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В титул" sheetId="1" r:id="rId1"/>
  </sheets>
  <definedNames>
    <definedName name="_xlnm.Print_Titles" localSheetId="0">'В титул'!$11:$11</definedName>
    <definedName name="_xlnm.Print_Area" localSheetId="0">'В титул'!$A$1:$E$64</definedName>
  </definedNames>
  <calcPr fullCalcOnLoad="1"/>
</workbook>
</file>

<file path=xl/sharedStrings.xml><?xml version="1.0" encoding="utf-8"?>
<sst xmlns="http://schemas.openxmlformats.org/spreadsheetml/2006/main" count="102" uniqueCount="99">
  <si>
    <t>Джерело фінансування</t>
  </si>
  <si>
    <t>1.1</t>
  </si>
  <si>
    <t>3.1</t>
  </si>
  <si>
    <t>Найменування об`єкта</t>
  </si>
  <si>
    <t>№ з/п</t>
  </si>
  <si>
    <t>Міський бюджет</t>
  </si>
  <si>
    <t>Кошторисна вартість,                грн</t>
  </si>
  <si>
    <t>Спеціальний фонд,               грн</t>
  </si>
  <si>
    <t>Загальний фонд,               грн</t>
  </si>
  <si>
    <t xml:space="preserve"> </t>
  </si>
  <si>
    <t>2.1</t>
  </si>
  <si>
    <t>Капітальний ремонт вулично-дорожньої мережі, з них :</t>
  </si>
  <si>
    <t>2.2</t>
  </si>
  <si>
    <t>1.2</t>
  </si>
  <si>
    <t>1.3</t>
  </si>
  <si>
    <t>1.4</t>
  </si>
  <si>
    <t>1.5</t>
  </si>
  <si>
    <t>Секретар міської ради</t>
  </si>
  <si>
    <t>Поточний дрібний  ремонт об'єктів вулично-дорожньої мережі (кредиторська заборгованість)</t>
  </si>
  <si>
    <t>1. Погашення кредиторської заборгованості</t>
  </si>
  <si>
    <t>3. Капітальний ремонт об'єктів</t>
  </si>
  <si>
    <t>3.1.1</t>
  </si>
  <si>
    <t>Разом у розділі 3: (КЕКВ 3132)</t>
  </si>
  <si>
    <t>3.1.3</t>
  </si>
  <si>
    <t>3.2</t>
  </si>
  <si>
    <t>3.3</t>
  </si>
  <si>
    <t>4. Реконструкція об'єктів</t>
  </si>
  <si>
    <t>4.1</t>
  </si>
  <si>
    <t>Разом у розділі 4: (КЕКВ 3142)</t>
  </si>
  <si>
    <t>Створення географічної інформаційної системи мереж зливової каналізації  (кредиторська заборгованість)</t>
  </si>
  <si>
    <t>3.1.4</t>
  </si>
  <si>
    <t>Разом кредиторська заборговансть у пунктах 1.1 - 1.5 (КЕКВ 2240) :</t>
  </si>
  <si>
    <t>Разом у розділі 2: (КЕКВ 2240)</t>
  </si>
  <si>
    <t>Поточний дрібний ремонт об'єктів вулично-дорожньої мережі та штучних споруд</t>
  </si>
  <si>
    <t xml:space="preserve">Поточний середній ремонт об'єктів вулично-дорожньої мережі </t>
  </si>
  <si>
    <t>Капітальний ремонт ділянки дороги по вул. Героїв Чорнобиля в м. Чернігів з виділенням черговості: перша черга - проїзна частина; друга черга - тротуар (Перша черга - проїзна частина)</t>
  </si>
  <si>
    <t>Капітальний ремонт доріг приватного сектору</t>
  </si>
  <si>
    <t>5. Будівництво   об'єктів</t>
  </si>
  <si>
    <t>5.1</t>
  </si>
  <si>
    <t>Разом у розділі 5: (КЕКВ 3122)</t>
  </si>
  <si>
    <t>Разом у розділах 1 - 5:</t>
  </si>
  <si>
    <t xml:space="preserve">Капітальний ремонт дороги вул. Любомира Боднарука </t>
  </si>
  <si>
    <t>3.2.1</t>
  </si>
  <si>
    <t>Капітальний ремонт дороги по вул. Тракторна</t>
  </si>
  <si>
    <t>Капітальний ремонт тротуарів:</t>
  </si>
  <si>
    <t>Капітальний ремонт ділянки тротуару вул. Кирпоноса від    просп. Перемоги до вул. Коцюбинського</t>
  </si>
  <si>
    <t>Капітальний ремонт ділянки тротуару вул. Шевченка від заїзду до Центрального парку культури та відпочинку до будівлі №63 (непарна сторона)</t>
  </si>
  <si>
    <t>Капітальний ремонт ділянки тротуару вул. Шевченка від  вул. Олександра Молодчого до вул. Академіка Павлова (парна сторона)</t>
  </si>
  <si>
    <t>Капітальний ремонт ділянки тротуару просп. Перемоги від  вул. Ремісничої до просп. Миру</t>
  </si>
  <si>
    <t>кошти міського бюджету</t>
  </si>
  <si>
    <t>5.1.1</t>
  </si>
  <si>
    <t>5.1.2</t>
  </si>
  <si>
    <t>кошти субвенції з місцевого бюджету на фінансове забезпечення будівництва, реконструкції, капітального та поточного  середнього ремонтів автомобільних доріг загального користування місцевого значення, вулиць і доріг комунальної власності у населених пунктах області за рахунок субвенції з державного бюджету місцевим бюджетам</t>
  </si>
  <si>
    <t>3.1.2</t>
  </si>
  <si>
    <t>5.2</t>
  </si>
  <si>
    <t>Разом у пунктах  5.1.-5.2.:</t>
  </si>
  <si>
    <t>3.3.1</t>
  </si>
  <si>
    <t>3.3.2</t>
  </si>
  <si>
    <t>3.3.3</t>
  </si>
  <si>
    <t>3.3.4</t>
  </si>
  <si>
    <t>Разом у пунктах 3.1-3.3.:</t>
  </si>
  <si>
    <t>4.2</t>
  </si>
  <si>
    <t>4.3</t>
  </si>
  <si>
    <t>4.4</t>
  </si>
  <si>
    <t>Реконструкція перехрестя   вул. Київська з вул. 77-ї Гвардійської Дивізії в м. Чернігів</t>
  </si>
  <si>
    <t>Реконструкція перехрестя  вул. Льотна з улаштуванням проїзду вздовж вул. Мезенцева  в м. Чернігів</t>
  </si>
  <si>
    <t>2.3</t>
  </si>
  <si>
    <t xml:space="preserve">Поточний дрібний ремонт об'єктів вулично-дорожньої мережі </t>
  </si>
  <si>
    <t xml:space="preserve">Капітальний ремонт ділянки дороги по вул. Київська (від просп. Миру до вул. Гончої) </t>
  </si>
  <si>
    <t>4.5</t>
  </si>
  <si>
    <t>4.6</t>
  </si>
  <si>
    <t>4.7</t>
  </si>
  <si>
    <t>Разом у пунктах  4.1.-4.7.:</t>
  </si>
  <si>
    <t>2.4</t>
  </si>
  <si>
    <t>2. Поточний ремонт об'єктів</t>
  </si>
  <si>
    <t>Поточний ремонт ділянок дороги вул. Ремісничої від просп. Перемоги до вул. Коцюбинського, від   вул. Магістратської з перехрестям вул. Князя Чорного та вул. Хлібопекарська (кредиторська заборгованість)</t>
  </si>
  <si>
    <t>Поточний ремонт ділянок проїзної частини доріг по вул. Кривоноса, вул. Білогірська, вул. Борщова, вул. Солов'їна, вул. Юія Мезенцева, вул. Василя Будника та влаштування пішохідних переходів на перехресті вул. 1-го Травня  та вул. Генерала Бєлова  (кредиторська  заборгованість)</t>
  </si>
  <si>
    <t>Реконструкція дороги вул. Реміснича (від                      просп. Перемоги до вул. Івана Мазепи) в м. Чернігові</t>
  </si>
  <si>
    <t>Заходи у рамках Програми забезпечення діяльності та виконання доручень виборців депутатами Чернігівської міської ради на 2020 рік, в тому числі:</t>
  </si>
  <si>
    <t>2.5</t>
  </si>
  <si>
    <t>2.5.1</t>
  </si>
  <si>
    <t>Поточний ремонт вулиці Максима Березовського</t>
  </si>
  <si>
    <t>Разом у пунктах  2.1. - 2.4:</t>
  </si>
  <si>
    <t>Разом у пункті  2.5.:</t>
  </si>
  <si>
    <t>Поточний ремонт проїзної частини ділянки дороги                вул. 1- ої Гвардійської Армії  (кредиторська заборгованість)</t>
  </si>
  <si>
    <t>Капітальний ремонт ділянки дороги із забезпеченням водовідведення по вул. Красносільського                       (від вул. Глібова до вул. Красносільського, 71)</t>
  </si>
  <si>
    <t xml:space="preserve">                                                                                                                                                                                       Перелік об'єктів утримання та розвитку автомобільних доріг та дорожньої інфраструктури міста Чернігова  на 2020 рік</t>
  </si>
  <si>
    <t>3.1.5</t>
  </si>
  <si>
    <t>3.1.6</t>
  </si>
  <si>
    <t xml:space="preserve">Капітальний ремонт дороги вул. Рокоссовського </t>
  </si>
  <si>
    <t xml:space="preserve">Капітальний ремонт ділянки дороги проспекту Миру (від мосту через р. Десна до Катерининської церкви) </t>
  </si>
  <si>
    <t>О. ЛОМАКО</t>
  </si>
  <si>
    <t xml:space="preserve">Додаток 3
до рішення виконавчого    комітету міської ради              грудня 2020 року №                                </t>
  </si>
  <si>
    <t>Реконструкція перехрестя  вул. 1-го Травня з                вул. Седнівською в м. Чернігів</t>
  </si>
  <si>
    <t>Реконструкція перехрестя вул. Доценка з                      вул. Космонавтів в м. Чернігів</t>
  </si>
  <si>
    <t>Реконструкція перехрестя  вул. Кільцева з                   вул. Шевченка в   м. Чернігів</t>
  </si>
  <si>
    <t>Реконструкція перехрестя   вул. Малиновського з          вул. Шевченка в м. Чернігів</t>
  </si>
  <si>
    <t>Будівництво автомобільної дороги для під'їзду з           вул. Івана Мазепи до житлового району по                  вул. Текстильників, м. Чернігів</t>
  </si>
  <si>
    <t>Будівництво під'їздної дороги до новозбудованих житлових будинків по вул. Князя Чорного, 4а в            м. Чернігові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</si>
</sst>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_ ;[Red]\-#,##0\ "/>
    <numFmt numFmtId="178" formatCode="0_ ;[Red]\-0\ "/>
    <numFmt numFmtId="179" formatCode="0.0"/>
    <numFmt numFmtId="180" formatCode="#,##0.00_р_."/>
    <numFmt numFmtId="181" formatCode="0.00;[Red]0.00"/>
    <numFmt numFmtId="182" formatCode="0.000;[Red]0.000"/>
    <numFmt numFmtId="183" formatCode="0.0;[Red]0.0"/>
    <numFmt numFmtId="184" formatCode="#,##0.00&quot;р.&quot;"/>
  </numFmts>
  <fonts count="46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2" fillId="33" borderId="0" xfId="0" applyFont="1" applyFill="1" applyAlignment="1">
      <alignment/>
    </xf>
    <xf numFmtId="181" fontId="2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0" fontId="2" fillId="0" borderId="0" xfId="0" applyFont="1" applyBorder="1" applyAlignment="1">
      <alignment horizontal="left" wrapText="1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right" vertical="center" wrapText="1"/>
    </xf>
    <xf numFmtId="49" fontId="2" fillId="34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right" vertical="center"/>
    </xf>
    <xf numFmtId="0" fontId="2" fillId="34" borderId="0" xfId="0" applyFont="1" applyFill="1" applyBorder="1" applyAlignment="1">
      <alignment horizontal="center" vertical="justify" wrapText="1"/>
    </xf>
    <xf numFmtId="4" fontId="7" fillId="34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4" fontId="6" fillId="34" borderId="0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0" fontId="8" fillId="34" borderId="0" xfId="0" applyFont="1" applyFill="1" applyBorder="1" applyAlignment="1">
      <alignment vertical="center" wrapText="1"/>
    </xf>
    <xf numFmtId="2" fontId="2" fillId="34" borderId="1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11" fillId="34" borderId="10" xfId="0" applyNumberFormat="1" applyFont="1" applyFill="1" applyBorder="1" applyAlignment="1">
      <alignment vertical="center" wrapText="1"/>
    </xf>
    <xf numFmtId="4" fontId="7" fillId="34" borderId="10" xfId="0" applyNumberFormat="1" applyFont="1" applyFill="1" applyBorder="1" applyAlignment="1">
      <alignment horizontal="right" vertical="center"/>
    </xf>
    <xf numFmtId="0" fontId="2" fillId="34" borderId="10" xfId="0" applyNumberFormat="1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7" fillId="34" borderId="10" xfId="0" applyFont="1" applyFill="1" applyBorder="1" applyAlignment="1">
      <alignment horizontal="left" vertical="center" wrapText="1"/>
    </xf>
    <xf numFmtId="4" fontId="8" fillId="34" borderId="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2" fillId="34" borderId="11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152"/>
  <sheetViews>
    <sheetView tabSelected="1" view="pageBreakPreview" zoomScale="96" zoomScaleNormal="75" zoomScaleSheetLayoutView="96" zoomScalePageLayoutView="0" workbookViewId="0" topLeftCell="A1">
      <selection activeCell="D54" sqref="D54"/>
    </sheetView>
  </sheetViews>
  <sheetFormatPr defaultColWidth="9.00390625" defaultRowHeight="12.75"/>
  <cols>
    <col min="1" max="1" width="11.625" style="0" customWidth="1"/>
    <col min="2" max="2" width="66.375" style="0" customWidth="1"/>
    <col min="3" max="3" width="22.625" style="0" customWidth="1"/>
    <col min="4" max="4" width="22.375" style="0" customWidth="1"/>
    <col min="5" max="5" width="23.375" style="0" customWidth="1"/>
    <col min="6" max="6" width="13.00390625" style="0" customWidth="1"/>
    <col min="7" max="7" width="15.75390625" style="0" bestFit="1" customWidth="1"/>
    <col min="8" max="8" width="10.625" style="0" bestFit="1" customWidth="1"/>
    <col min="9" max="9" width="9.375" style="0" bestFit="1" customWidth="1"/>
  </cols>
  <sheetData>
    <row r="1" spans="1:5" ht="104.25" customHeight="1">
      <c r="A1" s="19"/>
      <c r="B1" s="19"/>
      <c r="C1" s="6"/>
      <c r="D1" s="39" t="s">
        <v>92</v>
      </c>
      <c r="E1" s="39"/>
    </row>
    <row r="2" spans="1:5" ht="24.75" customHeight="1" hidden="1">
      <c r="A2" s="19"/>
      <c r="B2" s="19"/>
      <c r="C2" s="19"/>
      <c r="D2" s="19"/>
      <c r="E2" s="6"/>
    </row>
    <row r="3" spans="1:5" ht="48" customHeight="1" hidden="1">
      <c r="A3" s="19"/>
      <c r="B3" s="19"/>
      <c r="C3" s="19"/>
      <c r="D3" s="19"/>
      <c r="E3" s="19"/>
    </row>
    <row r="4" spans="3:6" s="2" customFormat="1" ht="0.75" customHeight="1" hidden="1">
      <c r="C4" s="4"/>
      <c r="D4" s="4"/>
      <c r="E4" s="4"/>
      <c r="F4" s="10"/>
    </row>
    <row r="5" spans="1:5" s="2" customFormat="1" ht="19.5" customHeight="1">
      <c r="A5" s="40" t="s">
        <v>86</v>
      </c>
      <c r="B5" s="40"/>
      <c r="C5" s="40"/>
      <c r="D5" s="40"/>
      <c r="E5" s="40"/>
    </row>
    <row r="6" spans="1:5" s="2" customFormat="1" ht="57" customHeight="1">
      <c r="A6" s="40"/>
      <c r="B6" s="40"/>
      <c r="C6" s="40"/>
      <c r="D6" s="40"/>
      <c r="E6" s="40"/>
    </row>
    <row r="7" spans="1:5" s="2" customFormat="1" ht="17.25" customHeight="1">
      <c r="A7" s="1"/>
      <c r="B7" s="1"/>
      <c r="C7" s="1"/>
      <c r="D7" s="1"/>
      <c r="E7" s="1"/>
    </row>
    <row r="8" spans="1:5" s="1" customFormat="1" ht="24.75" customHeight="1">
      <c r="A8" s="36" t="s">
        <v>4</v>
      </c>
      <c r="B8" s="36" t="s">
        <v>3</v>
      </c>
      <c r="C8" s="36" t="s">
        <v>6</v>
      </c>
      <c r="D8" s="36" t="s">
        <v>0</v>
      </c>
      <c r="E8" s="36"/>
    </row>
    <row r="9" spans="1:5" s="1" customFormat="1" ht="21.75" customHeight="1">
      <c r="A9" s="36"/>
      <c r="B9" s="36"/>
      <c r="C9" s="36"/>
      <c r="D9" s="36" t="s">
        <v>5</v>
      </c>
      <c r="E9" s="36"/>
    </row>
    <row r="10" spans="1:5" s="1" customFormat="1" ht="57" customHeight="1">
      <c r="A10" s="36"/>
      <c r="B10" s="36"/>
      <c r="C10" s="36"/>
      <c r="D10" s="11" t="s">
        <v>8</v>
      </c>
      <c r="E10" s="11" t="s">
        <v>7</v>
      </c>
    </row>
    <row r="11" spans="1:107" s="2" customFormat="1" ht="21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</row>
    <row r="12" spans="1:107" s="2" customFormat="1" ht="27" customHeight="1">
      <c r="A12" s="37" t="s">
        <v>19</v>
      </c>
      <c r="B12" s="38"/>
      <c r="C12" s="38"/>
      <c r="D12" s="38"/>
      <c r="E12" s="38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</row>
    <row r="13" spans="1:107" s="2" customFormat="1" ht="39.75" customHeight="1">
      <c r="A13" s="13" t="s">
        <v>1</v>
      </c>
      <c r="B13" s="26" t="s">
        <v>18</v>
      </c>
      <c r="C13" s="27">
        <f>3191906.97</f>
        <v>3191906.97</v>
      </c>
      <c r="D13" s="14">
        <f aca="true" t="shared" si="0" ref="D13:D28">C13</f>
        <v>3191906.97</v>
      </c>
      <c r="E13" s="28"/>
      <c r="F13" s="1"/>
      <c r="G13" s="1" t="s">
        <v>9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</row>
    <row r="14" spans="1:107" s="2" customFormat="1" ht="83.25" customHeight="1">
      <c r="A14" s="13" t="s">
        <v>13</v>
      </c>
      <c r="B14" s="26" t="s">
        <v>75</v>
      </c>
      <c r="C14" s="27">
        <f>1587953.02</f>
        <v>1587953.02</v>
      </c>
      <c r="D14" s="14">
        <f t="shared" si="0"/>
        <v>1587953.02</v>
      </c>
      <c r="E14" s="28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</row>
    <row r="15" spans="1:107" s="2" customFormat="1" ht="60" customHeight="1">
      <c r="A15" s="13" t="s">
        <v>14</v>
      </c>
      <c r="B15" s="26" t="s">
        <v>84</v>
      </c>
      <c r="C15" s="27">
        <f>404272.64</f>
        <v>404272.64</v>
      </c>
      <c r="D15" s="14">
        <f t="shared" si="0"/>
        <v>404272.64</v>
      </c>
      <c r="E15" s="28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</row>
    <row r="16" spans="1:107" s="2" customFormat="1" ht="126" customHeight="1">
      <c r="A16" s="13" t="s">
        <v>15</v>
      </c>
      <c r="B16" s="26" t="s">
        <v>76</v>
      </c>
      <c r="C16" s="27">
        <f>2263512.59</f>
        <v>2263512.59</v>
      </c>
      <c r="D16" s="14">
        <f t="shared" si="0"/>
        <v>2263512.59</v>
      </c>
      <c r="E16" s="28"/>
      <c r="F16" s="1"/>
      <c r="G16" s="1"/>
      <c r="H16" s="1" t="s">
        <v>9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</row>
    <row r="17" spans="1:107" s="2" customFormat="1" ht="43.5" customHeight="1">
      <c r="A17" s="13" t="s">
        <v>16</v>
      </c>
      <c r="B17" s="12" t="s">
        <v>29</v>
      </c>
      <c r="C17" s="27">
        <f>654894</f>
        <v>654894</v>
      </c>
      <c r="D17" s="14">
        <f t="shared" si="0"/>
        <v>654894</v>
      </c>
      <c r="E17" s="28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</row>
    <row r="18" spans="1:107" s="2" customFormat="1" ht="39" customHeight="1">
      <c r="A18" s="13"/>
      <c r="B18" s="12" t="s">
        <v>31</v>
      </c>
      <c r="C18" s="27">
        <f>C13+C14+C15+C16+C17</f>
        <v>8102539.22</v>
      </c>
      <c r="D18" s="14">
        <f t="shared" si="0"/>
        <v>8102539.22</v>
      </c>
      <c r="E18" s="2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</row>
    <row r="19" spans="1:107" s="2" customFormat="1" ht="21" customHeight="1">
      <c r="A19" s="37" t="s">
        <v>74</v>
      </c>
      <c r="B19" s="38"/>
      <c r="C19" s="38"/>
      <c r="D19" s="38"/>
      <c r="E19" s="38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</row>
    <row r="20" spans="1:107" s="2" customFormat="1" ht="39.75" customHeight="1">
      <c r="A20" s="13" t="s">
        <v>10</v>
      </c>
      <c r="B20" s="12" t="s">
        <v>34</v>
      </c>
      <c r="C20" s="14">
        <f>104077000-72100-43998</f>
        <v>103960902</v>
      </c>
      <c r="D20" s="14">
        <f aca="true" t="shared" si="1" ref="D20:D26">C20</f>
        <v>103960902</v>
      </c>
      <c r="E20" s="14"/>
      <c r="F20" s="24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</row>
    <row r="21" spans="1:107" s="2" customFormat="1" ht="39.75" customHeight="1">
      <c r="A21" s="13" t="s">
        <v>12</v>
      </c>
      <c r="B21" s="12" t="s">
        <v>33</v>
      </c>
      <c r="C21" s="14">
        <f>108935000.78-33049+100281</f>
        <v>109002232.78</v>
      </c>
      <c r="D21" s="14">
        <f t="shared" si="1"/>
        <v>109002232.78</v>
      </c>
      <c r="E21" s="14"/>
      <c r="F21" s="24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</row>
    <row r="22" spans="1:107" s="2" customFormat="1" ht="39.75" customHeight="1">
      <c r="A22" s="13" t="s">
        <v>66</v>
      </c>
      <c r="B22" s="12" t="s">
        <v>67</v>
      </c>
      <c r="C22" s="14">
        <f>10408116+3927870+5000000-26863</f>
        <v>19309123</v>
      </c>
      <c r="D22" s="14">
        <f t="shared" si="1"/>
        <v>19309123</v>
      </c>
      <c r="E22" s="14"/>
      <c r="F22" s="24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</row>
    <row r="23" spans="1:107" s="2" customFormat="1" ht="39.75" customHeight="1">
      <c r="A23" s="13" t="s">
        <v>73</v>
      </c>
      <c r="B23" s="12" t="s">
        <v>67</v>
      </c>
      <c r="C23" s="14">
        <f>27604530-824364+103910</f>
        <v>26884076</v>
      </c>
      <c r="D23" s="14">
        <f t="shared" si="1"/>
        <v>26884076</v>
      </c>
      <c r="E23" s="14"/>
      <c r="F23" s="24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</row>
    <row r="24" spans="1:107" s="2" customFormat="1" ht="25.5" customHeight="1">
      <c r="A24" s="13"/>
      <c r="B24" s="12" t="s">
        <v>82</v>
      </c>
      <c r="C24" s="14">
        <f>C20+C21+C22+C23</f>
        <v>259156333.78</v>
      </c>
      <c r="D24" s="14">
        <f t="shared" si="1"/>
        <v>259156333.78</v>
      </c>
      <c r="E24" s="14"/>
      <c r="F24" s="24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</row>
    <row r="25" spans="1:107" s="2" customFormat="1" ht="64.5" customHeight="1">
      <c r="A25" s="13" t="s">
        <v>79</v>
      </c>
      <c r="B25" s="32" t="s">
        <v>78</v>
      </c>
      <c r="C25" s="14">
        <f>C26</f>
        <v>49202</v>
      </c>
      <c r="D25" s="14">
        <f t="shared" si="1"/>
        <v>49202</v>
      </c>
      <c r="E25" s="14"/>
      <c r="F25" s="24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</row>
    <row r="26" spans="1:107" s="2" customFormat="1" ht="26.25" customHeight="1">
      <c r="A26" s="13" t="s">
        <v>80</v>
      </c>
      <c r="B26" s="12" t="s">
        <v>81</v>
      </c>
      <c r="C26" s="14">
        <f>49202</f>
        <v>49202</v>
      </c>
      <c r="D26" s="14">
        <f t="shared" si="1"/>
        <v>49202</v>
      </c>
      <c r="E26" s="14"/>
      <c r="F26" s="24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</row>
    <row r="27" spans="1:107" s="21" customFormat="1" ht="20.25" customHeight="1">
      <c r="A27" s="13"/>
      <c r="B27" s="12" t="s">
        <v>83</v>
      </c>
      <c r="C27" s="14">
        <f>C25</f>
        <v>49202</v>
      </c>
      <c r="D27" s="14">
        <f t="shared" si="0"/>
        <v>49202</v>
      </c>
      <c r="E27" s="14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</row>
    <row r="28" spans="1:107" s="2" customFormat="1" ht="22.5" customHeight="1">
      <c r="A28" s="13"/>
      <c r="B28" s="12" t="s">
        <v>32</v>
      </c>
      <c r="C28" s="14">
        <f>C24+C27</f>
        <v>259205535.78</v>
      </c>
      <c r="D28" s="14">
        <f t="shared" si="0"/>
        <v>259205535.78</v>
      </c>
      <c r="E28" s="14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</row>
    <row r="29" spans="1:107" s="2" customFormat="1" ht="20.25" customHeight="1">
      <c r="A29" s="15"/>
      <c r="B29" s="37" t="s">
        <v>20</v>
      </c>
      <c r="C29" s="38"/>
      <c r="D29" s="38"/>
      <c r="E29" s="38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</row>
    <row r="30" spans="1:107" s="2" customFormat="1" ht="36.75" customHeight="1">
      <c r="A30" s="15" t="s">
        <v>2</v>
      </c>
      <c r="B30" s="34" t="s">
        <v>11</v>
      </c>
      <c r="C30" s="18">
        <f>64339588+4604610-1165774-14515810-8546273+970200-2400000-1614075-12121199-3338249-345530+4188825+513045+500000</f>
        <v>31069358</v>
      </c>
      <c r="D30" s="18"/>
      <c r="E30" s="18">
        <f aca="true" t="shared" si="2" ref="E30:E45">C30</f>
        <v>31069358</v>
      </c>
      <c r="F30" s="23">
        <f>E31+E32+E33+E34+E35+E36</f>
        <v>31069358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</row>
    <row r="31" spans="1:107" s="2" customFormat="1" ht="82.5" customHeight="1">
      <c r="A31" s="15" t="s">
        <v>21</v>
      </c>
      <c r="B31" s="12" t="s">
        <v>35</v>
      </c>
      <c r="C31" s="14">
        <f>20391347-8546273-1614075+131651+4188825</f>
        <v>14551475</v>
      </c>
      <c r="D31" s="14"/>
      <c r="E31" s="14">
        <f t="shared" si="2"/>
        <v>14551475</v>
      </c>
      <c r="F31" s="24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</row>
    <row r="32" spans="1:107" s="2" customFormat="1" ht="59.25" customHeight="1">
      <c r="A32" s="15" t="s">
        <v>53</v>
      </c>
      <c r="B32" s="12" t="s">
        <v>85</v>
      </c>
      <c r="C32" s="14">
        <f>13548139-131651-3338249+216645</f>
        <v>10294884</v>
      </c>
      <c r="D32" s="14"/>
      <c r="E32" s="14">
        <f t="shared" si="2"/>
        <v>10294884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</row>
    <row r="33" spans="1:107" s="2" customFormat="1" ht="42" customHeight="1">
      <c r="A33" s="15" t="s">
        <v>23</v>
      </c>
      <c r="B33" s="12" t="s">
        <v>68</v>
      </c>
      <c r="C33" s="14">
        <f>14718518+970200-12121199+500000</f>
        <v>4067519</v>
      </c>
      <c r="D33" s="14"/>
      <c r="E33" s="14">
        <f t="shared" si="2"/>
        <v>4067519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</row>
    <row r="34" spans="1:107" s="2" customFormat="1" ht="27" customHeight="1">
      <c r="A34" s="15" t="s">
        <v>30</v>
      </c>
      <c r="B34" s="12" t="s">
        <v>41</v>
      </c>
      <c r="C34" s="14">
        <f>4604610-2400000-345530</f>
        <v>1859080</v>
      </c>
      <c r="D34" s="14"/>
      <c r="E34" s="14">
        <f t="shared" si="2"/>
        <v>1859080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</row>
    <row r="35" spans="1:107" s="2" customFormat="1" ht="27" customHeight="1">
      <c r="A35" s="15" t="s">
        <v>87</v>
      </c>
      <c r="B35" s="12" t="s">
        <v>89</v>
      </c>
      <c r="C35" s="14">
        <f>132820</f>
        <v>132820</v>
      </c>
      <c r="D35" s="14"/>
      <c r="E35" s="14">
        <f t="shared" si="2"/>
        <v>132820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</row>
    <row r="36" spans="1:107" s="2" customFormat="1" ht="42" customHeight="1">
      <c r="A36" s="15" t="s">
        <v>88</v>
      </c>
      <c r="B36" s="33" t="s">
        <v>90</v>
      </c>
      <c r="C36" s="14">
        <f>163580</f>
        <v>163580</v>
      </c>
      <c r="D36" s="14"/>
      <c r="E36" s="14">
        <f t="shared" si="2"/>
        <v>163580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</row>
    <row r="37" spans="1:107" s="2" customFormat="1" ht="30" customHeight="1">
      <c r="A37" s="15" t="s">
        <v>24</v>
      </c>
      <c r="B37" s="34" t="s">
        <v>36</v>
      </c>
      <c r="C37" s="29">
        <f>15000000-1327870-2600000+2549320-500000</f>
        <v>13121450</v>
      </c>
      <c r="D37" s="18"/>
      <c r="E37" s="18">
        <f t="shared" si="2"/>
        <v>13121450</v>
      </c>
      <c r="F37" s="23">
        <f>C38</f>
        <v>13121450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</row>
    <row r="38" spans="1:107" s="2" customFormat="1" ht="27" customHeight="1">
      <c r="A38" s="15" t="s">
        <v>42</v>
      </c>
      <c r="B38" s="12" t="s">
        <v>43</v>
      </c>
      <c r="C38" s="16">
        <f>10407314+3214136-500000</f>
        <v>13121450</v>
      </c>
      <c r="D38" s="14"/>
      <c r="E38" s="14">
        <f aca="true" t="shared" si="3" ref="E38:E43">C38</f>
        <v>13121450</v>
      </c>
      <c r="F38" s="23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</row>
    <row r="39" spans="1:107" s="2" customFormat="1" ht="27" customHeight="1">
      <c r="A39" s="15" t="s">
        <v>25</v>
      </c>
      <c r="B39" s="31" t="s">
        <v>44</v>
      </c>
      <c r="C39" s="29">
        <f>C40+C41+C42+C43</f>
        <v>989554</v>
      </c>
      <c r="D39" s="18"/>
      <c r="E39" s="18">
        <f t="shared" si="3"/>
        <v>989554</v>
      </c>
      <c r="F39" s="23">
        <f>C40+C41+C42+C43</f>
        <v>989554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</row>
    <row r="40" spans="1:107" s="2" customFormat="1" ht="42.75" customHeight="1">
      <c r="A40" s="15" t="s">
        <v>56</v>
      </c>
      <c r="B40" s="32" t="s">
        <v>45</v>
      </c>
      <c r="C40" s="16">
        <f>45030-36610</f>
        <v>8420</v>
      </c>
      <c r="D40" s="14"/>
      <c r="E40" s="14">
        <f t="shared" si="3"/>
        <v>8420</v>
      </c>
      <c r="F40" s="23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</row>
    <row r="41" spans="1:107" s="2" customFormat="1" ht="63" customHeight="1">
      <c r="A41" s="15" t="s">
        <v>57</v>
      </c>
      <c r="B41" s="32" t="s">
        <v>46</v>
      </c>
      <c r="C41" s="16">
        <f>67081+3920</f>
        <v>71001</v>
      </c>
      <c r="D41" s="14"/>
      <c r="E41" s="14">
        <f t="shared" si="3"/>
        <v>71001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</row>
    <row r="42" spans="1:107" s="2" customFormat="1" ht="42.75" customHeight="1">
      <c r="A42" s="15" t="s">
        <v>58</v>
      </c>
      <c r="B42" s="32" t="s">
        <v>48</v>
      </c>
      <c r="C42" s="16">
        <f>295984+17820</f>
        <v>313804</v>
      </c>
      <c r="D42" s="14"/>
      <c r="E42" s="14">
        <f t="shared" si="3"/>
        <v>313804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</row>
    <row r="43" spans="1:107" s="2" customFormat="1" ht="63" customHeight="1">
      <c r="A43" s="15" t="s">
        <v>59</v>
      </c>
      <c r="B43" s="32" t="s">
        <v>47</v>
      </c>
      <c r="C43" s="16">
        <f>757679-161350</f>
        <v>596329</v>
      </c>
      <c r="D43" s="14"/>
      <c r="E43" s="14">
        <f t="shared" si="3"/>
        <v>596329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</row>
    <row r="44" spans="1:107" s="2" customFormat="1" ht="24" customHeight="1">
      <c r="A44" s="15"/>
      <c r="B44" s="12" t="s">
        <v>60</v>
      </c>
      <c r="C44" s="16">
        <f>C30+C37+C39</f>
        <v>45180362</v>
      </c>
      <c r="D44" s="14"/>
      <c r="E44" s="14">
        <f t="shared" si="2"/>
        <v>45180362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</row>
    <row r="45" spans="1:5" s="2" customFormat="1" ht="23.25" customHeight="1">
      <c r="A45" s="13"/>
      <c r="B45" s="12" t="s">
        <v>22</v>
      </c>
      <c r="C45" s="16">
        <f>C44</f>
        <v>45180362</v>
      </c>
      <c r="D45" s="16"/>
      <c r="E45" s="14">
        <f t="shared" si="2"/>
        <v>45180362</v>
      </c>
    </row>
    <row r="46" spans="1:5" s="2" customFormat="1" ht="27" customHeight="1">
      <c r="A46" s="13"/>
      <c r="B46" s="37" t="s">
        <v>26</v>
      </c>
      <c r="C46" s="38"/>
      <c r="D46" s="38"/>
      <c r="E46" s="38"/>
    </row>
    <row r="47" spans="1:5" s="2" customFormat="1" ht="42" customHeight="1">
      <c r="A47" s="13" t="s">
        <v>27</v>
      </c>
      <c r="B47" s="12" t="s">
        <v>77</v>
      </c>
      <c r="C47" s="16">
        <f>7897460+2183070+16521593-4268000-1466100-640000</f>
        <v>20228023</v>
      </c>
      <c r="D47" s="16"/>
      <c r="E47" s="14">
        <f aca="true" t="shared" si="4" ref="E47:E55">C47</f>
        <v>20228023</v>
      </c>
    </row>
    <row r="48" spans="1:5" s="2" customFormat="1" ht="42" customHeight="1">
      <c r="A48" s="13" t="s">
        <v>61</v>
      </c>
      <c r="B48" s="32" t="s">
        <v>64</v>
      </c>
      <c r="C48" s="16">
        <f>202167</f>
        <v>202167</v>
      </c>
      <c r="D48" s="16"/>
      <c r="E48" s="14">
        <f t="shared" si="4"/>
        <v>202167</v>
      </c>
    </row>
    <row r="49" spans="1:5" s="2" customFormat="1" ht="42" customHeight="1">
      <c r="A49" s="13" t="s">
        <v>62</v>
      </c>
      <c r="B49" s="32" t="s">
        <v>93</v>
      </c>
      <c r="C49" s="16">
        <f>256290</f>
        <v>256290</v>
      </c>
      <c r="D49" s="16"/>
      <c r="E49" s="14">
        <f t="shared" si="4"/>
        <v>256290</v>
      </c>
    </row>
    <row r="50" spans="1:5" s="2" customFormat="1" ht="42" customHeight="1">
      <c r="A50" s="13" t="s">
        <v>63</v>
      </c>
      <c r="B50" s="32" t="s">
        <v>65</v>
      </c>
      <c r="C50" s="16">
        <f>222701+1571750</f>
        <v>1794451</v>
      </c>
      <c r="D50" s="16"/>
      <c r="E50" s="14">
        <f t="shared" si="4"/>
        <v>1794451</v>
      </c>
    </row>
    <row r="51" spans="1:5" s="2" customFormat="1" ht="42" customHeight="1">
      <c r="A51" s="13" t="s">
        <v>69</v>
      </c>
      <c r="B51" s="32" t="s">
        <v>94</v>
      </c>
      <c r="C51" s="16">
        <f>170540+800000+2473131+547126+1051000+258070+1529600</f>
        <v>6829467</v>
      </c>
      <c r="D51" s="16"/>
      <c r="E51" s="14">
        <f t="shared" si="4"/>
        <v>6829467</v>
      </c>
    </row>
    <row r="52" spans="1:5" s="2" customFormat="1" ht="42" customHeight="1">
      <c r="A52" s="13" t="s">
        <v>70</v>
      </c>
      <c r="B52" s="32" t="s">
        <v>95</v>
      </c>
      <c r="C52" s="16">
        <f>401905</f>
        <v>401905</v>
      </c>
      <c r="D52" s="16"/>
      <c r="E52" s="14">
        <f t="shared" si="4"/>
        <v>401905</v>
      </c>
    </row>
    <row r="53" spans="1:5" s="2" customFormat="1" ht="42" customHeight="1">
      <c r="A53" s="13" t="s">
        <v>71</v>
      </c>
      <c r="B53" s="41" t="s">
        <v>96</v>
      </c>
      <c r="C53" s="16">
        <f>396866</f>
        <v>396866</v>
      </c>
      <c r="D53" s="16"/>
      <c r="E53" s="14">
        <f t="shared" si="4"/>
        <v>396866</v>
      </c>
    </row>
    <row r="54" spans="1:5" s="2" customFormat="1" ht="21" customHeight="1">
      <c r="A54" s="13"/>
      <c r="B54" s="12" t="s">
        <v>72</v>
      </c>
      <c r="C54" s="16">
        <f>C47+C48+C49+C50+C51+C52+C53</f>
        <v>30109169</v>
      </c>
      <c r="D54" s="16"/>
      <c r="E54" s="14">
        <f t="shared" si="4"/>
        <v>30109169</v>
      </c>
    </row>
    <row r="55" spans="1:5" s="2" customFormat="1" ht="21.75" customHeight="1">
      <c r="A55" s="13"/>
      <c r="B55" s="12" t="s">
        <v>28</v>
      </c>
      <c r="C55" s="16">
        <f>C54</f>
        <v>30109169</v>
      </c>
      <c r="D55" s="16"/>
      <c r="E55" s="14">
        <f t="shared" si="4"/>
        <v>30109169</v>
      </c>
    </row>
    <row r="56" spans="1:5" s="2" customFormat="1" ht="21.75" customHeight="1">
      <c r="A56" s="13"/>
      <c r="B56" s="37" t="s">
        <v>37</v>
      </c>
      <c r="C56" s="38"/>
      <c r="D56" s="38"/>
      <c r="E56" s="38"/>
    </row>
    <row r="57" spans="1:5" s="2" customFormat="1" ht="57.75" customHeight="1">
      <c r="A57" s="13" t="s">
        <v>38</v>
      </c>
      <c r="B57" s="12" t="s">
        <v>97</v>
      </c>
      <c r="C57" s="16">
        <f>C58+C59</f>
        <v>72230596</v>
      </c>
      <c r="D57" s="16"/>
      <c r="E57" s="14">
        <f aca="true" t="shared" si="5" ref="E57:E62">C57</f>
        <v>72230596</v>
      </c>
    </row>
    <row r="58" spans="1:5" s="2" customFormat="1" ht="28.5" customHeight="1">
      <c r="A58" s="13" t="s">
        <v>50</v>
      </c>
      <c r="B58" s="12" t="s">
        <v>49</v>
      </c>
      <c r="C58" s="16">
        <f>500000+2889951+5804430+673870+2225395-258070+395020</f>
        <v>12230596</v>
      </c>
      <c r="D58" s="16"/>
      <c r="E58" s="14">
        <f t="shared" si="5"/>
        <v>12230596</v>
      </c>
    </row>
    <row r="59" spans="1:5" s="2" customFormat="1" ht="135" customHeight="1">
      <c r="A59" s="13" t="s">
        <v>51</v>
      </c>
      <c r="B59" s="30" t="s">
        <v>52</v>
      </c>
      <c r="C59" s="16">
        <f>60000000</f>
        <v>60000000</v>
      </c>
      <c r="D59" s="16"/>
      <c r="E59" s="14">
        <f t="shared" si="5"/>
        <v>60000000</v>
      </c>
    </row>
    <row r="60" spans="1:5" s="2" customFormat="1" ht="60.75" customHeight="1">
      <c r="A60" s="13" t="s">
        <v>54</v>
      </c>
      <c r="B60" s="30" t="s">
        <v>98</v>
      </c>
      <c r="C60" s="16">
        <f>1327870+148200</f>
        <v>1476070</v>
      </c>
      <c r="D60" s="16"/>
      <c r="E60" s="14">
        <f t="shared" si="5"/>
        <v>1476070</v>
      </c>
    </row>
    <row r="61" spans="1:5" s="2" customFormat="1" ht="21.75" customHeight="1">
      <c r="A61" s="13"/>
      <c r="B61" s="12" t="s">
        <v>55</v>
      </c>
      <c r="C61" s="16">
        <f>C57+C60</f>
        <v>73706666</v>
      </c>
      <c r="D61" s="16"/>
      <c r="E61" s="14">
        <f t="shared" si="5"/>
        <v>73706666</v>
      </c>
    </row>
    <row r="62" spans="1:5" s="2" customFormat="1" ht="21.75" customHeight="1">
      <c r="A62" s="13"/>
      <c r="B62" s="12" t="s">
        <v>39</v>
      </c>
      <c r="C62" s="16">
        <f>C61</f>
        <v>73706666</v>
      </c>
      <c r="D62" s="16"/>
      <c r="E62" s="14">
        <f t="shared" si="5"/>
        <v>73706666</v>
      </c>
    </row>
    <row r="63" spans="1:5" s="2" customFormat="1" ht="22.5" customHeight="1">
      <c r="A63" s="13"/>
      <c r="B63" s="12" t="s">
        <v>40</v>
      </c>
      <c r="C63" s="16">
        <f>C18+C28+C45+C55+C62</f>
        <v>416304272</v>
      </c>
      <c r="D63" s="16">
        <f>D28+D18</f>
        <v>267308075</v>
      </c>
      <c r="E63" s="16">
        <f>E45+E55+E62</f>
        <v>148996197</v>
      </c>
    </row>
    <row r="64" spans="1:5" s="2" customFormat="1" ht="41.25" customHeight="1">
      <c r="A64" s="17"/>
      <c r="B64" s="25" t="s">
        <v>17</v>
      </c>
      <c r="C64" s="22" t="s">
        <v>9</v>
      </c>
      <c r="D64" s="35" t="s">
        <v>91</v>
      </c>
      <c r="E64" s="35"/>
    </row>
    <row r="65" spans="1:5" s="2" customFormat="1" ht="27" customHeight="1">
      <c r="A65" s="7"/>
      <c r="B65" s="7"/>
      <c r="C65" s="8"/>
      <c r="D65" s="8"/>
      <c r="E65" s="9"/>
    </row>
    <row r="66" s="2" customFormat="1" ht="18.75"/>
    <row r="67" s="2" customFormat="1" ht="18.75"/>
    <row r="68" s="2" customFormat="1" ht="20.25">
      <c r="B68" s="3"/>
    </row>
    <row r="69" spans="1:5" ht="20.25">
      <c r="A69" s="19"/>
      <c r="B69" s="3"/>
      <c r="C69" s="3"/>
      <c r="D69" s="3"/>
      <c r="E69" s="3"/>
    </row>
    <row r="70" spans="1:5" ht="20.25">
      <c r="A70" s="19"/>
      <c r="B70" s="3"/>
      <c r="C70" s="3"/>
      <c r="D70" s="3"/>
      <c r="E70" s="3"/>
    </row>
    <row r="71" spans="1:5" ht="20.25">
      <c r="A71" s="19"/>
      <c r="B71" s="3"/>
      <c r="C71" s="3"/>
      <c r="D71" s="3"/>
      <c r="E71" s="3"/>
    </row>
    <row r="72" spans="1:5" ht="20.25">
      <c r="A72" s="19"/>
      <c r="B72" s="3"/>
      <c r="C72" s="3"/>
      <c r="D72" s="3"/>
      <c r="E72" s="3"/>
    </row>
    <row r="73" spans="1:5" ht="20.25">
      <c r="A73" s="19"/>
      <c r="B73" s="3"/>
      <c r="C73" s="3"/>
      <c r="D73" s="3"/>
      <c r="E73" s="3"/>
    </row>
    <row r="74" spans="1:5" ht="20.25">
      <c r="A74" s="19"/>
      <c r="B74" s="3"/>
      <c r="C74" s="3"/>
      <c r="D74" s="3"/>
      <c r="E74" s="3"/>
    </row>
    <row r="75" spans="1:5" ht="20.25">
      <c r="A75" s="19"/>
      <c r="B75" s="3"/>
      <c r="C75" s="3"/>
      <c r="D75" s="3"/>
      <c r="E75" s="3"/>
    </row>
    <row r="76" spans="1:5" ht="20.25">
      <c r="A76" s="19"/>
      <c r="B76" s="3"/>
      <c r="C76" s="3"/>
      <c r="D76" s="3"/>
      <c r="E76" s="3"/>
    </row>
    <row r="77" spans="1:5" ht="20.25">
      <c r="A77" s="19"/>
      <c r="B77" s="3"/>
      <c r="C77" s="3"/>
      <c r="D77" s="3"/>
      <c r="E77" s="3"/>
    </row>
    <row r="78" spans="1:5" ht="20.25">
      <c r="A78" s="19"/>
      <c r="B78" s="3"/>
      <c r="C78" s="3"/>
      <c r="D78" s="3"/>
      <c r="E78" s="3"/>
    </row>
    <row r="79" spans="1:5" ht="20.25">
      <c r="A79" s="19"/>
      <c r="B79" s="3"/>
      <c r="C79" s="3"/>
      <c r="D79" s="3"/>
      <c r="E79" s="3"/>
    </row>
    <row r="80" spans="1:5" ht="20.25">
      <c r="A80" s="19"/>
      <c r="B80" s="3"/>
      <c r="C80" s="3"/>
      <c r="D80" s="3"/>
      <c r="E80" s="3"/>
    </row>
    <row r="81" spans="1:5" ht="20.25">
      <c r="A81" s="19"/>
      <c r="B81" s="3"/>
      <c r="C81" s="3"/>
      <c r="D81" s="3"/>
      <c r="E81" s="3"/>
    </row>
    <row r="82" spans="1:5" ht="20.25">
      <c r="A82" s="19"/>
      <c r="B82" s="3"/>
      <c r="C82" s="3"/>
      <c r="D82" s="3"/>
      <c r="E82" s="3"/>
    </row>
    <row r="83" spans="1:5" ht="20.25">
      <c r="A83" s="19"/>
      <c r="B83" s="3"/>
      <c r="C83" s="3"/>
      <c r="D83" s="3"/>
      <c r="E83" s="3"/>
    </row>
    <row r="84" spans="1:5" ht="20.25">
      <c r="A84" s="19"/>
      <c r="B84" s="3"/>
      <c r="C84" s="3"/>
      <c r="D84" s="3"/>
      <c r="E84" s="3"/>
    </row>
    <row r="85" spans="1:5" ht="20.25">
      <c r="A85" s="19"/>
      <c r="B85" s="3"/>
      <c r="C85" s="3"/>
      <c r="D85" s="3"/>
      <c r="E85" s="3"/>
    </row>
    <row r="86" spans="1:5" ht="20.25">
      <c r="A86" s="19"/>
      <c r="B86" s="3"/>
      <c r="C86" s="3"/>
      <c r="D86" s="3"/>
      <c r="E86" s="3"/>
    </row>
    <row r="87" spans="1:5" ht="20.25">
      <c r="A87" s="19"/>
      <c r="B87" s="3"/>
      <c r="C87" s="3"/>
      <c r="D87" s="3"/>
      <c r="E87" s="3"/>
    </row>
    <row r="88" spans="1:5" ht="20.25">
      <c r="A88" s="19"/>
      <c r="B88" s="3"/>
      <c r="C88" s="3"/>
      <c r="D88" s="3"/>
      <c r="E88" s="3"/>
    </row>
    <row r="89" spans="1:5" ht="20.25">
      <c r="A89" s="19"/>
      <c r="B89" s="3"/>
      <c r="C89" s="3"/>
      <c r="D89" s="3"/>
      <c r="E89" s="3"/>
    </row>
    <row r="90" spans="1:5" ht="20.25">
      <c r="A90" s="19"/>
      <c r="B90" s="3"/>
      <c r="C90" s="3"/>
      <c r="D90" s="3"/>
      <c r="E90" s="3"/>
    </row>
    <row r="91" spans="1:5" ht="20.25">
      <c r="A91" s="19"/>
      <c r="B91" s="3"/>
      <c r="C91" s="3"/>
      <c r="D91" s="3"/>
      <c r="E91" s="3"/>
    </row>
    <row r="92" spans="1:5" ht="20.25">
      <c r="A92" s="19"/>
      <c r="B92" s="3"/>
      <c r="C92" s="3"/>
      <c r="D92" s="3"/>
      <c r="E92" s="3"/>
    </row>
    <row r="93" spans="1:5" ht="20.25">
      <c r="A93" s="19"/>
      <c r="B93" s="3"/>
      <c r="C93" s="3"/>
      <c r="D93" s="3"/>
      <c r="E93" s="3"/>
    </row>
    <row r="94" spans="1:5" ht="20.25">
      <c r="A94" s="19"/>
      <c r="B94" s="3"/>
      <c r="C94" s="3"/>
      <c r="D94" s="3"/>
      <c r="E94" s="3"/>
    </row>
    <row r="95" spans="1:5" ht="20.25">
      <c r="A95" s="19"/>
      <c r="B95" s="3"/>
      <c r="C95" s="3"/>
      <c r="D95" s="3"/>
      <c r="E95" s="3"/>
    </row>
    <row r="96" spans="1:5" ht="20.25">
      <c r="A96" s="19"/>
      <c r="B96" s="3"/>
      <c r="C96" s="3"/>
      <c r="D96" s="3"/>
      <c r="E96" s="3"/>
    </row>
    <row r="97" spans="1:5" ht="20.25">
      <c r="A97" s="19"/>
      <c r="B97" s="3"/>
      <c r="C97" s="3"/>
      <c r="D97" s="3"/>
      <c r="E97" s="3"/>
    </row>
    <row r="98" spans="1:5" ht="20.25">
      <c r="A98" s="19"/>
      <c r="B98" s="3"/>
      <c r="C98" s="3"/>
      <c r="D98" s="3"/>
      <c r="E98" s="3"/>
    </row>
    <row r="99" spans="1:5" ht="20.25">
      <c r="A99" s="19"/>
      <c r="B99" s="3"/>
      <c r="C99" s="3"/>
      <c r="D99" s="3"/>
      <c r="E99" s="3"/>
    </row>
    <row r="100" spans="1:5" ht="20.25">
      <c r="A100" s="19"/>
      <c r="B100" s="3"/>
      <c r="C100" s="3"/>
      <c r="D100" s="3"/>
      <c r="E100" s="3"/>
    </row>
    <row r="101" spans="1:5" ht="20.25">
      <c r="A101" s="19"/>
      <c r="B101" s="3"/>
      <c r="C101" s="3"/>
      <c r="D101" s="3"/>
      <c r="E101" s="3"/>
    </row>
    <row r="102" spans="1:5" ht="20.25">
      <c r="A102" s="19"/>
      <c r="B102" s="3"/>
      <c r="C102" s="3"/>
      <c r="D102" s="3"/>
      <c r="E102" s="3"/>
    </row>
    <row r="103" spans="1:5" ht="20.25">
      <c r="A103" s="19"/>
      <c r="B103" s="3"/>
      <c r="C103" s="3"/>
      <c r="D103" s="3"/>
      <c r="E103" s="3"/>
    </row>
    <row r="104" spans="1:5" ht="20.25">
      <c r="A104" s="19"/>
      <c r="B104" s="3"/>
      <c r="C104" s="3"/>
      <c r="D104" s="3"/>
      <c r="E104" s="3"/>
    </row>
    <row r="105" spans="1:5" ht="20.25">
      <c r="A105" s="19"/>
      <c r="B105" s="3"/>
      <c r="C105" s="3"/>
      <c r="D105" s="3"/>
      <c r="E105" s="3"/>
    </row>
    <row r="106" spans="1:5" ht="20.25">
      <c r="A106" s="19"/>
      <c r="B106" s="3"/>
      <c r="C106" s="3"/>
      <c r="D106" s="3"/>
      <c r="E106" s="3"/>
    </row>
    <row r="107" spans="1:5" ht="20.25">
      <c r="A107" s="19"/>
      <c r="B107" s="3"/>
      <c r="C107" s="3"/>
      <c r="D107" s="3"/>
      <c r="E107" s="3"/>
    </row>
    <row r="108" spans="1:5" ht="20.25">
      <c r="A108" s="19"/>
      <c r="B108" s="3"/>
      <c r="C108" s="3"/>
      <c r="D108" s="3"/>
      <c r="E108" s="3"/>
    </row>
    <row r="109" spans="1:5" ht="20.25">
      <c r="A109" s="19"/>
      <c r="B109" s="3"/>
      <c r="C109" s="3"/>
      <c r="D109" s="3"/>
      <c r="E109" s="3"/>
    </row>
    <row r="110" spans="1:5" ht="20.25">
      <c r="A110" s="19"/>
      <c r="B110" s="3"/>
      <c r="C110" s="3"/>
      <c r="D110" s="3"/>
      <c r="E110" s="3"/>
    </row>
    <row r="111" spans="1:5" ht="20.25">
      <c r="A111" s="19"/>
      <c r="B111" s="3"/>
      <c r="C111" s="3"/>
      <c r="D111" s="3"/>
      <c r="E111" s="3"/>
    </row>
    <row r="112" spans="1:5" ht="20.25">
      <c r="A112" s="19"/>
      <c r="B112" s="3"/>
      <c r="C112" s="3"/>
      <c r="D112" s="3"/>
      <c r="E112" s="3"/>
    </row>
    <row r="113" spans="1:5" ht="20.25">
      <c r="A113" s="19"/>
      <c r="B113" s="3"/>
      <c r="C113" s="3"/>
      <c r="D113" s="3"/>
      <c r="E113" s="3"/>
    </row>
    <row r="114" spans="1:5" ht="20.25">
      <c r="A114" s="19"/>
      <c r="B114" s="3"/>
      <c r="C114" s="3"/>
      <c r="D114" s="3"/>
      <c r="E114" s="3"/>
    </row>
    <row r="115" spans="1:5" ht="20.25">
      <c r="A115" s="19"/>
      <c r="B115" s="3"/>
      <c r="C115" s="3"/>
      <c r="D115" s="3"/>
      <c r="E115" s="3"/>
    </row>
    <row r="116" spans="1:5" ht="20.25">
      <c r="A116" s="19"/>
      <c r="B116" s="3"/>
      <c r="C116" s="3"/>
      <c r="D116" s="3"/>
      <c r="E116" s="3"/>
    </row>
    <row r="117" spans="1:5" ht="20.25">
      <c r="A117" s="19"/>
      <c r="B117" s="3"/>
      <c r="C117" s="3"/>
      <c r="D117" s="3"/>
      <c r="E117" s="3"/>
    </row>
    <row r="118" spans="1:5" ht="20.25">
      <c r="A118" s="19"/>
      <c r="B118" s="3"/>
      <c r="C118" s="3"/>
      <c r="D118" s="3"/>
      <c r="E118" s="3"/>
    </row>
    <row r="119" spans="1:5" ht="20.25">
      <c r="A119" s="19"/>
      <c r="B119" s="3"/>
      <c r="C119" s="3"/>
      <c r="D119" s="3"/>
      <c r="E119" s="3"/>
    </row>
    <row r="120" spans="1:5" ht="20.25">
      <c r="A120" s="19"/>
      <c r="B120" s="3"/>
      <c r="C120" s="3"/>
      <c r="D120" s="3"/>
      <c r="E120" s="3"/>
    </row>
    <row r="121" spans="1:5" ht="20.25">
      <c r="A121" s="19"/>
      <c r="B121" s="3"/>
      <c r="C121" s="3"/>
      <c r="D121" s="3"/>
      <c r="E121" s="3"/>
    </row>
    <row r="122" spans="1:5" ht="20.25">
      <c r="A122" s="19"/>
      <c r="B122" s="3"/>
      <c r="C122" s="3"/>
      <c r="D122" s="3"/>
      <c r="E122" s="3"/>
    </row>
    <row r="123" spans="1:5" ht="20.25">
      <c r="A123" s="19"/>
      <c r="B123" s="3"/>
      <c r="C123" s="3"/>
      <c r="D123" s="3"/>
      <c r="E123" s="3"/>
    </row>
    <row r="124" spans="1:5" ht="20.25">
      <c r="A124" s="19"/>
      <c r="B124" s="3"/>
      <c r="C124" s="3"/>
      <c r="D124" s="3"/>
      <c r="E124" s="3"/>
    </row>
    <row r="125" spans="1:5" ht="20.25">
      <c r="A125" s="19"/>
      <c r="B125" s="3"/>
      <c r="C125" s="3"/>
      <c r="D125" s="3"/>
      <c r="E125" s="3"/>
    </row>
    <row r="126" spans="1:5" ht="20.25">
      <c r="A126" s="19"/>
      <c r="B126" s="3"/>
      <c r="C126" s="3"/>
      <c r="D126" s="3"/>
      <c r="E126" s="3"/>
    </row>
    <row r="127" spans="1:5" ht="20.25">
      <c r="A127" s="19"/>
      <c r="B127" s="3"/>
      <c r="C127" s="3"/>
      <c r="D127" s="3"/>
      <c r="E127" s="3"/>
    </row>
    <row r="128" spans="1:5" ht="20.25">
      <c r="A128" s="19"/>
      <c r="B128" s="3"/>
      <c r="C128" s="3"/>
      <c r="D128" s="3"/>
      <c r="E128" s="3"/>
    </row>
    <row r="129" spans="1:5" ht="20.25">
      <c r="A129" s="19"/>
      <c r="B129" s="3"/>
      <c r="C129" s="3"/>
      <c r="D129" s="3"/>
      <c r="E129" s="3"/>
    </row>
    <row r="130" spans="1:5" ht="20.25">
      <c r="A130" s="19"/>
      <c r="B130" s="3"/>
      <c r="C130" s="3"/>
      <c r="D130" s="3"/>
      <c r="E130" s="3"/>
    </row>
    <row r="131" spans="1:5" ht="20.25">
      <c r="A131" s="19"/>
      <c r="B131" s="3"/>
      <c r="C131" s="3"/>
      <c r="D131" s="3"/>
      <c r="E131" s="3"/>
    </row>
    <row r="132" spans="1:5" ht="20.25">
      <c r="A132" s="19"/>
      <c r="B132" s="3"/>
      <c r="C132" s="3"/>
      <c r="D132" s="3"/>
      <c r="E132" s="3"/>
    </row>
    <row r="133" spans="1:5" ht="20.25">
      <c r="A133" s="19"/>
      <c r="B133" s="3"/>
      <c r="C133" s="3"/>
      <c r="D133" s="3"/>
      <c r="E133" s="3"/>
    </row>
    <row r="134" spans="1:5" ht="20.25">
      <c r="A134" s="19"/>
      <c r="B134" s="3"/>
      <c r="C134" s="3"/>
      <c r="D134" s="3"/>
      <c r="E134" s="3"/>
    </row>
    <row r="135" spans="1:5" ht="20.25">
      <c r="A135" s="19"/>
      <c r="B135" s="3"/>
      <c r="C135" s="3"/>
      <c r="D135" s="3"/>
      <c r="E135" s="3"/>
    </row>
    <row r="136" spans="1:5" ht="20.25">
      <c r="A136" s="19"/>
      <c r="B136" s="3"/>
      <c r="C136" s="3"/>
      <c r="D136" s="3"/>
      <c r="E136" s="3"/>
    </row>
    <row r="137" spans="1:5" ht="20.25">
      <c r="A137" s="19"/>
      <c r="B137" s="3"/>
      <c r="C137" s="3"/>
      <c r="D137" s="3"/>
      <c r="E137" s="3"/>
    </row>
    <row r="138" spans="1:5" ht="20.25">
      <c r="A138" s="19"/>
      <c r="B138" s="3"/>
      <c r="C138" s="3"/>
      <c r="D138" s="3"/>
      <c r="E138" s="3"/>
    </row>
    <row r="139" spans="1:5" ht="20.25">
      <c r="A139" s="19"/>
      <c r="B139" s="3"/>
      <c r="C139" s="3"/>
      <c r="D139" s="3"/>
      <c r="E139" s="3"/>
    </row>
    <row r="140" spans="1:5" ht="20.25">
      <c r="A140" s="19"/>
      <c r="B140" s="3"/>
      <c r="C140" s="3"/>
      <c r="D140" s="3"/>
      <c r="E140" s="3"/>
    </row>
    <row r="141" spans="1:5" ht="20.25">
      <c r="A141" s="19"/>
      <c r="B141" s="3"/>
      <c r="C141" s="3"/>
      <c r="D141" s="3"/>
      <c r="E141" s="3"/>
    </row>
    <row r="142" spans="1:5" ht="20.25">
      <c r="A142" s="19"/>
      <c r="B142" s="3"/>
      <c r="C142" s="3"/>
      <c r="D142" s="3"/>
      <c r="E142" s="3"/>
    </row>
    <row r="143" spans="1:5" ht="20.25">
      <c r="A143" s="19"/>
      <c r="B143" s="3"/>
      <c r="C143" s="3"/>
      <c r="D143" s="3"/>
      <c r="E143" s="3"/>
    </row>
    <row r="144" spans="1:5" ht="20.25">
      <c r="A144" s="19"/>
      <c r="B144" s="3"/>
      <c r="C144" s="3"/>
      <c r="D144" s="3"/>
      <c r="E144" s="3"/>
    </row>
    <row r="145" spans="2:5" ht="20.25">
      <c r="B145" s="3"/>
      <c r="C145" s="3"/>
      <c r="D145" s="3"/>
      <c r="E145" s="3"/>
    </row>
    <row r="146" spans="2:5" ht="20.25">
      <c r="B146" s="3"/>
      <c r="C146" s="3"/>
      <c r="D146" s="3"/>
      <c r="E146" s="3"/>
    </row>
    <row r="147" spans="2:5" ht="20.25">
      <c r="B147" s="3"/>
      <c r="C147" s="3"/>
      <c r="D147" s="3"/>
      <c r="E147" s="3"/>
    </row>
    <row r="148" spans="2:5" ht="20.25">
      <c r="B148" s="3"/>
      <c r="C148" s="3"/>
      <c r="D148" s="3"/>
      <c r="E148" s="3"/>
    </row>
    <row r="149" spans="2:5" ht="20.25">
      <c r="B149" s="3"/>
      <c r="C149" s="3"/>
      <c r="D149" s="3"/>
      <c r="E149" s="3"/>
    </row>
    <row r="150" spans="2:5" ht="20.25">
      <c r="B150" s="3"/>
      <c r="C150" s="3"/>
      <c r="D150" s="3"/>
      <c r="E150" s="3"/>
    </row>
    <row r="151" spans="2:5" ht="20.25">
      <c r="B151" s="3"/>
      <c r="C151" s="3"/>
      <c r="D151" s="3"/>
      <c r="E151" s="3"/>
    </row>
    <row r="152" spans="3:5" ht="20.25">
      <c r="C152" s="3"/>
      <c r="D152" s="3"/>
      <c r="E152" s="3"/>
    </row>
  </sheetData>
  <sheetProtection/>
  <mergeCells count="13">
    <mergeCell ref="A8:A10"/>
    <mergeCell ref="A5:E6"/>
    <mergeCell ref="A19:E19"/>
    <mergeCell ref="D64:E64"/>
    <mergeCell ref="B8:B10"/>
    <mergeCell ref="C8:C10"/>
    <mergeCell ref="D8:E8"/>
    <mergeCell ref="B56:E56"/>
    <mergeCell ref="D1:E1"/>
    <mergeCell ref="D9:E9"/>
    <mergeCell ref="A12:E12"/>
    <mergeCell ref="B29:E29"/>
    <mergeCell ref="B46:E46"/>
  </mergeCells>
  <conditionalFormatting sqref="B39">
    <cfRule type="duplicateValues" priority="2" dxfId="1">
      <formula>AND(COUNTIF($B$39:$B$39,B39)&gt;1,NOT(ISBLANK(B39)))</formula>
    </cfRule>
  </conditionalFormatting>
  <printOptions/>
  <pageMargins left="0.7086614173228347" right="0.2755905511811024" top="0.7086614173228347" bottom="0.6299212598425197" header="0.11811023622047245" footer="0.2362204724409449"/>
  <pageSetup fitToHeight="0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FuckYouBill</dc:creator>
  <cp:keywords/>
  <dc:description/>
  <cp:lastModifiedBy>Admin</cp:lastModifiedBy>
  <cp:lastPrinted>2020-12-08T13:01:17Z</cp:lastPrinted>
  <dcterms:created xsi:type="dcterms:W3CDTF">2009-05-12T09:31:38Z</dcterms:created>
  <dcterms:modified xsi:type="dcterms:W3CDTF">2020-12-08T13:01:25Z</dcterms:modified>
  <cp:category/>
  <cp:version/>
  <cp:contentType/>
  <cp:contentStatus/>
</cp:coreProperties>
</file>