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8775" tabRatio="6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<sst xmlns="http://schemas.openxmlformats.org/spreadsheetml/2006/main" count="740" uniqueCount="206">
  <si>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</si>
  <si>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</si>
  <si>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</si>
  <si>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</si>
  <si>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</si>
  <si>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</si>
  <si>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</si>
  <si>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</si>
  <si>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</si>
  <si>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</si>
  <si>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</si>
  <si>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</si>
  <si>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</si>
  <si>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</si>
  <si>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</si>
  <si>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</si>
  <si>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</si>
  <si>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</si>
  <si>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</si>
  <si>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</si>
  <si>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</si>
  <si>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</si>
  <si>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</si>
  <si>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</si>
  <si>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</si>
  <si>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</si>
  <si>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</si>
  <si>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</si>
  <si>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</si>
  <si>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</si>
  <si>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</si>
  <si>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</si>
  <si>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</si>
  <si>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</si>
  <si>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</si>
  <si>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</si>
  <si>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</si>
  <si>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</si>
  <si>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</si>
  <si>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</si>
  <si>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</si>
  <si>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</si>
  <si>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</si>
  <si>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</si>
  <si>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</si>
  <si>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</si>
  <si>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</si>
  <si>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</si>
  <si>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</si>
  <si>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</si>
  <si>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</si>
  <si>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</si>
  <si>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</si>
  <si>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</si>
  <si>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</si>
  <si>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</si>
  <si>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</si>
  <si>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</si>
  <si>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</si>
  <si>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</si>
  <si>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</si>
  <si>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</si>
  <si>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</si>
  <si>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</si>
  <si>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</si>
  <si>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</si>
  <si>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</si>
  <si>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Заробітна плата</t>
  </si>
  <si>
    <t>Нарахування на оплату праці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</si>
  <si>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</si>
  <si>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</si>
  <si>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</si>
  <si>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</si>
  <si>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</si>
  <si>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</si>
  <si>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</si>
  <si>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</si>
  <si>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</si>
  <si>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</si>
  <si>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</si>
  <si>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</si>
  <si>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</si>
  <si>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</si>
  <si>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</si>
  <si>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</si>
  <si>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</si>
  <si>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од.</t>
  </si>
  <si>
    <t>2020 рік</t>
  </si>
  <si>
    <t>2021 рік</t>
  </si>
  <si>
    <t>Головний бухгалтер</t>
  </si>
  <si>
    <t>середньорічне число штатних одиниць спеціалістів</t>
  </si>
  <si>
    <t>середньорічне число штатних одиниць робітників</t>
  </si>
  <si>
    <t>дні</t>
  </si>
  <si>
    <t>2. Управління освіти Чернігівської міської ради</t>
  </si>
  <si>
    <t>осіб</t>
  </si>
  <si>
    <t>Матеріальна допомога</t>
  </si>
  <si>
    <t>В.О. Білогура</t>
  </si>
  <si>
    <t>Н.М. Кот</t>
  </si>
  <si>
    <t>0611070</t>
  </si>
  <si>
    <t xml:space="preserve"> Показники затрат</t>
  </si>
  <si>
    <t>кількість закладів  ІІ-ІІІ ступеня</t>
  </si>
  <si>
    <t>кількість класів  I- III ступенів</t>
  </si>
  <si>
    <t>середньорічне число посадових окладів ( ставок) педагогічного персоналу</t>
  </si>
  <si>
    <t xml:space="preserve">од. </t>
  </si>
  <si>
    <t>середньорічне число штатних одиниць адмінперсоналу , за умовами віднесених до педагог. персоналу</t>
  </si>
  <si>
    <t>всього середньорічне число ставок (штатних одиниць)</t>
  </si>
  <si>
    <t xml:space="preserve"> Показники продукту</t>
  </si>
  <si>
    <t>Чисельність учнів, осіб</t>
  </si>
  <si>
    <t xml:space="preserve"> Показники ефективності</t>
  </si>
  <si>
    <t>діто - дні відвідування</t>
  </si>
  <si>
    <t>Показники якості</t>
  </si>
  <si>
    <t>кількість днів відвідування  дітей</t>
  </si>
  <si>
    <t>Обов’язкові виплати</t>
  </si>
  <si>
    <t>Стимулюючі допл.та надбавки</t>
  </si>
  <si>
    <t>Премії</t>
  </si>
  <si>
    <t>Пед. персонал</t>
  </si>
  <si>
    <t>Прирівнені</t>
  </si>
  <si>
    <t>Спеціалісти</t>
  </si>
  <si>
    <t>Робітники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</si>
  <si>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</si>
  <si>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Забезпечити  рівні  можливості для  отримання повної 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 захворювання</t>
  </si>
  <si>
    <t>Завдання: забезпечити  рівні  можливості для  отримання повної 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 захворювання</t>
  </si>
  <si>
    <t>Медикаменти та перев`язувальеі матеріали</t>
  </si>
  <si>
    <t>Продукти харчування</t>
  </si>
  <si>
    <t>звіт.</t>
  </si>
  <si>
    <t>план діто- днів</t>
  </si>
  <si>
    <t>1) мета бюджетної програми , строки її реалізації;</t>
  </si>
  <si>
    <t>2) завдання бюджетної програми;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</si>
  <si>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</si>
  <si>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</si>
  <si>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</si>
  <si>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Програма  поліпшення матеріально- технічної бази закладів освіти м. Чернігова на 2019- 2023 роки</t>
  </si>
  <si>
    <t>Кошти, що передаються із загального фонду до спеціального (бюджет розвитку)</t>
  </si>
  <si>
    <t>Плата за оренду майна бюджетних установ</t>
  </si>
  <si>
    <t>Начальник управління освіти</t>
  </si>
  <si>
    <t xml:space="preserve"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 </t>
  </si>
  <si>
    <t>(код Типової відомчої класифікації видатків та кредитування місцевого бюджету)</t>
  </si>
  <si>
    <t>( код за ЄДРПОУ)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</si>
  <si>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</si>
  <si>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</si>
  <si>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 код Програмної класифікації видатків та кредитувння місцевого бюджету)</t>
  </si>
  <si>
    <t>(код Типової програмної класифікації видатків та кредитування місцевого бюджету)</t>
  </si>
  <si>
    <t>( код Функціональної класифікації видатків та кредитувння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</si>
  <si>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</si>
  <si>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2022 рік (прогноз)</t>
  </si>
  <si>
    <t>2022  рік (прогноз)</t>
  </si>
  <si>
    <t>2022 рік</t>
  </si>
  <si>
    <t>Дебіторська заборгованість на 01.01.2019</t>
  </si>
  <si>
    <t>Медикаменти та перев`язувальні матеріали</t>
  </si>
  <si>
    <t>Оплата інших енергоносіїв та інших комунальних послуг</t>
  </si>
  <si>
    <t>Рішення міської ради від 31.05.2018 року № 31/VII-3</t>
  </si>
  <si>
    <t>Програма забезпечення діяльності та виконання доручень виборців депутатами Чернігівської міської ради на  2019 рік</t>
  </si>
  <si>
    <t>Рішення міської ради від 29.11.2018 року № 36/VII-31</t>
  </si>
  <si>
    <t>Оплата інших енергоносіїв</t>
  </si>
  <si>
    <t>Кошти, що отримуються бюджетними установами від реалізації майна</t>
  </si>
  <si>
    <t>0610000</t>
  </si>
  <si>
    <t>0922</t>
  </si>
  <si>
    <t>060000</t>
  </si>
  <si>
    <t>1070</t>
  </si>
  <si>
    <t>02147598</t>
  </si>
  <si>
    <t>разом
(10 + 11)</t>
  </si>
  <si>
    <t>БЮДЖЕТНИЙ ЗАПИТ НА 2021 - 2023 РОКИ індивідуальний (Форма 2021-2)</t>
  </si>
  <si>
    <t>4. Мета та завдання бюджетної програми  на 2021- 2023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</si>
  <si>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</si>
  <si>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</si>
  <si>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</si>
  <si>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</si>
  <si>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</si>
  <si>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</si>
  <si>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</si>
  <si>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</si>
  <si>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</si>
  <si>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</si>
  <si>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Економічної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</si>
  <si>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</si>
  <si>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</si>
  <si>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</si>
  <si>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</si>
  <si>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 :</t>
  </si>
  <si>
    <t>2) результативні показники бюджетної програми у 2022- 2023 роках:</t>
  </si>
  <si>
    <t>2023рік (прогноз)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</si>
  <si>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</si>
  <si>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</si>
  <si>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</si>
  <si>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 у 2022- 2023 роках:</t>
  </si>
  <si>
    <t>12. Об'єкти, які виконуються в межах бюджетної програми за рахунок коштів бюджету розвитку у 2019- 2023 роках:</t>
  </si>
  <si>
    <t>2020  рік (затверджено)</t>
  </si>
  <si>
    <t>14. Бюджетні зобов'язання у 2019 - 2021 роках:</t>
  </si>
  <si>
    <t>1) кредиторська заборгованість місцевого бюджету у 2019 році:</t>
  </si>
  <si>
    <t>Кредиторська заборгованість на початок минулого бюджетного періоду на 01.01.2019</t>
  </si>
  <si>
    <t>Кредиторська заборгованість на кінець минулого бюджетного періоду на 01.01.2020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</si>
  <si>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</si>
  <si>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</si>
  <si>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</si>
  <si>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</si>
  <si>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</si>
  <si>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</si>
  <si>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використання коштів спеціального фонду бюджету  у  2019 році, та очікувані результати  у 2020 році.</t>
  </si>
  <si>
    <t>кількість закладів  І-ІІІ ступеня</t>
  </si>
  <si>
    <t>затверджені призначення з урах. змін на 01.10.2020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</si>
  <si>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</si>
  <si>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</si>
  <si>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 xml:space="preserve">3)  Підстави для реалізації бюджетної програми : Конституція України  (Закон від від 28 . 06. 1996 № 254 / 96), Бюджетний кодекс  України (Закон  від 08.07. № 2456- VI),  наказ Міністерства  фінансів України від  26.08. 2014 № 836  "Про деякі питання  запровадження програмно- цільового методу складання та виконання  місцевих бюджетів ", Закон України " Про освіту " від  05.09.2017р. № 2145 -VIII,  програма " Підвищення енергоефективності в установах освіти м. Чернігова  на 2017-2027 роки",  затверджена рішенням  міської ради  від  26.01. 2017 року № 15/ VII - 3, Програма реалізації громадського бюджету (бюджету участі) у місті  Чернігові  на 2016 - 2020 роки, затверджена рішенням міської ради від 28.12. 2015 року  № 2/VII - 5 , Програма поліпшення матеріально-технічної   бази закладів освіти м.Чернігова на 2019-2023 роки , затверджена рішенням міської  ради від 31.05.2018 року №31/ VII- 3 </t>
  </si>
  <si>
    <t>Благодійні внески, грантита дарунки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</si>
  <si>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</si>
  <si>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У 2019 році видатки загального фонду бюджету були спрямовані на заробітну плату з нарахуваннями на неї, харчування, комунальні послуги, закупівлю предметів, матеріалів, меблів, оплату різних послуг. Станом на 01.01.2020 року виникла кредиторська заборгованість у сумі 112 224 грн 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якісних послуг в  навчально-реабілітаційних центрах для дітей з особливими потребами.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</si>
</sst>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,##0.000"/>
    <numFmt numFmtId="18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47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17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19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188" fontId="22" fillId="32" borderId="10" xfId="0" applyNumberFormat="1" applyFont="1" applyFill="1" applyBorder="1" applyAlignment="1">
      <alignment horizontal="center" vertical="top" wrapText="1"/>
    </xf>
    <xf numFmtId="188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3" fontId="21" fillId="32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zoomScale="75" zoomScaleNormal="75" zoomScalePageLayoutView="0" workbookViewId="0" topLeftCell="A201">
      <selection activeCell="J208" sqref="J208"/>
    </sheetView>
  </sheetViews>
  <sheetFormatPr defaultColWidth="9.140625" defaultRowHeight="15"/>
  <cols>
    <col min="1" max="1" width="19.140625" style="1" customWidth="1"/>
    <col min="2" max="2" width="34.8515625" style="1" customWidth="1"/>
    <col min="3" max="3" width="21.28125" style="1" customWidth="1"/>
    <col min="4" max="4" width="19.140625" style="1" customWidth="1"/>
    <col min="5" max="6" width="15.28125" style="1" customWidth="1"/>
    <col min="7" max="7" width="16.00390625" style="1" customWidth="1"/>
    <col min="8" max="8" width="18.421875" style="1" customWidth="1"/>
    <col min="9" max="9" width="14.421875" style="1" customWidth="1"/>
    <col min="10" max="10" width="20.8515625" style="1" customWidth="1"/>
    <col min="11" max="11" width="15.57421875" style="1" customWidth="1"/>
    <col min="12" max="12" width="14.57421875" style="1" customWidth="1"/>
    <col min="13" max="13" width="19.140625" style="1" customWidth="1"/>
    <col min="14" max="14" width="15.421875" style="1" customWidth="1"/>
    <col min="15" max="15" width="12.7109375" style="1" customWidth="1"/>
    <col min="16" max="16" width="13.00390625" style="1" customWidth="1"/>
    <col min="17" max="16384" width="9.140625" style="1" customWidth="1"/>
  </cols>
  <sheetData>
    <row r="1" spans="10:16" ht="15">
      <c r="J1" s="68" t="s">
        <v>0</v>
      </c>
      <c r="K1" s="67"/>
      <c r="L1" s="68"/>
      <c r="M1" s="3"/>
      <c r="P1" s="3"/>
    </row>
    <row r="2" spans="10:16" ht="15">
      <c r="J2" s="68" t="s">
        <v>1</v>
      </c>
      <c r="K2" s="67"/>
      <c r="L2" s="68"/>
      <c r="M2" s="3"/>
      <c r="P2" s="3"/>
    </row>
    <row r="3" spans="10:16" ht="15">
      <c r="J3" s="68" t="s">
        <v>2</v>
      </c>
      <c r="K3" s="67"/>
      <c r="L3" s="68"/>
      <c r="M3" s="3"/>
      <c r="P3" s="3"/>
    </row>
    <row r="4" spans="10:16" ht="15">
      <c r="J4" s="68" t="s">
        <v>3</v>
      </c>
      <c r="K4" s="67"/>
      <c r="L4" s="68"/>
      <c r="M4" s="3"/>
      <c r="P4" s="3"/>
    </row>
    <row r="5" spans="10:16" ht="15">
      <c r="J5" s="68" t="s">
        <v>4</v>
      </c>
      <c r="K5" s="67"/>
      <c r="L5" s="68"/>
      <c r="M5" s="3"/>
      <c r="P5" s="3"/>
    </row>
    <row r="6" spans="10:16" ht="15">
      <c r="J6" s="68"/>
      <c r="K6" s="67"/>
      <c r="L6" s="68"/>
      <c r="M6" s="3"/>
      <c r="P6" s="3"/>
    </row>
    <row r="7" spans="1:16" ht="18.75">
      <c r="A7" s="154" t="s">
        <v>161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24" customHeight="1">
      <c r="A10" s="149" t="s">
        <v>66</v>
      </c>
      <c r="B10" s="149"/>
      <c r="C10" s="149"/>
      <c r="D10" s="149"/>
      <c r="E10" s="149"/>
      <c r="F10" s="149"/>
      <c r="G10" s="149"/>
      <c r="H10" s="149"/>
      <c r="I10" s="69"/>
      <c r="J10" s="157" t="s">
        <v>157</v>
      </c>
      <c r="K10" s="157"/>
      <c r="L10" s="81"/>
      <c r="M10" s="82" t="s">
        <v>159</v>
      </c>
      <c r="N10" s="69"/>
      <c r="O10" s="155"/>
      <c r="P10" s="155"/>
    </row>
    <row r="11" spans="1:16" ht="48" customHeight="1">
      <c r="A11" s="130" t="s">
        <v>5</v>
      </c>
      <c r="B11" s="130"/>
      <c r="C11" s="130"/>
      <c r="D11" s="130"/>
      <c r="E11" s="130"/>
      <c r="F11" s="130"/>
      <c r="G11" s="130"/>
      <c r="H11" s="130"/>
      <c r="I11" s="70"/>
      <c r="J11" s="156" t="s">
        <v>136</v>
      </c>
      <c r="K11" s="156"/>
      <c r="L11" s="70"/>
      <c r="M11" s="80" t="s">
        <v>137</v>
      </c>
      <c r="N11" s="70"/>
      <c r="O11" s="156"/>
      <c r="P11" s="156"/>
    </row>
    <row r="12" spans="1:16" ht="32.25" customHeight="1">
      <c r="A12" s="149" t="s">
        <v>93</v>
      </c>
      <c r="B12" s="149"/>
      <c r="C12" s="149"/>
      <c r="D12" s="149"/>
      <c r="E12" s="149"/>
      <c r="F12" s="149"/>
      <c r="G12" s="149"/>
      <c r="H12" s="149"/>
      <c r="I12" s="69"/>
      <c r="J12" s="127" t="s">
        <v>155</v>
      </c>
      <c r="K12" s="127"/>
      <c r="L12" s="81"/>
      <c r="M12" s="82" t="s">
        <v>159</v>
      </c>
      <c r="N12" s="69"/>
      <c r="O12" s="155"/>
      <c r="P12" s="155"/>
    </row>
    <row r="13" spans="1:16" ht="66" customHeight="1">
      <c r="A13" s="130" t="s">
        <v>6</v>
      </c>
      <c r="B13" s="130"/>
      <c r="C13" s="130"/>
      <c r="D13" s="130"/>
      <c r="E13" s="130"/>
      <c r="F13" s="130"/>
      <c r="G13" s="130"/>
      <c r="H13" s="130"/>
      <c r="I13" s="70"/>
      <c r="J13" s="134" t="s">
        <v>138</v>
      </c>
      <c r="K13" s="134"/>
      <c r="L13" s="70"/>
      <c r="M13" s="7" t="s">
        <v>137</v>
      </c>
      <c r="N13" s="70"/>
      <c r="O13" s="133"/>
      <c r="P13" s="133"/>
    </row>
    <row r="14" spans="1:16" ht="122.25" customHeight="1">
      <c r="A14" s="1" t="s">
        <v>139</v>
      </c>
      <c r="B14" s="83" t="s">
        <v>98</v>
      </c>
      <c r="C14" s="84"/>
      <c r="D14" s="127" t="s">
        <v>158</v>
      </c>
      <c r="E14" s="127"/>
      <c r="F14" s="84"/>
      <c r="G14" s="127" t="s">
        <v>156</v>
      </c>
      <c r="H14" s="127"/>
      <c r="I14" s="36"/>
      <c r="J14" s="135" t="s">
        <v>201</v>
      </c>
      <c r="K14" s="135"/>
      <c r="L14" s="36"/>
      <c r="M14" s="119">
        <v>25559000000</v>
      </c>
      <c r="N14" s="36"/>
      <c r="O14" s="36"/>
      <c r="P14" s="36"/>
    </row>
    <row r="15" spans="1:16" ht="45" customHeight="1">
      <c r="A15" s="36"/>
      <c r="B15" s="71" t="s">
        <v>140</v>
      </c>
      <c r="C15" s="71"/>
      <c r="D15" s="128" t="s">
        <v>141</v>
      </c>
      <c r="E15" s="128"/>
      <c r="F15" s="71"/>
      <c r="G15" s="128" t="s">
        <v>142</v>
      </c>
      <c r="H15" s="128"/>
      <c r="I15" s="71"/>
      <c r="J15" s="128" t="s">
        <v>143</v>
      </c>
      <c r="K15" s="128"/>
      <c r="L15" s="72"/>
      <c r="M15" s="7" t="s">
        <v>137</v>
      </c>
      <c r="N15" s="71"/>
      <c r="O15" s="71"/>
      <c r="P15" s="71"/>
    </row>
    <row r="16" spans="1:2" ht="15">
      <c r="A16" s="5"/>
      <c r="B16" s="2"/>
    </row>
    <row r="17" spans="1:16" ht="15">
      <c r="A17" s="131" t="s">
        <v>162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>
      <c r="A18" s="131" t="s">
        <v>126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21" customHeight="1">
      <c r="A19" s="136" t="s">
        <v>119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6"/>
      <c r="O19" s="6"/>
      <c r="P19" s="6"/>
    </row>
    <row r="20" spans="1:16" ht="15">
      <c r="A20" s="13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ht="39.75" customHeight="1">
      <c r="A21" s="132" t="s">
        <v>120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6"/>
      <c r="O21" s="6"/>
      <c r="P21" s="6"/>
    </row>
    <row r="22" spans="1:16" ht="1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87.75" customHeight="1">
      <c r="A23" s="151" t="s">
        <v>202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ht="21.75" customHeight="1">
      <c r="A24" s="153"/>
      <c r="B24" s="153"/>
      <c r="C24" s="153"/>
      <c r="D24" s="153"/>
      <c r="E24" s="153"/>
      <c r="F24" s="153"/>
      <c r="G24" s="153"/>
      <c r="H24" s="153"/>
      <c r="I24" s="10"/>
      <c r="J24" s="10"/>
      <c r="K24" s="10"/>
      <c r="L24" s="10"/>
      <c r="M24" s="10"/>
      <c r="N24" s="10"/>
      <c r="O24" s="10"/>
      <c r="P24" s="6"/>
    </row>
    <row r="25" spans="1:16" ht="15">
      <c r="A25" s="131" t="s">
        <v>128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15">
      <c r="A26" s="131" t="s">
        <v>163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1:13" ht="15">
      <c r="A27" s="150"/>
      <c r="B27" s="150"/>
      <c r="L27" s="152" t="s">
        <v>7</v>
      </c>
      <c r="M27" s="152"/>
    </row>
    <row r="29" spans="1:14" ht="15">
      <c r="A29" s="137" t="s">
        <v>8</v>
      </c>
      <c r="B29" s="137" t="s">
        <v>9</v>
      </c>
      <c r="C29" s="137" t="s">
        <v>164</v>
      </c>
      <c r="D29" s="137"/>
      <c r="E29" s="137"/>
      <c r="F29" s="137"/>
      <c r="G29" s="137" t="s">
        <v>165</v>
      </c>
      <c r="H29" s="137"/>
      <c r="I29" s="137"/>
      <c r="J29" s="137"/>
      <c r="K29" s="137" t="s">
        <v>166</v>
      </c>
      <c r="L29" s="137"/>
      <c r="M29" s="137"/>
      <c r="N29" s="137"/>
    </row>
    <row r="30" spans="1:14" ht="68.25" customHeight="1">
      <c r="A30" s="137"/>
      <c r="B30" s="137"/>
      <c r="C30" s="8" t="s">
        <v>10</v>
      </c>
      <c r="D30" s="8" t="s">
        <v>11</v>
      </c>
      <c r="E30" s="8" t="s">
        <v>12</v>
      </c>
      <c r="F30" s="8" t="s">
        <v>52</v>
      </c>
      <c r="G30" s="8" t="s">
        <v>10</v>
      </c>
      <c r="H30" s="8" t="s">
        <v>11</v>
      </c>
      <c r="I30" s="8" t="s">
        <v>12</v>
      </c>
      <c r="J30" s="8" t="s">
        <v>50</v>
      </c>
      <c r="K30" s="8" t="s">
        <v>10</v>
      </c>
      <c r="L30" s="8" t="s">
        <v>11</v>
      </c>
      <c r="M30" s="8" t="s">
        <v>12</v>
      </c>
      <c r="N30" s="8" t="s">
        <v>51</v>
      </c>
    </row>
    <row r="31" spans="1:14" ht="1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</row>
    <row r="32" spans="1:14" ht="121.5" customHeight="1">
      <c r="A32" s="29" t="s">
        <v>98</v>
      </c>
      <c r="B32" s="120" t="s">
        <v>201</v>
      </c>
      <c r="C32" s="120"/>
      <c r="D32" s="30"/>
      <c r="E32" s="30"/>
      <c r="F32" s="56"/>
      <c r="G32" s="57"/>
      <c r="H32" s="30"/>
      <c r="I32" s="30"/>
      <c r="J32" s="49"/>
      <c r="K32" s="57"/>
      <c r="L32" s="30"/>
      <c r="M32" s="8"/>
      <c r="N32" s="57"/>
    </row>
    <row r="33" spans="1:14" ht="30">
      <c r="A33" s="8" t="s">
        <v>13</v>
      </c>
      <c r="B33" s="9" t="s">
        <v>14</v>
      </c>
      <c r="C33" s="85">
        <v>22093838</v>
      </c>
      <c r="D33" s="86" t="s">
        <v>15</v>
      </c>
      <c r="E33" s="86" t="s">
        <v>15</v>
      </c>
      <c r="F33" s="85">
        <f>C33</f>
        <v>22093838</v>
      </c>
      <c r="G33" s="85">
        <v>26907125</v>
      </c>
      <c r="H33" s="86" t="s">
        <v>15</v>
      </c>
      <c r="I33" s="86" t="s">
        <v>15</v>
      </c>
      <c r="J33" s="85">
        <f>G33</f>
        <v>26907125</v>
      </c>
      <c r="K33" s="85">
        <v>34072826</v>
      </c>
      <c r="L33" s="86">
        <v>0</v>
      </c>
      <c r="M33" s="86" t="s">
        <v>15</v>
      </c>
      <c r="N33" s="85">
        <f>K33</f>
        <v>34072826</v>
      </c>
    </row>
    <row r="34" spans="1:14" ht="38.25" customHeight="1">
      <c r="A34" s="8">
        <v>25010300</v>
      </c>
      <c r="B34" s="9" t="s">
        <v>133</v>
      </c>
      <c r="C34" s="86" t="s">
        <v>15</v>
      </c>
      <c r="D34" s="86">
        <v>0</v>
      </c>
      <c r="E34" s="86">
        <v>0</v>
      </c>
      <c r="F34" s="86">
        <f>D34</f>
        <v>0</v>
      </c>
      <c r="G34" s="86" t="s">
        <v>15</v>
      </c>
      <c r="H34" s="86">
        <v>75195</v>
      </c>
      <c r="I34" s="86">
        <v>0</v>
      </c>
      <c r="J34" s="86">
        <f>H34</f>
        <v>75195</v>
      </c>
      <c r="K34" s="86" t="s">
        <v>15</v>
      </c>
      <c r="L34" s="88">
        <v>75491</v>
      </c>
      <c r="M34" s="86">
        <v>0</v>
      </c>
      <c r="N34" s="86">
        <f>L34</f>
        <v>75491</v>
      </c>
    </row>
    <row r="35" spans="1:14" ht="51.75" customHeight="1">
      <c r="A35" s="8">
        <v>25010400</v>
      </c>
      <c r="B35" s="8" t="s">
        <v>154</v>
      </c>
      <c r="C35" s="86"/>
      <c r="D35" s="86">
        <v>0</v>
      </c>
      <c r="E35" s="86">
        <v>0</v>
      </c>
      <c r="F35" s="86">
        <f>D35+C35</f>
        <v>0</v>
      </c>
      <c r="G35" s="86"/>
      <c r="H35" s="86">
        <v>2134</v>
      </c>
      <c r="I35" s="86">
        <v>0</v>
      </c>
      <c r="J35" s="86">
        <f>H35</f>
        <v>2134</v>
      </c>
      <c r="K35" s="86"/>
      <c r="L35" s="88">
        <v>2000</v>
      </c>
      <c r="M35" s="86">
        <v>0</v>
      </c>
      <c r="N35" s="86">
        <f>L35</f>
        <v>2000</v>
      </c>
    </row>
    <row r="36" spans="1:14" ht="42.75" customHeight="1">
      <c r="A36" s="8">
        <v>25020100</v>
      </c>
      <c r="B36" s="8" t="s">
        <v>203</v>
      </c>
      <c r="C36" s="86"/>
      <c r="D36" s="86">
        <v>30419</v>
      </c>
      <c r="E36" s="86"/>
      <c r="F36" s="86">
        <f>D36</f>
        <v>30419</v>
      </c>
      <c r="G36" s="86"/>
      <c r="H36" s="86">
        <v>41564</v>
      </c>
      <c r="I36" s="86"/>
      <c r="J36" s="86">
        <f>H36</f>
        <v>41564</v>
      </c>
      <c r="K36" s="86"/>
      <c r="L36" s="88">
        <v>0</v>
      </c>
      <c r="M36" s="86"/>
      <c r="N36" s="86">
        <f>L36</f>
        <v>0</v>
      </c>
    </row>
    <row r="37" spans="1:14" ht="47.25" customHeight="1">
      <c r="A37" s="8">
        <v>602400</v>
      </c>
      <c r="B37" s="9" t="s">
        <v>132</v>
      </c>
      <c r="C37" s="86" t="s">
        <v>15</v>
      </c>
      <c r="D37" s="86">
        <v>128955</v>
      </c>
      <c r="E37" s="86">
        <v>128955</v>
      </c>
      <c r="F37" s="86">
        <f>D37</f>
        <v>128955</v>
      </c>
      <c r="G37" s="86" t="s">
        <v>15</v>
      </c>
      <c r="H37" s="86">
        <v>34121</v>
      </c>
      <c r="I37" s="86">
        <f>H37</f>
        <v>34121</v>
      </c>
      <c r="J37" s="86">
        <f>H37</f>
        <v>34121</v>
      </c>
      <c r="K37" s="86" t="s">
        <v>15</v>
      </c>
      <c r="L37" s="88">
        <v>0</v>
      </c>
      <c r="M37" s="86">
        <v>0</v>
      </c>
      <c r="N37" s="86">
        <f>L37</f>
        <v>0</v>
      </c>
    </row>
    <row r="38" spans="1:14" ht="21" customHeight="1">
      <c r="A38" s="8" t="s">
        <v>13</v>
      </c>
      <c r="B38" s="9" t="s">
        <v>16</v>
      </c>
      <c r="C38" s="87"/>
      <c r="D38" s="85"/>
      <c r="E38" s="85"/>
      <c r="F38" s="87"/>
      <c r="G38" s="87"/>
      <c r="H38" s="86"/>
      <c r="I38" s="86"/>
      <c r="J38" s="85"/>
      <c r="K38" s="87"/>
      <c r="L38" s="91"/>
      <c r="M38" s="86"/>
      <c r="N38" s="87"/>
    </row>
    <row r="39" spans="1:14" ht="24.75" customHeight="1">
      <c r="A39" s="65"/>
      <c r="B39" s="8" t="s">
        <v>17</v>
      </c>
      <c r="C39" s="85">
        <f>C33</f>
        <v>22093838</v>
      </c>
      <c r="D39" s="85">
        <f>SUM(D34:D37)</f>
        <v>159374</v>
      </c>
      <c r="E39" s="85">
        <f>SUM(E34:E38)</f>
        <v>128955</v>
      </c>
      <c r="F39" s="85">
        <f>C39+D39</f>
        <v>22253212</v>
      </c>
      <c r="G39" s="85">
        <f>G33</f>
        <v>26907125</v>
      </c>
      <c r="H39" s="85">
        <f>SUM(H34:H37)</f>
        <v>153014</v>
      </c>
      <c r="I39" s="85">
        <f>I37</f>
        <v>34121</v>
      </c>
      <c r="J39" s="85">
        <f>SUM(J33:J38)</f>
        <v>27060139</v>
      </c>
      <c r="K39" s="85">
        <f>K33+K35</f>
        <v>34072826</v>
      </c>
      <c r="L39" s="91">
        <f>SUM(L33:L37)</f>
        <v>77491</v>
      </c>
      <c r="M39" s="85">
        <f>M38</f>
        <v>0</v>
      </c>
      <c r="N39" s="85">
        <f>K39+L39</f>
        <v>34150317</v>
      </c>
    </row>
    <row r="40" spans="1:14" ht="24.75" customHeight="1">
      <c r="A40" s="11"/>
      <c r="B40" s="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0" ht="24.75" customHeight="1">
      <c r="A41" s="124" t="s">
        <v>167</v>
      </c>
      <c r="B41" s="124"/>
      <c r="C41" s="124"/>
      <c r="D41" s="124"/>
      <c r="E41" s="124"/>
      <c r="F41" s="124"/>
      <c r="G41" s="124"/>
      <c r="H41" s="4"/>
      <c r="I41" s="4"/>
      <c r="J41" s="4"/>
    </row>
    <row r="42" spans="1:10" ht="15">
      <c r="A42" s="5"/>
      <c r="B42" s="4"/>
      <c r="J42" s="5" t="s">
        <v>7</v>
      </c>
    </row>
    <row r="44" spans="1:10" ht="15">
      <c r="A44" s="137" t="s">
        <v>8</v>
      </c>
      <c r="B44" s="143" t="s">
        <v>9</v>
      </c>
      <c r="C44" s="137" t="s">
        <v>144</v>
      </c>
      <c r="D44" s="137"/>
      <c r="E44" s="137"/>
      <c r="F44" s="137"/>
      <c r="G44" s="137" t="s">
        <v>168</v>
      </c>
      <c r="H44" s="137"/>
      <c r="I44" s="137"/>
      <c r="J44" s="137"/>
    </row>
    <row r="45" spans="1:10" ht="60.75" customHeight="1">
      <c r="A45" s="137"/>
      <c r="B45" s="144"/>
      <c r="C45" s="8" t="s">
        <v>10</v>
      </c>
      <c r="D45" s="8" t="s">
        <v>11</v>
      </c>
      <c r="E45" s="8" t="s">
        <v>12</v>
      </c>
      <c r="F45" s="8" t="s">
        <v>52</v>
      </c>
      <c r="G45" s="8" t="s">
        <v>10</v>
      </c>
      <c r="H45" s="8" t="s">
        <v>11</v>
      </c>
      <c r="I45" s="8" t="s">
        <v>12</v>
      </c>
      <c r="J45" s="8" t="s">
        <v>50</v>
      </c>
    </row>
    <row r="46" spans="1:14" ht="15">
      <c r="A46" s="8">
        <v>1</v>
      </c>
      <c r="B46" s="61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11"/>
      <c r="L46" s="11"/>
      <c r="M46" s="11"/>
      <c r="N46" s="11"/>
    </row>
    <row r="47" spans="1:15" ht="100.5" customHeight="1">
      <c r="A47" s="29" t="s">
        <v>98</v>
      </c>
      <c r="B47" s="120" t="s">
        <v>201</v>
      </c>
      <c r="C47" s="49"/>
      <c r="D47" s="49"/>
      <c r="E47" s="49"/>
      <c r="F47" s="49"/>
      <c r="G47" s="49"/>
      <c r="H47" s="49"/>
      <c r="I47" s="49"/>
      <c r="J47" s="49"/>
      <c r="K47" s="36"/>
      <c r="L47" s="36"/>
      <c r="M47" s="36"/>
      <c r="N47" s="12"/>
      <c r="O47" s="11"/>
    </row>
    <row r="48" spans="1:14" ht="30">
      <c r="A48" s="9" t="s">
        <v>13</v>
      </c>
      <c r="B48" s="9" t="s">
        <v>14</v>
      </c>
      <c r="C48" s="86">
        <v>38302218</v>
      </c>
      <c r="D48" s="86" t="s">
        <v>15</v>
      </c>
      <c r="E48" s="86">
        <v>0</v>
      </c>
      <c r="F48" s="86">
        <f>C48</f>
        <v>38302218</v>
      </c>
      <c r="G48" s="86">
        <f>C48*1.0701993848011</f>
        <v>40991010.140117615</v>
      </c>
      <c r="H48" s="86" t="s">
        <v>15</v>
      </c>
      <c r="I48" s="86">
        <v>0</v>
      </c>
      <c r="J48" s="86">
        <f>G48</f>
        <v>40991010.140117615</v>
      </c>
      <c r="K48" s="11"/>
      <c r="L48" s="11"/>
      <c r="M48" s="11"/>
      <c r="N48" s="11"/>
    </row>
    <row r="49" spans="1:10" ht="30">
      <c r="A49" s="8">
        <v>25010300</v>
      </c>
      <c r="B49" s="9" t="s">
        <v>133</v>
      </c>
      <c r="C49" s="86" t="s">
        <v>15</v>
      </c>
      <c r="D49" s="88">
        <f>L34*1.124128</f>
        <v>84861.546848</v>
      </c>
      <c r="E49" s="86">
        <v>0</v>
      </c>
      <c r="F49" s="86">
        <f>D49</f>
        <v>84861.546848</v>
      </c>
      <c r="G49" s="86" t="s">
        <v>15</v>
      </c>
      <c r="H49" s="88">
        <f>D49*1.0701993848011</f>
        <v>90818.77522999933</v>
      </c>
      <c r="I49" s="86">
        <v>0</v>
      </c>
      <c r="J49" s="86">
        <f>H49</f>
        <v>90818.77522999933</v>
      </c>
    </row>
    <row r="50" spans="1:10" ht="45">
      <c r="A50" s="8">
        <v>25010400</v>
      </c>
      <c r="B50" s="118" t="s">
        <v>154</v>
      </c>
      <c r="C50" s="86" t="s">
        <v>15</v>
      </c>
      <c r="D50" s="88">
        <f>L35*1.124128</f>
        <v>2248.256</v>
      </c>
      <c r="E50" s="86">
        <v>0</v>
      </c>
      <c r="F50" s="86">
        <f>D50</f>
        <v>2248.256</v>
      </c>
      <c r="G50" s="86" t="s">
        <v>15</v>
      </c>
      <c r="H50" s="88">
        <f>D50*1.0701993848011</f>
        <v>2406.0821880753815</v>
      </c>
      <c r="I50" s="86">
        <v>0</v>
      </c>
      <c r="J50" s="86">
        <f>H50</f>
        <v>2406.0821880753815</v>
      </c>
    </row>
    <row r="51" spans="1:10" ht="45">
      <c r="A51" s="8">
        <v>602400</v>
      </c>
      <c r="B51" s="9" t="s">
        <v>132</v>
      </c>
      <c r="C51" s="86">
        <v>0</v>
      </c>
      <c r="D51" s="88">
        <f>L36*1.062</f>
        <v>0</v>
      </c>
      <c r="E51" s="86">
        <v>0</v>
      </c>
      <c r="F51" s="85">
        <f>C51+D51</f>
        <v>0</v>
      </c>
      <c r="G51" s="86">
        <v>0</v>
      </c>
      <c r="H51" s="88">
        <f>D51*1.053</f>
        <v>0</v>
      </c>
      <c r="I51" s="86">
        <v>0</v>
      </c>
      <c r="J51" s="85">
        <f>G51+H51</f>
        <v>0</v>
      </c>
    </row>
    <row r="52" spans="1:10" ht="21" customHeight="1">
      <c r="A52" s="9" t="s">
        <v>13</v>
      </c>
      <c r="B52" s="9" t="s">
        <v>16</v>
      </c>
      <c r="C52" s="86" t="s">
        <v>15</v>
      </c>
      <c r="D52" s="88">
        <f>L37*1.062</f>
        <v>0</v>
      </c>
      <c r="E52" s="86">
        <v>0</v>
      </c>
      <c r="F52" s="85">
        <v>0</v>
      </c>
      <c r="G52" s="86" t="s">
        <v>15</v>
      </c>
      <c r="H52" s="88">
        <f>D52*1.053</f>
        <v>0</v>
      </c>
      <c r="I52" s="86">
        <v>0</v>
      </c>
      <c r="J52" s="86">
        <f>H52</f>
        <v>0</v>
      </c>
    </row>
    <row r="53" spans="1:10" ht="21" customHeight="1">
      <c r="A53" s="9" t="s">
        <v>13</v>
      </c>
      <c r="B53" s="8" t="s">
        <v>17</v>
      </c>
      <c r="C53" s="85">
        <f>C48</f>
        <v>38302218</v>
      </c>
      <c r="D53" s="91">
        <f>D49+D50+D51+D52</f>
        <v>87109.80284799999</v>
      </c>
      <c r="E53" s="85">
        <f>E50+E48+E49+E51+E52</f>
        <v>0</v>
      </c>
      <c r="F53" s="85">
        <f>C53+D53</f>
        <v>38389327.802848</v>
      </c>
      <c r="G53" s="85">
        <f>G48</f>
        <v>40991010.140117615</v>
      </c>
      <c r="H53" s="91">
        <f>H49+H50</f>
        <v>93224.85741807471</v>
      </c>
      <c r="I53" s="85">
        <f>I50</f>
        <v>0</v>
      </c>
      <c r="J53" s="85">
        <f>G53+H53</f>
        <v>41084234.99753569</v>
      </c>
    </row>
    <row r="54" spans="4:8" ht="15">
      <c r="D54" s="47"/>
      <c r="H54" s="47"/>
    </row>
    <row r="56" spans="1:14" ht="15" customHeight="1">
      <c r="A56" s="124" t="s">
        <v>18</v>
      </c>
      <c r="B56" s="124"/>
      <c r="C56" s="124"/>
      <c r="D56" s="124"/>
      <c r="E56" s="124"/>
      <c r="F56" s="124"/>
      <c r="G56" s="124"/>
      <c r="H56" s="124"/>
      <c r="I56" s="6"/>
      <c r="J56" s="6"/>
      <c r="K56" s="6"/>
      <c r="L56" s="6"/>
      <c r="M56" s="6"/>
      <c r="N56" s="6"/>
    </row>
    <row r="57" spans="1:14" ht="15" customHeight="1">
      <c r="A57" s="124" t="s">
        <v>169</v>
      </c>
      <c r="B57" s="124"/>
      <c r="C57" s="124"/>
      <c r="D57" s="124"/>
      <c r="E57" s="124"/>
      <c r="F57" s="124"/>
      <c r="G57" s="124"/>
      <c r="H57" s="124"/>
      <c r="I57" s="124"/>
      <c r="J57" s="6"/>
      <c r="K57" s="6"/>
      <c r="L57" s="6"/>
      <c r="M57" s="6"/>
      <c r="N57" s="6"/>
    </row>
    <row r="58" spans="1:13" ht="15">
      <c r="A58" s="5"/>
      <c r="M58" s="5" t="s">
        <v>7</v>
      </c>
    </row>
    <row r="59" spans="1:14" ht="21.75" customHeight="1">
      <c r="A59" s="137" t="s">
        <v>19</v>
      </c>
      <c r="B59" s="137" t="s">
        <v>9</v>
      </c>
      <c r="C59" s="138" t="s">
        <v>164</v>
      </c>
      <c r="D59" s="138"/>
      <c r="E59" s="138"/>
      <c r="F59" s="138"/>
      <c r="G59" s="138" t="s">
        <v>165</v>
      </c>
      <c r="H59" s="138"/>
      <c r="I59" s="138"/>
      <c r="J59" s="138"/>
      <c r="K59" s="138" t="s">
        <v>166</v>
      </c>
      <c r="L59" s="138"/>
      <c r="M59" s="138"/>
      <c r="N59" s="138"/>
    </row>
    <row r="60" spans="1:14" ht="63" customHeight="1">
      <c r="A60" s="137"/>
      <c r="B60" s="137"/>
      <c r="C60" s="8" t="s">
        <v>10</v>
      </c>
      <c r="D60" s="8" t="s">
        <v>11</v>
      </c>
      <c r="E60" s="8" t="s">
        <v>12</v>
      </c>
      <c r="F60" s="8" t="s">
        <v>52</v>
      </c>
      <c r="G60" s="8" t="s">
        <v>10</v>
      </c>
      <c r="H60" s="8" t="s">
        <v>11</v>
      </c>
      <c r="I60" s="8" t="s">
        <v>12</v>
      </c>
      <c r="J60" s="8" t="s">
        <v>50</v>
      </c>
      <c r="K60" s="8" t="s">
        <v>10</v>
      </c>
      <c r="L60" s="8" t="s">
        <v>11</v>
      </c>
      <c r="M60" s="8" t="s">
        <v>12</v>
      </c>
      <c r="N60" s="8" t="s">
        <v>51</v>
      </c>
    </row>
    <row r="61" spans="1:14" ht="15">
      <c r="A61" s="8">
        <v>1</v>
      </c>
      <c r="B61" s="8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8">
        <v>10</v>
      </c>
      <c r="K61" s="8">
        <v>11</v>
      </c>
      <c r="L61" s="8">
        <v>12</v>
      </c>
      <c r="M61" s="8">
        <v>13</v>
      </c>
      <c r="N61" s="8">
        <v>14</v>
      </c>
    </row>
    <row r="62" spans="1:14" ht="100.5">
      <c r="A62" s="29" t="s">
        <v>98</v>
      </c>
      <c r="B62" s="120" t="s">
        <v>201</v>
      </c>
      <c r="C62" s="8"/>
      <c r="D62" s="8"/>
      <c r="E62" s="8"/>
      <c r="F62" s="31"/>
      <c r="G62" s="8"/>
      <c r="H62" s="8"/>
      <c r="I62" s="8"/>
      <c r="J62" s="8"/>
      <c r="K62" s="8"/>
      <c r="L62" s="8"/>
      <c r="M62" s="8"/>
      <c r="N62" s="8"/>
    </row>
    <row r="63" spans="1:14" ht="18.75">
      <c r="A63" s="13">
        <v>2111</v>
      </c>
      <c r="B63" s="14" t="s">
        <v>67</v>
      </c>
      <c r="C63" s="86">
        <v>16702205</v>
      </c>
      <c r="D63" s="86">
        <v>0</v>
      </c>
      <c r="E63" s="86">
        <v>0</v>
      </c>
      <c r="F63" s="85">
        <f aca="true" t="shared" si="0" ref="F63:F81">C63+D63</f>
        <v>16702205</v>
      </c>
      <c r="G63" s="86">
        <v>20679481</v>
      </c>
      <c r="H63" s="86">
        <v>0</v>
      </c>
      <c r="I63" s="86">
        <v>0</v>
      </c>
      <c r="J63" s="85">
        <f aca="true" t="shared" si="1" ref="J63:J81">G63+H63</f>
        <v>20679481</v>
      </c>
      <c r="K63" s="88">
        <v>26229592</v>
      </c>
      <c r="L63" s="86">
        <v>0</v>
      </c>
      <c r="M63" s="86">
        <v>0</v>
      </c>
      <c r="N63" s="85">
        <f>K63+L63</f>
        <v>26229592</v>
      </c>
    </row>
    <row r="64" spans="1:14" ht="18.75">
      <c r="A64" s="13">
        <v>2120</v>
      </c>
      <c r="B64" s="14" t="s">
        <v>68</v>
      </c>
      <c r="C64" s="86">
        <v>3606864</v>
      </c>
      <c r="D64" s="86">
        <v>0</v>
      </c>
      <c r="E64" s="86">
        <v>0</v>
      </c>
      <c r="F64" s="85">
        <f t="shared" si="0"/>
        <v>3606864</v>
      </c>
      <c r="G64" s="86">
        <v>4549486</v>
      </c>
      <c r="H64" s="86">
        <v>0</v>
      </c>
      <c r="I64" s="86">
        <v>0</v>
      </c>
      <c r="J64" s="85">
        <f t="shared" si="1"/>
        <v>4549486</v>
      </c>
      <c r="K64" s="88">
        <v>5770511</v>
      </c>
      <c r="L64" s="86">
        <v>0</v>
      </c>
      <c r="M64" s="86">
        <v>0</v>
      </c>
      <c r="N64" s="85">
        <f aca="true" t="shared" si="2" ref="N64:N81">K64+L64</f>
        <v>5770511</v>
      </c>
    </row>
    <row r="65" spans="1:14" ht="30">
      <c r="A65" s="13">
        <v>2210</v>
      </c>
      <c r="B65" s="14" t="s">
        <v>69</v>
      </c>
      <c r="C65" s="86">
        <v>199687</v>
      </c>
      <c r="D65" s="86">
        <f>20419</f>
        <v>20419</v>
      </c>
      <c r="E65" s="86">
        <v>0</v>
      </c>
      <c r="F65" s="85">
        <f t="shared" si="0"/>
        <v>220106</v>
      </c>
      <c r="G65" s="86">
        <v>172900</v>
      </c>
      <c r="H65" s="86">
        <v>43698</v>
      </c>
      <c r="I65" s="86">
        <v>0</v>
      </c>
      <c r="J65" s="85">
        <f t="shared" si="1"/>
        <v>216598</v>
      </c>
      <c r="K65" s="88">
        <v>67211</v>
      </c>
      <c r="L65" s="88">
        <v>4000</v>
      </c>
      <c r="M65" s="86">
        <v>0</v>
      </c>
      <c r="N65" s="85">
        <f t="shared" si="2"/>
        <v>71211</v>
      </c>
    </row>
    <row r="66" spans="1:14" ht="30">
      <c r="A66" s="13">
        <v>2220</v>
      </c>
      <c r="B66" s="14" t="s">
        <v>148</v>
      </c>
      <c r="C66" s="86">
        <v>5434</v>
      </c>
      <c r="D66" s="86">
        <v>0</v>
      </c>
      <c r="E66" s="86">
        <v>0</v>
      </c>
      <c r="F66" s="85">
        <f t="shared" si="0"/>
        <v>5434</v>
      </c>
      <c r="G66" s="86">
        <v>2260</v>
      </c>
      <c r="H66" s="86">
        <v>0</v>
      </c>
      <c r="I66" s="86">
        <v>0</v>
      </c>
      <c r="J66" s="85">
        <f t="shared" si="1"/>
        <v>2260</v>
      </c>
      <c r="K66" s="88">
        <v>2135</v>
      </c>
      <c r="L66" s="88">
        <v>0</v>
      </c>
      <c r="M66" s="86">
        <v>0</v>
      </c>
      <c r="N66" s="85">
        <f t="shared" si="2"/>
        <v>2135</v>
      </c>
    </row>
    <row r="67" spans="1:14" ht="18.75">
      <c r="A67" s="13">
        <v>2230</v>
      </c>
      <c r="B67" s="14" t="s">
        <v>123</v>
      </c>
      <c r="C67" s="86">
        <v>816671</v>
      </c>
      <c r="D67" s="86">
        <v>0</v>
      </c>
      <c r="E67" s="86">
        <v>0</v>
      </c>
      <c r="F67" s="85">
        <f t="shared" si="0"/>
        <v>816671</v>
      </c>
      <c r="G67" s="86">
        <v>594279</v>
      </c>
      <c r="H67" s="86">
        <v>0</v>
      </c>
      <c r="I67" s="86">
        <v>0</v>
      </c>
      <c r="J67" s="85">
        <f t="shared" si="1"/>
        <v>594279</v>
      </c>
      <c r="K67" s="88">
        <v>1020256</v>
      </c>
      <c r="L67" s="88">
        <v>0</v>
      </c>
      <c r="M67" s="86">
        <v>0</v>
      </c>
      <c r="N67" s="85">
        <f t="shared" si="2"/>
        <v>1020256</v>
      </c>
    </row>
    <row r="68" spans="1:14" ht="18.75">
      <c r="A68" s="13">
        <v>2240</v>
      </c>
      <c r="B68" s="14" t="s">
        <v>70</v>
      </c>
      <c r="C68" s="86">
        <v>56276</v>
      </c>
      <c r="D68" s="86">
        <v>0</v>
      </c>
      <c r="E68" s="86">
        <v>0</v>
      </c>
      <c r="F68" s="85">
        <f t="shared" si="0"/>
        <v>56276</v>
      </c>
      <c r="G68" s="86">
        <v>134542</v>
      </c>
      <c r="H68" s="86">
        <v>2000</v>
      </c>
      <c r="I68" s="86">
        <v>0</v>
      </c>
      <c r="J68" s="85">
        <f t="shared" si="1"/>
        <v>136542</v>
      </c>
      <c r="K68" s="88">
        <v>85323</v>
      </c>
      <c r="L68" s="88">
        <v>5400</v>
      </c>
      <c r="M68" s="86">
        <v>0</v>
      </c>
      <c r="N68" s="85">
        <f t="shared" si="2"/>
        <v>90723</v>
      </c>
    </row>
    <row r="69" spans="1:14" ht="18.75">
      <c r="A69" s="13">
        <v>2250</v>
      </c>
      <c r="B69" s="15" t="s">
        <v>71</v>
      </c>
      <c r="C69" s="86">
        <v>259</v>
      </c>
      <c r="D69" s="86">
        <v>0</v>
      </c>
      <c r="E69" s="86">
        <v>0</v>
      </c>
      <c r="F69" s="85">
        <f t="shared" si="0"/>
        <v>259</v>
      </c>
      <c r="G69" s="86">
        <v>1200</v>
      </c>
      <c r="H69" s="86">
        <v>0</v>
      </c>
      <c r="I69" s="86">
        <v>0</v>
      </c>
      <c r="J69" s="85">
        <f t="shared" si="1"/>
        <v>1200</v>
      </c>
      <c r="K69" s="88">
        <v>600</v>
      </c>
      <c r="L69" s="88">
        <v>0</v>
      </c>
      <c r="M69" s="86">
        <v>0</v>
      </c>
      <c r="N69" s="85">
        <f t="shared" si="2"/>
        <v>600</v>
      </c>
    </row>
    <row r="70" spans="1:14" ht="30">
      <c r="A70" s="16">
        <v>2270</v>
      </c>
      <c r="B70" s="15" t="s">
        <v>72</v>
      </c>
      <c r="C70" s="86">
        <f>C71+C72+C73+C74+C75</f>
        <v>706242</v>
      </c>
      <c r="D70" s="86">
        <v>0</v>
      </c>
      <c r="E70" s="86">
        <v>0</v>
      </c>
      <c r="F70" s="85">
        <f>F71+F72+F73+F74+F75</f>
        <v>706242</v>
      </c>
      <c r="G70" s="86">
        <f>G71+G72+G73+G74+G75</f>
        <v>772977</v>
      </c>
      <c r="H70" s="86">
        <v>73195</v>
      </c>
      <c r="I70" s="86">
        <v>0</v>
      </c>
      <c r="J70" s="85">
        <f t="shared" si="1"/>
        <v>846172</v>
      </c>
      <c r="K70" s="88">
        <f>K71+K72+K73+K74</f>
        <v>896098</v>
      </c>
      <c r="L70" s="88">
        <v>68091</v>
      </c>
      <c r="M70" s="86">
        <v>0</v>
      </c>
      <c r="N70" s="85">
        <f t="shared" si="2"/>
        <v>964189</v>
      </c>
    </row>
    <row r="71" spans="1:14" ht="18.75">
      <c r="A71" s="16">
        <v>2271</v>
      </c>
      <c r="B71" s="15" t="s">
        <v>73</v>
      </c>
      <c r="C71" s="86">
        <v>560929</v>
      </c>
      <c r="D71" s="86">
        <v>0</v>
      </c>
      <c r="E71" s="86">
        <v>0</v>
      </c>
      <c r="F71" s="85">
        <f t="shared" si="0"/>
        <v>560929</v>
      </c>
      <c r="G71" s="86">
        <v>590828</v>
      </c>
      <c r="H71" s="86">
        <v>66751</v>
      </c>
      <c r="I71" s="86">
        <v>0</v>
      </c>
      <c r="J71" s="85">
        <f t="shared" si="1"/>
        <v>657579</v>
      </c>
      <c r="K71" s="88">
        <v>666700</v>
      </c>
      <c r="L71" s="88">
        <v>53173</v>
      </c>
      <c r="M71" s="86">
        <v>0</v>
      </c>
      <c r="N71" s="85">
        <f t="shared" si="2"/>
        <v>719873</v>
      </c>
    </row>
    <row r="72" spans="1:14" ht="30">
      <c r="A72" s="16">
        <v>2272</v>
      </c>
      <c r="B72" s="15" t="s">
        <v>74</v>
      </c>
      <c r="C72" s="86">
        <v>26338</v>
      </c>
      <c r="D72" s="86">
        <v>0</v>
      </c>
      <c r="E72" s="86">
        <v>0</v>
      </c>
      <c r="F72" s="85">
        <f t="shared" si="0"/>
        <v>26338</v>
      </c>
      <c r="G72" s="86">
        <v>35090</v>
      </c>
      <c r="H72" s="86">
        <v>1824</v>
      </c>
      <c r="I72" s="86">
        <v>0</v>
      </c>
      <c r="J72" s="85">
        <f t="shared" si="1"/>
        <v>36914</v>
      </c>
      <c r="K72" s="88">
        <v>45247</v>
      </c>
      <c r="L72" s="88">
        <v>2493</v>
      </c>
      <c r="M72" s="86">
        <v>0</v>
      </c>
      <c r="N72" s="85">
        <f t="shared" si="2"/>
        <v>47740</v>
      </c>
    </row>
    <row r="73" spans="1:14" ht="18.75">
      <c r="A73" s="16">
        <v>2273</v>
      </c>
      <c r="B73" s="15" t="s">
        <v>75</v>
      </c>
      <c r="C73" s="86">
        <v>107715</v>
      </c>
      <c r="D73" s="86">
        <v>0</v>
      </c>
      <c r="E73" s="86">
        <v>0</v>
      </c>
      <c r="F73" s="85">
        <f t="shared" si="0"/>
        <v>107715</v>
      </c>
      <c r="G73" s="86">
        <v>120120</v>
      </c>
      <c r="H73" s="86">
        <v>4620</v>
      </c>
      <c r="I73" s="86">
        <v>0</v>
      </c>
      <c r="J73" s="85">
        <f t="shared" si="1"/>
        <v>124740</v>
      </c>
      <c r="K73" s="88">
        <v>146216</v>
      </c>
      <c r="L73" s="88">
        <v>12425</v>
      </c>
      <c r="M73" s="86">
        <v>0</v>
      </c>
      <c r="N73" s="85">
        <f t="shared" si="2"/>
        <v>158641</v>
      </c>
    </row>
    <row r="74" spans="1:14" ht="18.75">
      <c r="A74" s="16">
        <v>2274</v>
      </c>
      <c r="B74" s="15" t="s">
        <v>76</v>
      </c>
      <c r="C74" s="86">
        <v>0</v>
      </c>
      <c r="D74" s="86">
        <v>0</v>
      </c>
      <c r="E74" s="86">
        <v>0</v>
      </c>
      <c r="F74" s="85">
        <f t="shared" si="0"/>
        <v>0</v>
      </c>
      <c r="G74" s="86">
        <v>0</v>
      </c>
      <c r="H74" s="86">
        <v>0</v>
      </c>
      <c r="I74" s="86">
        <v>0</v>
      </c>
      <c r="J74" s="85">
        <f t="shared" si="1"/>
        <v>0</v>
      </c>
      <c r="K74" s="88">
        <v>37935</v>
      </c>
      <c r="L74" s="88">
        <v>0</v>
      </c>
      <c r="M74" s="86">
        <v>0</v>
      </c>
      <c r="N74" s="85">
        <f t="shared" si="2"/>
        <v>37935</v>
      </c>
    </row>
    <row r="75" spans="1:14" ht="39.75" customHeight="1">
      <c r="A75" s="16">
        <v>2275</v>
      </c>
      <c r="B75" s="15" t="s">
        <v>149</v>
      </c>
      <c r="C75" s="86">
        <v>11260</v>
      </c>
      <c r="D75" s="86">
        <v>0</v>
      </c>
      <c r="E75" s="86">
        <v>0</v>
      </c>
      <c r="F75" s="85">
        <f t="shared" si="0"/>
        <v>11260</v>
      </c>
      <c r="G75" s="86">
        <v>26939</v>
      </c>
      <c r="H75" s="86">
        <v>0</v>
      </c>
      <c r="I75" s="86">
        <v>0</v>
      </c>
      <c r="J75" s="85">
        <f t="shared" si="1"/>
        <v>26939</v>
      </c>
      <c r="K75" s="88">
        <v>37935</v>
      </c>
      <c r="L75" s="88">
        <v>0</v>
      </c>
      <c r="M75" s="86">
        <v>0</v>
      </c>
      <c r="N75" s="85">
        <f t="shared" si="2"/>
        <v>37935</v>
      </c>
    </row>
    <row r="76" spans="1:14" ht="45">
      <c r="A76" s="16">
        <v>2282</v>
      </c>
      <c r="B76" s="15" t="s">
        <v>78</v>
      </c>
      <c r="C76" s="86">
        <v>200</v>
      </c>
      <c r="D76" s="86">
        <v>0</v>
      </c>
      <c r="E76" s="86">
        <v>0</v>
      </c>
      <c r="F76" s="85">
        <f t="shared" si="0"/>
        <v>200</v>
      </c>
      <c r="G76" s="86">
        <v>0</v>
      </c>
      <c r="H76" s="86">
        <v>0</v>
      </c>
      <c r="I76" s="86">
        <v>0</v>
      </c>
      <c r="J76" s="85">
        <f t="shared" si="1"/>
        <v>0</v>
      </c>
      <c r="K76" s="88">
        <v>1100</v>
      </c>
      <c r="L76" s="88">
        <v>0</v>
      </c>
      <c r="M76" s="86">
        <v>0</v>
      </c>
      <c r="N76" s="85">
        <f t="shared" si="2"/>
        <v>1100</v>
      </c>
    </row>
    <row r="77" spans="1:14" ht="18.75">
      <c r="A77" s="16">
        <v>2800</v>
      </c>
      <c r="B77" s="15" t="s">
        <v>79</v>
      </c>
      <c r="C77" s="86"/>
      <c r="D77" s="86">
        <v>0</v>
      </c>
      <c r="E77" s="86">
        <v>0</v>
      </c>
      <c r="F77" s="85">
        <f t="shared" si="0"/>
        <v>0</v>
      </c>
      <c r="G77" s="86">
        <v>0</v>
      </c>
      <c r="H77" s="86">
        <v>0</v>
      </c>
      <c r="I77" s="86">
        <v>0</v>
      </c>
      <c r="J77" s="85">
        <f t="shared" si="1"/>
        <v>0</v>
      </c>
      <c r="K77" s="88">
        <v>0</v>
      </c>
      <c r="L77" s="88">
        <v>0</v>
      </c>
      <c r="M77" s="86">
        <v>0</v>
      </c>
      <c r="N77" s="85">
        <f t="shared" si="2"/>
        <v>0</v>
      </c>
    </row>
    <row r="78" spans="1:14" ht="30">
      <c r="A78" s="16">
        <v>3110</v>
      </c>
      <c r="B78" s="15" t="s">
        <v>82</v>
      </c>
      <c r="C78" s="86">
        <v>0</v>
      </c>
      <c r="D78" s="86">
        <v>138955</v>
      </c>
      <c r="E78" s="86">
        <v>128955</v>
      </c>
      <c r="F78" s="85">
        <f t="shared" si="0"/>
        <v>138955</v>
      </c>
      <c r="G78" s="86">
        <v>0</v>
      </c>
      <c r="H78" s="86">
        <v>34121</v>
      </c>
      <c r="I78" s="86">
        <f>J37</f>
        <v>34121</v>
      </c>
      <c r="J78" s="85">
        <f t="shared" si="1"/>
        <v>34121</v>
      </c>
      <c r="K78" s="88">
        <v>0</v>
      </c>
      <c r="L78" s="88"/>
      <c r="M78" s="86">
        <v>0</v>
      </c>
      <c r="N78" s="85">
        <f t="shared" si="2"/>
        <v>0</v>
      </c>
    </row>
    <row r="79" spans="1:14" ht="18.75">
      <c r="A79" s="16">
        <v>3130</v>
      </c>
      <c r="B79" s="15" t="s">
        <v>83</v>
      </c>
      <c r="C79" s="86">
        <v>0</v>
      </c>
      <c r="D79" s="86"/>
      <c r="E79" s="86"/>
      <c r="F79" s="85">
        <f t="shared" si="0"/>
        <v>0</v>
      </c>
      <c r="G79" s="86">
        <v>0</v>
      </c>
      <c r="H79" s="86">
        <v>0</v>
      </c>
      <c r="I79" s="86">
        <v>0</v>
      </c>
      <c r="J79" s="85">
        <f t="shared" si="1"/>
        <v>0</v>
      </c>
      <c r="K79" s="88">
        <v>0</v>
      </c>
      <c r="L79" s="88">
        <v>0</v>
      </c>
      <c r="M79" s="86">
        <v>0</v>
      </c>
      <c r="N79" s="85">
        <f t="shared" si="2"/>
        <v>0</v>
      </c>
    </row>
    <row r="80" spans="1:14" ht="30">
      <c r="A80" s="16">
        <v>3131</v>
      </c>
      <c r="B80" s="15" t="s">
        <v>84</v>
      </c>
      <c r="C80" s="86">
        <v>0</v>
      </c>
      <c r="D80" s="86">
        <v>0</v>
      </c>
      <c r="E80" s="86">
        <v>0</v>
      </c>
      <c r="F80" s="85">
        <f t="shared" si="0"/>
        <v>0</v>
      </c>
      <c r="G80" s="86">
        <v>0</v>
      </c>
      <c r="H80" s="86">
        <v>0</v>
      </c>
      <c r="I80" s="86">
        <v>0</v>
      </c>
      <c r="J80" s="85">
        <f t="shared" si="1"/>
        <v>0</v>
      </c>
      <c r="K80" s="88">
        <v>0</v>
      </c>
      <c r="L80" s="88">
        <v>0</v>
      </c>
      <c r="M80" s="86">
        <v>0</v>
      </c>
      <c r="N80" s="85">
        <f t="shared" si="2"/>
        <v>0</v>
      </c>
    </row>
    <row r="81" spans="1:14" ht="18.75">
      <c r="A81" s="16">
        <v>3132</v>
      </c>
      <c r="B81" s="15" t="s">
        <v>85</v>
      </c>
      <c r="C81" s="86">
        <v>0</v>
      </c>
      <c r="D81" s="86"/>
      <c r="E81" s="86"/>
      <c r="F81" s="85">
        <f t="shared" si="0"/>
        <v>0</v>
      </c>
      <c r="G81" s="86">
        <v>0</v>
      </c>
      <c r="H81" s="86">
        <v>0</v>
      </c>
      <c r="I81" s="86">
        <v>0</v>
      </c>
      <c r="J81" s="85">
        <f t="shared" si="1"/>
        <v>0</v>
      </c>
      <c r="K81" s="88">
        <v>0</v>
      </c>
      <c r="L81" s="88">
        <v>0</v>
      </c>
      <c r="M81" s="86">
        <v>0</v>
      </c>
      <c r="N81" s="85">
        <f t="shared" si="2"/>
        <v>0</v>
      </c>
    </row>
    <row r="82" spans="1:14" ht="18.75">
      <c r="A82" s="8" t="s">
        <v>13</v>
      </c>
      <c r="B82" s="8" t="s">
        <v>17</v>
      </c>
      <c r="C82" s="89">
        <f>C63+C64+C65+C66+C67+C68+C69+C70+C77+C76</f>
        <v>22093838</v>
      </c>
      <c r="D82" s="85">
        <f>D78+D79+D65</f>
        <v>159374</v>
      </c>
      <c r="E82" s="85">
        <f>E78+E81</f>
        <v>128955</v>
      </c>
      <c r="F82" s="89">
        <f>F78+F76+F70+F69+F68+F67+F66+F65+F64+F63</f>
        <v>22253212</v>
      </c>
      <c r="G82" s="89">
        <f>G63+G64+G65+G66+G67+G68+G69+G70+G76</f>
        <v>26907125</v>
      </c>
      <c r="H82" s="85">
        <f>SUM(H63:H81)-H70</f>
        <v>153014</v>
      </c>
      <c r="I82" s="85">
        <f>I78</f>
        <v>34121</v>
      </c>
      <c r="J82" s="89">
        <f>J78+J76+J70+J69+J68+J67+J66+J65+J64+J63</f>
        <v>27060139</v>
      </c>
      <c r="K82" s="89">
        <f>K70+K69+K68+K67+K66+K65+K64+K63+K76</f>
        <v>34072826</v>
      </c>
      <c r="L82" s="91">
        <f>L70+L65+L68+L77</f>
        <v>77491</v>
      </c>
      <c r="M82" s="85">
        <v>0</v>
      </c>
      <c r="N82" s="89">
        <f>N78+N76+N70+N69+N68+N67+N66+N65+N64+N63</f>
        <v>34150317</v>
      </c>
    </row>
    <row r="83" spans="4:8" ht="21.75" customHeight="1">
      <c r="D83" s="113"/>
      <c r="H83" s="113"/>
    </row>
    <row r="85" spans="1:14" ht="15" customHeight="1">
      <c r="A85" s="124" t="s">
        <v>170</v>
      </c>
      <c r="B85" s="124"/>
      <c r="C85" s="124"/>
      <c r="D85" s="124"/>
      <c r="E85" s="124"/>
      <c r="F85" s="124"/>
      <c r="G85" s="124"/>
      <c r="H85" s="124"/>
      <c r="I85" s="4"/>
      <c r="J85" s="4"/>
      <c r="K85" s="4"/>
      <c r="L85" s="4"/>
      <c r="M85" s="4"/>
      <c r="N85" s="4"/>
    </row>
    <row r="86" spans="1:14" ht="15">
      <c r="A86" s="5"/>
      <c r="M86" s="5"/>
      <c r="N86" s="44" t="s">
        <v>7</v>
      </c>
    </row>
    <row r="88" spans="1:14" ht="15">
      <c r="A88" s="137" t="s">
        <v>20</v>
      </c>
      <c r="B88" s="137" t="s">
        <v>9</v>
      </c>
      <c r="C88" s="137" t="s">
        <v>171</v>
      </c>
      <c r="D88" s="137"/>
      <c r="E88" s="137"/>
      <c r="F88" s="137"/>
      <c r="G88" s="137" t="s">
        <v>172</v>
      </c>
      <c r="H88" s="137"/>
      <c r="I88" s="137"/>
      <c r="J88" s="137"/>
      <c r="K88" s="137" t="s">
        <v>166</v>
      </c>
      <c r="L88" s="137"/>
      <c r="M88" s="137"/>
      <c r="N88" s="137"/>
    </row>
    <row r="89" spans="1:14" ht="58.5" customHeight="1">
      <c r="A89" s="137"/>
      <c r="B89" s="137"/>
      <c r="C89" s="8" t="s">
        <v>10</v>
      </c>
      <c r="D89" s="8" t="s">
        <v>11</v>
      </c>
      <c r="E89" s="8" t="s">
        <v>12</v>
      </c>
      <c r="F89" s="8" t="s">
        <v>52</v>
      </c>
      <c r="G89" s="8" t="s">
        <v>10</v>
      </c>
      <c r="H89" s="8" t="s">
        <v>11</v>
      </c>
      <c r="I89" s="8" t="s">
        <v>12</v>
      </c>
      <c r="J89" s="8" t="s">
        <v>50</v>
      </c>
      <c r="K89" s="8" t="s">
        <v>10</v>
      </c>
      <c r="L89" s="8"/>
      <c r="M89" s="8" t="s">
        <v>12</v>
      </c>
      <c r="N89" s="8" t="s">
        <v>51</v>
      </c>
    </row>
    <row r="90" spans="1:14" ht="15">
      <c r="A90" s="8">
        <v>1</v>
      </c>
      <c r="B90" s="8">
        <v>2</v>
      </c>
      <c r="C90" s="8">
        <v>3</v>
      </c>
      <c r="D90" s="8">
        <v>4</v>
      </c>
      <c r="E90" s="8">
        <v>5</v>
      </c>
      <c r="F90" s="8">
        <v>6</v>
      </c>
      <c r="G90" s="8">
        <v>7</v>
      </c>
      <c r="H90" s="8">
        <v>8</v>
      </c>
      <c r="I90" s="8">
        <v>9</v>
      </c>
      <c r="J90" s="8">
        <v>10</v>
      </c>
      <c r="K90" s="8">
        <v>11</v>
      </c>
      <c r="L90" s="8"/>
      <c r="M90" s="8">
        <v>13</v>
      </c>
      <c r="N90" s="8">
        <v>14</v>
      </c>
    </row>
    <row r="91" spans="1:14" ht="15">
      <c r="A91" s="9" t="s">
        <v>13</v>
      </c>
      <c r="B91" s="9" t="s">
        <v>13</v>
      </c>
      <c r="C91" s="9" t="s">
        <v>13</v>
      </c>
      <c r="D91" s="9" t="s">
        <v>13</v>
      </c>
      <c r="E91" s="9" t="s">
        <v>13</v>
      </c>
      <c r="F91" s="9" t="s">
        <v>13</v>
      </c>
      <c r="G91" s="9" t="s">
        <v>13</v>
      </c>
      <c r="H91" s="9" t="s">
        <v>13</v>
      </c>
      <c r="I91" s="9" t="s">
        <v>13</v>
      </c>
      <c r="J91" s="9" t="s">
        <v>13</v>
      </c>
      <c r="K91" s="8" t="s">
        <v>13</v>
      </c>
      <c r="L91" s="8"/>
      <c r="M91" s="9" t="s">
        <v>13</v>
      </c>
      <c r="N91" s="9" t="s">
        <v>13</v>
      </c>
    </row>
    <row r="92" spans="1:14" ht="15">
      <c r="A92" s="8" t="s">
        <v>13</v>
      </c>
      <c r="B92" s="9" t="s">
        <v>13</v>
      </c>
      <c r="C92" s="8" t="s">
        <v>13</v>
      </c>
      <c r="D92" s="8" t="s">
        <v>13</v>
      </c>
      <c r="E92" s="8" t="s">
        <v>13</v>
      </c>
      <c r="F92" s="8" t="s">
        <v>13</v>
      </c>
      <c r="G92" s="8" t="s">
        <v>13</v>
      </c>
      <c r="H92" s="8" t="s">
        <v>13</v>
      </c>
      <c r="I92" s="8" t="s">
        <v>13</v>
      </c>
      <c r="J92" s="8" t="s">
        <v>13</v>
      </c>
      <c r="K92" s="8" t="s">
        <v>13</v>
      </c>
      <c r="L92" s="8"/>
      <c r="M92" s="8" t="s">
        <v>13</v>
      </c>
      <c r="N92" s="8" t="s">
        <v>13</v>
      </c>
    </row>
    <row r="93" spans="1:14" ht="15">
      <c r="A93" s="8" t="s">
        <v>13</v>
      </c>
      <c r="B93" s="8" t="s">
        <v>17</v>
      </c>
      <c r="C93" s="8" t="s">
        <v>13</v>
      </c>
      <c r="D93" s="8" t="s">
        <v>13</v>
      </c>
      <c r="E93" s="8" t="s">
        <v>13</v>
      </c>
      <c r="F93" s="8" t="s">
        <v>13</v>
      </c>
      <c r="G93" s="8" t="s">
        <v>13</v>
      </c>
      <c r="H93" s="8" t="s">
        <v>13</v>
      </c>
      <c r="I93" s="8" t="s">
        <v>13</v>
      </c>
      <c r="J93" s="8" t="s">
        <v>13</v>
      </c>
      <c r="K93" s="8" t="s">
        <v>13</v>
      </c>
      <c r="L93" s="8"/>
      <c r="M93" s="8" t="s">
        <v>13</v>
      </c>
      <c r="N93" s="8" t="s">
        <v>13</v>
      </c>
    </row>
    <row r="95" spans="1:10" ht="15" customHeight="1">
      <c r="A95" s="124" t="s">
        <v>173</v>
      </c>
      <c r="B95" s="124"/>
      <c r="C95" s="124"/>
      <c r="D95" s="124"/>
      <c r="E95" s="124"/>
      <c r="F95" s="124"/>
      <c r="G95" s="124"/>
      <c r="H95" s="124"/>
      <c r="I95" s="4"/>
      <c r="J95" s="4"/>
    </row>
    <row r="96" spans="1:10" ht="15">
      <c r="A96" s="5"/>
      <c r="I96" s="5"/>
      <c r="J96" s="44" t="s">
        <v>7</v>
      </c>
    </row>
    <row r="98" spans="1:10" ht="21.75" customHeight="1">
      <c r="A98" s="137" t="s">
        <v>19</v>
      </c>
      <c r="B98" s="137" t="s">
        <v>9</v>
      </c>
      <c r="C98" s="137" t="s">
        <v>144</v>
      </c>
      <c r="D98" s="137"/>
      <c r="E98" s="137"/>
      <c r="F98" s="137"/>
      <c r="G98" s="137" t="s">
        <v>174</v>
      </c>
      <c r="H98" s="137"/>
      <c r="I98" s="137"/>
      <c r="J98" s="137"/>
    </row>
    <row r="99" spans="1:10" ht="61.5" customHeight="1">
      <c r="A99" s="137"/>
      <c r="B99" s="137"/>
      <c r="C99" s="8" t="s">
        <v>10</v>
      </c>
      <c r="D99" s="8" t="s">
        <v>11</v>
      </c>
      <c r="E99" s="8" t="s">
        <v>12</v>
      </c>
      <c r="F99" s="8" t="s">
        <v>52</v>
      </c>
      <c r="G99" s="8" t="s">
        <v>10</v>
      </c>
      <c r="H99" s="8" t="s">
        <v>11</v>
      </c>
      <c r="I99" s="8" t="s">
        <v>12</v>
      </c>
      <c r="J99" s="8" t="s">
        <v>50</v>
      </c>
    </row>
    <row r="100" spans="1:10" ht="15">
      <c r="A100" s="8">
        <v>1</v>
      </c>
      <c r="B100" s="8">
        <v>2</v>
      </c>
      <c r="C100" s="8">
        <v>3</v>
      </c>
      <c r="D100" s="8">
        <v>4</v>
      </c>
      <c r="E100" s="8">
        <v>5</v>
      </c>
      <c r="F100" s="8">
        <v>6</v>
      </c>
      <c r="G100" s="8">
        <v>7</v>
      </c>
      <c r="H100" s="8">
        <v>8</v>
      </c>
      <c r="I100" s="8">
        <v>9</v>
      </c>
      <c r="J100" s="8">
        <v>10</v>
      </c>
    </row>
    <row r="101" spans="1:10" ht="114.75" customHeight="1">
      <c r="A101" s="29" t="s">
        <v>98</v>
      </c>
      <c r="B101" s="120" t="s">
        <v>201</v>
      </c>
      <c r="C101" s="90"/>
      <c r="D101" s="90"/>
      <c r="E101" s="90"/>
      <c r="F101" s="90"/>
      <c r="G101" s="90"/>
      <c r="H101" s="90"/>
      <c r="I101" s="90"/>
      <c r="J101" s="90"/>
    </row>
    <row r="102" spans="1:10" ht="18.75">
      <c r="A102" s="13">
        <v>2111</v>
      </c>
      <c r="B102" s="14" t="s">
        <v>67</v>
      </c>
      <c r="C102" s="86">
        <f>K63*1.124128</f>
        <v>29485418.795776002</v>
      </c>
      <c r="D102" s="88">
        <f>L63*1.057</f>
        <v>0</v>
      </c>
      <c r="E102" s="86">
        <v>0</v>
      </c>
      <c r="F102" s="85">
        <f>C102+D102</f>
        <v>29485418.795776002</v>
      </c>
      <c r="G102" s="86">
        <f>C102*1.0701993848011</f>
        <v>31555277.05584227</v>
      </c>
      <c r="H102" s="86">
        <f>D102*1.053</f>
        <v>0</v>
      </c>
      <c r="I102" s="86">
        <v>0</v>
      </c>
      <c r="J102" s="85">
        <f>G102+H102</f>
        <v>31555277.05584227</v>
      </c>
    </row>
    <row r="103" spans="1:10" ht="18.75">
      <c r="A103" s="13">
        <v>2120</v>
      </c>
      <c r="B103" s="14" t="s">
        <v>68</v>
      </c>
      <c r="C103" s="86">
        <f aca="true" t="shared" si="3" ref="C103:C119">K64*1.124128</f>
        <v>6486792.989408</v>
      </c>
      <c r="D103" s="88">
        <f>L64*1.057</f>
        <v>0</v>
      </c>
      <c r="E103" s="86">
        <v>0</v>
      </c>
      <c r="F103" s="85">
        <f aca="true" t="shared" si="4" ref="F103:F121">C103+D103</f>
        <v>6486792.989408</v>
      </c>
      <c r="G103" s="86">
        <f aca="true" t="shared" si="5" ref="G103:G117">C103*1.0701993848011</f>
        <v>6942161.86659653</v>
      </c>
      <c r="H103" s="88">
        <f>D103*1.053</f>
        <v>0</v>
      </c>
      <c r="I103" s="86">
        <v>0</v>
      </c>
      <c r="J103" s="85">
        <f aca="true" t="shared" si="6" ref="J103:J122">G103+H103</f>
        <v>6942161.86659653</v>
      </c>
    </row>
    <row r="104" spans="1:10" ht="30">
      <c r="A104" s="13">
        <v>2210</v>
      </c>
      <c r="B104" s="14" t="s">
        <v>69</v>
      </c>
      <c r="C104" s="86">
        <f t="shared" si="3"/>
        <v>75553.767008</v>
      </c>
      <c r="D104" s="88">
        <f>L65*1.124128</f>
        <v>4496.512</v>
      </c>
      <c r="E104" s="86">
        <v>0</v>
      </c>
      <c r="F104" s="85">
        <f t="shared" si="4"/>
        <v>80050.279008</v>
      </c>
      <c r="G104" s="86">
        <f t="shared" si="5"/>
        <v>80857.59497136725</v>
      </c>
      <c r="H104" s="88">
        <f>D104*1.0701993848011</f>
        <v>4812.164376150763</v>
      </c>
      <c r="I104" s="86">
        <v>0</v>
      </c>
      <c r="J104" s="85">
        <f t="shared" si="6"/>
        <v>85669.759347518</v>
      </c>
    </row>
    <row r="105" spans="1:10" ht="30">
      <c r="A105" s="13">
        <v>2220</v>
      </c>
      <c r="B105" s="14" t="s">
        <v>122</v>
      </c>
      <c r="C105" s="86">
        <f t="shared" si="3"/>
        <v>2400.01328</v>
      </c>
      <c r="D105" s="88">
        <f aca="true" t="shared" si="7" ref="D105:D117">L66*1.124128</f>
        <v>0</v>
      </c>
      <c r="E105" s="86">
        <v>0</v>
      </c>
      <c r="F105" s="85">
        <f t="shared" si="4"/>
        <v>2400.01328</v>
      </c>
      <c r="G105" s="86">
        <f t="shared" si="5"/>
        <v>2568.49273577047</v>
      </c>
      <c r="H105" s="88">
        <f aca="true" t="shared" si="8" ref="H105:H119">D105*1.0701993848011</f>
        <v>0</v>
      </c>
      <c r="I105" s="86">
        <v>0</v>
      </c>
      <c r="J105" s="85">
        <f t="shared" si="6"/>
        <v>2568.49273577047</v>
      </c>
    </row>
    <row r="106" spans="1:10" ht="18.75">
      <c r="A106" s="13">
        <v>2230</v>
      </c>
      <c r="B106" s="14" t="s">
        <v>123</v>
      </c>
      <c r="C106" s="86">
        <f t="shared" si="3"/>
        <v>1146898.336768</v>
      </c>
      <c r="D106" s="88">
        <f t="shared" si="7"/>
        <v>0</v>
      </c>
      <c r="E106" s="86">
        <v>0</v>
      </c>
      <c r="F106" s="85">
        <f t="shared" si="4"/>
        <v>1146898.336768</v>
      </c>
      <c r="G106" s="86">
        <f t="shared" si="5"/>
        <v>1227409.8944385182</v>
      </c>
      <c r="H106" s="88">
        <f t="shared" si="8"/>
        <v>0</v>
      </c>
      <c r="I106" s="86">
        <v>0</v>
      </c>
      <c r="J106" s="85">
        <f t="shared" si="6"/>
        <v>1227409.8944385182</v>
      </c>
    </row>
    <row r="107" spans="1:10" ht="18.75">
      <c r="A107" s="13">
        <v>2240</v>
      </c>
      <c r="B107" s="14" t="s">
        <v>70</v>
      </c>
      <c r="C107" s="86">
        <f t="shared" si="3"/>
        <v>95913.973344</v>
      </c>
      <c r="D107" s="88">
        <f t="shared" si="7"/>
        <v>6070.2912</v>
      </c>
      <c r="E107" s="86">
        <v>0</v>
      </c>
      <c r="F107" s="85">
        <f t="shared" si="4"/>
        <v>101984.264544</v>
      </c>
      <c r="G107" s="86">
        <f t="shared" si="5"/>
        <v>102647.0752665779</v>
      </c>
      <c r="H107" s="88">
        <f t="shared" si="8"/>
        <v>6496.42190780353</v>
      </c>
      <c r="I107" s="86">
        <v>0</v>
      </c>
      <c r="J107" s="85">
        <f t="shared" si="6"/>
        <v>109143.49717438142</v>
      </c>
    </row>
    <row r="108" spans="1:10" ht="18.75">
      <c r="A108" s="13">
        <v>2250</v>
      </c>
      <c r="B108" s="15" t="s">
        <v>71</v>
      </c>
      <c r="C108" s="86">
        <f t="shared" si="3"/>
        <v>674.4768</v>
      </c>
      <c r="D108" s="88">
        <f t="shared" si="7"/>
        <v>0</v>
      </c>
      <c r="E108" s="86">
        <v>0</v>
      </c>
      <c r="F108" s="85">
        <f t="shared" si="4"/>
        <v>674.4768</v>
      </c>
      <c r="G108" s="86">
        <f t="shared" si="5"/>
        <v>721.8246564226146</v>
      </c>
      <c r="H108" s="88">
        <f t="shared" si="8"/>
        <v>0</v>
      </c>
      <c r="I108" s="86">
        <v>0</v>
      </c>
      <c r="J108" s="85">
        <f t="shared" si="6"/>
        <v>721.8246564226146</v>
      </c>
    </row>
    <row r="109" spans="1:10" ht="30">
      <c r="A109" s="16">
        <v>2270</v>
      </c>
      <c r="B109" s="15" t="s">
        <v>72</v>
      </c>
      <c r="C109" s="86">
        <f t="shared" si="3"/>
        <v>1007328.852544</v>
      </c>
      <c r="D109" s="88">
        <f t="shared" si="7"/>
        <v>76542.999648</v>
      </c>
      <c r="E109" s="86">
        <v>0</v>
      </c>
      <c r="F109" s="85">
        <f t="shared" si="4"/>
        <v>1083871.852192</v>
      </c>
      <c r="G109" s="86">
        <f t="shared" si="5"/>
        <v>1078042.718284987</v>
      </c>
      <c r="H109" s="88">
        <f t="shared" si="8"/>
        <v>81916.27113412041</v>
      </c>
      <c r="I109" s="86">
        <v>0</v>
      </c>
      <c r="J109" s="85">
        <f t="shared" si="6"/>
        <v>1159958.9894191073</v>
      </c>
    </row>
    <row r="110" spans="1:10" ht="18.75">
      <c r="A110" s="16">
        <v>2271</v>
      </c>
      <c r="B110" s="15" t="s">
        <v>73</v>
      </c>
      <c r="C110" s="86">
        <f t="shared" si="3"/>
        <v>749456.1376</v>
      </c>
      <c r="D110" s="88">
        <f t="shared" si="7"/>
        <v>59773.258144</v>
      </c>
      <c r="E110" s="86">
        <v>0</v>
      </c>
      <c r="F110" s="85">
        <f t="shared" si="4"/>
        <v>809229.395744</v>
      </c>
      <c r="G110" s="86">
        <f t="shared" si="5"/>
        <v>802067.4973949286</v>
      </c>
      <c r="H110" s="88">
        <f t="shared" si="8"/>
        <v>63969.30409326614</v>
      </c>
      <c r="I110" s="86">
        <v>0</v>
      </c>
      <c r="J110" s="85">
        <f t="shared" si="6"/>
        <v>866036.8014881947</v>
      </c>
    </row>
    <row r="111" spans="1:10" ht="30">
      <c r="A111" s="16">
        <v>2272</v>
      </c>
      <c r="B111" s="15" t="s">
        <v>74</v>
      </c>
      <c r="C111" s="86">
        <f t="shared" si="3"/>
        <v>50863.419616</v>
      </c>
      <c r="D111" s="88">
        <f t="shared" si="7"/>
        <v>2802.451104</v>
      </c>
      <c r="E111" s="86">
        <v>0</v>
      </c>
      <c r="F111" s="85">
        <f t="shared" si="4"/>
        <v>53665.87072</v>
      </c>
      <c r="G111" s="86">
        <f t="shared" si="5"/>
        <v>54434.000381923404</v>
      </c>
      <c r="H111" s="88">
        <f t="shared" si="8"/>
        <v>2999.181447435964</v>
      </c>
      <c r="I111" s="86">
        <v>0</v>
      </c>
      <c r="J111" s="85">
        <f t="shared" si="6"/>
        <v>57433.18182935937</v>
      </c>
    </row>
    <row r="112" spans="1:10" ht="18.75">
      <c r="A112" s="16">
        <v>2273</v>
      </c>
      <c r="B112" s="15" t="s">
        <v>75</v>
      </c>
      <c r="C112" s="86">
        <f t="shared" si="3"/>
        <v>164365.499648</v>
      </c>
      <c r="D112" s="88">
        <f t="shared" si="7"/>
        <v>13967.2904</v>
      </c>
      <c r="E112" s="86">
        <v>0</v>
      </c>
      <c r="F112" s="85">
        <f t="shared" si="4"/>
        <v>178332.790048</v>
      </c>
      <c r="G112" s="86">
        <f t="shared" si="5"/>
        <v>175903.856605815</v>
      </c>
      <c r="H112" s="88">
        <f t="shared" si="8"/>
        <v>14947.78559341831</v>
      </c>
      <c r="I112" s="86">
        <v>0</v>
      </c>
      <c r="J112" s="85">
        <f t="shared" si="6"/>
        <v>190851.64219923332</v>
      </c>
    </row>
    <row r="113" spans="1:10" ht="18.75">
      <c r="A113" s="16">
        <v>2275</v>
      </c>
      <c r="B113" s="15" t="s">
        <v>153</v>
      </c>
      <c r="C113" s="86">
        <f t="shared" si="3"/>
        <v>42643.79568</v>
      </c>
      <c r="D113" s="88">
        <f t="shared" si="7"/>
        <v>0</v>
      </c>
      <c r="E113" s="86"/>
      <c r="F113" s="85">
        <f t="shared" si="4"/>
        <v>42643.79568</v>
      </c>
      <c r="G113" s="86">
        <f t="shared" si="5"/>
        <v>45637.36390231981</v>
      </c>
      <c r="H113" s="88">
        <f t="shared" si="8"/>
        <v>0</v>
      </c>
      <c r="I113" s="86"/>
      <c r="J113" s="85">
        <f t="shared" si="6"/>
        <v>45637.36390231981</v>
      </c>
    </row>
    <row r="114" spans="1:10" ht="45">
      <c r="A114" s="16">
        <v>2281</v>
      </c>
      <c r="B114" s="15" t="s">
        <v>77</v>
      </c>
      <c r="C114" s="86">
        <f t="shared" si="3"/>
        <v>42643.79568</v>
      </c>
      <c r="D114" s="88">
        <f t="shared" si="7"/>
        <v>0</v>
      </c>
      <c r="E114" s="86">
        <v>0</v>
      </c>
      <c r="F114" s="85">
        <f t="shared" si="4"/>
        <v>42643.79568</v>
      </c>
      <c r="G114" s="86">
        <f t="shared" si="5"/>
        <v>45637.36390231981</v>
      </c>
      <c r="H114" s="88">
        <f t="shared" si="8"/>
        <v>0</v>
      </c>
      <c r="I114" s="86">
        <v>0</v>
      </c>
      <c r="J114" s="85">
        <f t="shared" si="6"/>
        <v>45637.36390231981</v>
      </c>
    </row>
    <row r="115" spans="1:10" ht="45">
      <c r="A115" s="16">
        <v>2282</v>
      </c>
      <c r="B115" s="15" t="s">
        <v>78</v>
      </c>
      <c r="C115" s="86">
        <f t="shared" si="3"/>
        <v>1236.5408</v>
      </c>
      <c r="D115" s="88">
        <f t="shared" si="7"/>
        <v>0</v>
      </c>
      <c r="E115" s="86">
        <v>0</v>
      </c>
      <c r="F115" s="85">
        <f t="shared" si="4"/>
        <v>1236.5408</v>
      </c>
      <c r="G115" s="86">
        <f t="shared" si="5"/>
        <v>1323.34520344146</v>
      </c>
      <c r="H115" s="88">
        <f t="shared" si="8"/>
        <v>0</v>
      </c>
      <c r="I115" s="86">
        <v>0</v>
      </c>
      <c r="J115" s="85">
        <f t="shared" si="6"/>
        <v>1323.34520344146</v>
      </c>
    </row>
    <row r="116" spans="1:10" ht="18.75">
      <c r="A116" s="16">
        <v>3000</v>
      </c>
      <c r="B116" s="15" t="s">
        <v>80</v>
      </c>
      <c r="C116" s="86">
        <f t="shared" si="3"/>
        <v>0</v>
      </c>
      <c r="D116" s="88">
        <f t="shared" si="7"/>
        <v>0</v>
      </c>
      <c r="E116" s="86">
        <v>0</v>
      </c>
      <c r="F116" s="85">
        <f t="shared" si="4"/>
        <v>0</v>
      </c>
      <c r="G116" s="86">
        <f t="shared" si="5"/>
        <v>0</v>
      </c>
      <c r="H116" s="88">
        <f t="shared" si="8"/>
        <v>0</v>
      </c>
      <c r="I116" s="86">
        <v>0</v>
      </c>
      <c r="J116" s="85">
        <f t="shared" si="6"/>
        <v>0</v>
      </c>
    </row>
    <row r="117" spans="1:10" ht="18.75">
      <c r="A117" s="16">
        <v>3100</v>
      </c>
      <c r="B117" s="15" t="s">
        <v>81</v>
      </c>
      <c r="C117" s="86">
        <f t="shared" si="3"/>
        <v>0</v>
      </c>
      <c r="D117" s="88">
        <f t="shared" si="7"/>
        <v>0</v>
      </c>
      <c r="E117" s="86">
        <v>0</v>
      </c>
      <c r="F117" s="85">
        <f t="shared" si="4"/>
        <v>0</v>
      </c>
      <c r="G117" s="86">
        <f t="shared" si="5"/>
        <v>0</v>
      </c>
      <c r="H117" s="88">
        <f t="shared" si="8"/>
        <v>0</v>
      </c>
      <c r="I117" s="86">
        <v>0</v>
      </c>
      <c r="J117" s="85">
        <f t="shared" si="6"/>
        <v>0</v>
      </c>
    </row>
    <row r="118" spans="1:10" ht="30">
      <c r="A118" s="16">
        <v>3110</v>
      </c>
      <c r="B118" s="15" t="s">
        <v>82</v>
      </c>
      <c r="C118" s="86">
        <f t="shared" si="3"/>
        <v>0</v>
      </c>
      <c r="D118" s="88">
        <f>L79*1.062</f>
        <v>0</v>
      </c>
      <c r="E118" s="86">
        <v>0</v>
      </c>
      <c r="F118" s="85">
        <f t="shared" si="4"/>
        <v>0</v>
      </c>
      <c r="G118" s="86">
        <f>ROUND(C118*105.3%,0)</f>
        <v>0</v>
      </c>
      <c r="H118" s="88">
        <f t="shared" si="8"/>
        <v>0</v>
      </c>
      <c r="I118" s="86">
        <v>0</v>
      </c>
      <c r="J118" s="85">
        <f t="shared" si="6"/>
        <v>0</v>
      </c>
    </row>
    <row r="119" spans="1:10" ht="18.75">
      <c r="A119" s="16">
        <v>3130</v>
      </c>
      <c r="B119" s="15" t="s">
        <v>83</v>
      </c>
      <c r="C119" s="86">
        <f t="shared" si="3"/>
        <v>0</v>
      </c>
      <c r="D119" s="88">
        <f>L80*1.062</f>
        <v>0</v>
      </c>
      <c r="E119" s="86">
        <v>0</v>
      </c>
      <c r="F119" s="85">
        <f t="shared" si="4"/>
        <v>0</v>
      </c>
      <c r="G119" s="86">
        <f>ROUND(C119*105.3%,0)</f>
        <v>0</v>
      </c>
      <c r="H119" s="88">
        <f t="shared" si="8"/>
        <v>0</v>
      </c>
      <c r="I119" s="86">
        <v>0</v>
      </c>
      <c r="J119" s="85">
        <f t="shared" si="6"/>
        <v>0</v>
      </c>
    </row>
    <row r="120" spans="1:10" ht="30">
      <c r="A120" s="16">
        <v>3131</v>
      </c>
      <c r="B120" s="15" t="s">
        <v>84</v>
      </c>
      <c r="C120" s="86">
        <f>ROUND(K80*106.2%,0)</f>
        <v>0</v>
      </c>
      <c r="D120" s="88">
        <f>L80*1.057</f>
        <v>0</v>
      </c>
      <c r="E120" s="86">
        <v>0</v>
      </c>
      <c r="F120" s="85">
        <f t="shared" si="4"/>
        <v>0</v>
      </c>
      <c r="G120" s="86">
        <f>ROUND(C120*105.3%,0)</f>
        <v>0</v>
      </c>
      <c r="H120" s="88">
        <f>D120*1.053</f>
        <v>0</v>
      </c>
      <c r="I120" s="86">
        <v>0</v>
      </c>
      <c r="J120" s="85">
        <f t="shared" si="6"/>
        <v>0</v>
      </c>
    </row>
    <row r="121" spans="1:10" ht="18.75">
      <c r="A121" s="16">
        <v>3132</v>
      </c>
      <c r="B121" s="15" t="s">
        <v>85</v>
      </c>
      <c r="C121" s="86">
        <f>ROUND(K81*106.2%,0)</f>
        <v>0</v>
      </c>
      <c r="D121" s="88">
        <f>L81*1.057</f>
        <v>0</v>
      </c>
      <c r="E121" s="86">
        <v>0</v>
      </c>
      <c r="F121" s="85">
        <f t="shared" si="4"/>
        <v>0</v>
      </c>
      <c r="G121" s="86">
        <f>ROUND(C121*105.3%,0)</f>
        <v>0</v>
      </c>
      <c r="H121" s="88">
        <f>D121*1.053</f>
        <v>0</v>
      </c>
      <c r="I121" s="86">
        <v>0</v>
      </c>
      <c r="J121" s="85">
        <f t="shared" si="6"/>
        <v>0</v>
      </c>
    </row>
    <row r="122" spans="1:10" ht="18.75">
      <c r="A122" s="8" t="s">
        <v>13</v>
      </c>
      <c r="B122" s="8" t="s">
        <v>17</v>
      </c>
      <c r="C122" s="89">
        <f>C109+C108+C107+C106+C105+C104+C103+C102+C115</f>
        <v>38302217.745728</v>
      </c>
      <c r="D122" s="121">
        <f>D104+D107+D110+D111+D112+D118</f>
        <v>87109.802848</v>
      </c>
      <c r="E122" s="85">
        <v>0</v>
      </c>
      <c r="F122" s="89">
        <f>F109+F108+F107+F106+F105+F104+F103+F102+F115</f>
        <v>38389327.548576005</v>
      </c>
      <c r="G122" s="89">
        <f>G109+G108+G107+G106+G105+G104+G103+G102+G115</f>
        <v>40991009.86799589</v>
      </c>
      <c r="H122" s="121">
        <f>H104+H107+H110+H111+H112+H118</f>
        <v>93224.85741807471</v>
      </c>
      <c r="I122" s="86">
        <v>0</v>
      </c>
      <c r="J122" s="85">
        <f t="shared" si="6"/>
        <v>41084234.72541396</v>
      </c>
    </row>
    <row r="123" spans="1:2" ht="15">
      <c r="A123" s="12"/>
      <c r="B123" s="12"/>
    </row>
    <row r="124" spans="1:10" ht="15" customHeight="1">
      <c r="A124" s="124" t="s">
        <v>175</v>
      </c>
      <c r="B124" s="124"/>
      <c r="C124" s="124"/>
      <c r="D124" s="124"/>
      <c r="E124" s="124"/>
      <c r="F124" s="124"/>
      <c r="G124" s="124"/>
      <c r="H124" s="124"/>
      <c r="I124" s="4"/>
      <c r="J124" s="4"/>
    </row>
    <row r="125" spans="1:10" ht="15">
      <c r="A125" s="5"/>
      <c r="I125" s="5"/>
      <c r="J125" s="44" t="s">
        <v>7</v>
      </c>
    </row>
    <row r="127" spans="1:10" ht="15">
      <c r="A127" s="137" t="s">
        <v>20</v>
      </c>
      <c r="B127" s="137" t="s">
        <v>9</v>
      </c>
      <c r="C127" s="137" t="s">
        <v>144</v>
      </c>
      <c r="D127" s="137"/>
      <c r="E127" s="137"/>
      <c r="F127" s="137"/>
      <c r="G127" s="137" t="s">
        <v>168</v>
      </c>
      <c r="H127" s="137"/>
      <c r="I127" s="137"/>
      <c r="J127" s="137"/>
    </row>
    <row r="128" spans="1:10" ht="72.75" customHeight="1">
      <c r="A128" s="137"/>
      <c r="B128" s="137"/>
      <c r="C128" s="8" t="s">
        <v>10</v>
      </c>
      <c r="D128" s="8" t="s">
        <v>11</v>
      </c>
      <c r="E128" s="8" t="s">
        <v>12</v>
      </c>
      <c r="F128" s="8" t="s">
        <v>52</v>
      </c>
      <c r="G128" s="8" t="s">
        <v>10</v>
      </c>
      <c r="H128" s="8" t="s">
        <v>11</v>
      </c>
      <c r="I128" s="8" t="s">
        <v>12</v>
      </c>
      <c r="J128" s="8" t="s">
        <v>50</v>
      </c>
    </row>
    <row r="129" spans="1:10" ht="15">
      <c r="A129" s="8">
        <v>1</v>
      </c>
      <c r="B129" s="8">
        <v>2</v>
      </c>
      <c r="C129" s="8">
        <v>3</v>
      </c>
      <c r="D129" s="8">
        <v>4</v>
      </c>
      <c r="E129" s="8">
        <v>5</v>
      </c>
      <c r="F129" s="8">
        <v>6</v>
      </c>
      <c r="G129" s="8">
        <v>7</v>
      </c>
      <c r="H129" s="8">
        <v>8</v>
      </c>
      <c r="I129" s="8">
        <v>9</v>
      </c>
      <c r="J129" s="8">
        <v>10</v>
      </c>
    </row>
    <row r="130" spans="1:10" ht="15">
      <c r="A130" s="8" t="s">
        <v>13</v>
      </c>
      <c r="B130" s="8" t="s">
        <v>13</v>
      </c>
      <c r="C130" s="8" t="s">
        <v>13</v>
      </c>
      <c r="D130" s="8" t="s">
        <v>13</v>
      </c>
      <c r="E130" s="8" t="s">
        <v>13</v>
      </c>
      <c r="F130" s="8" t="s">
        <v>13</v>
      </c>
      <c r="G130" s="8" t="s">
        <v>13</v>
      </c>
      <c r="H130" s="8" t="s">
        <v>13</v>
      </c>
      <c r="I130" s="8" t="s">
        <v>13</v>
      </c>
      <c r="J130" s="8" t="s">
        <v>13</v>
      </c>
    </row>
    <row r="131" spans="1:10" ht="15">
      <c r="A131" s="8" t="s">
        <v>13</v>
      </c>
      <c r="B131" s="8" t="s">
        <v>13</v>
      </c>
      <c r="C131" s="8" t="s">
        <v>13</v>
      </c>
      <c r="D131" s="8" t="s">
        <v>13</v>
      </c>
      <c r="E131" s="8" t="s">
        <v>13</v>
      </c>
      <c r="F131" s="8" t="s">
        <v>13</v>
      </c>
      <c r="G131" s="8" t="s">
        <v>13</v>
      </c>
      <c r="H131" s="8" t="s">
        <v>13</v>
      </c>
      <c r="I131" s="8" t="s">
        <v>13</v>
      </c>
      <c r="J131" s="8" t="s">
        <v>13</v>
      </c>
    </row>
    <row r="132" spans="1:10" ht="15">
      <c r="A132" s="8" t="s">
        <v>13</v>
      </c>
      <c r="B132" s="8" t="s">
        <v>13</v>
      </c>
      <c r="C132" s="8" t="s">
        <v>13</v>
      </c>
      <c r="D132" s="8" t="s">
        <v>13</v>
      </c>
      <c r="E132" s="8" t="s">
        <v>13</v>
      </c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</row>
    <row r="133" spans="1:10" ht="15">
      <c r="A133" s="8" t="s">
        <v>13</v>
      </c>
      <c r="B133" s="8" t="s">
        <v>17</v>
      </c>
      <c r="C133" s="8" t="s">
        <v>13</v>
      </c>
      <c r="D133" s="8" t="s">
        <v>13</v>
      </c>
      <c r="E133" s="8" t="s">
        <v>13</v>
      </c>
      <c r="F133" s="8" t="s">
        <v>13</v>
      </c>
      <c r="G133" s="8" t="s">
        <v>13</v>
      </c>
      <c r="H133" s="8" t="s">
        <v>13</v>
      </c>
      <c r="I133" s="8" t="s">
        <v>13</v>
      </c>
      <c r="J133" s="8" t="s">
        <v>13</v>
      </c>
    </row>
    <row r="135" spans="1:14" ht="15" customHeight="1">
      <c r="A135" s="129" t="s">
        <v>21</v>
      </c>
      <c r="B135" s="129"/>
      <c r="C135" s="129"/>
      <c r="D135" s="129"/>
      <c r="E135" s="129"/>
      <c r="F135" s="58"/>
      <c r="G135" s="58"/>
      <c r="H135" s="58"/>
      <c r="I135" s="58"/>
      <c r="J135" s="58"/>
      <c r="K135" s="58"/>
      <c r="L135" s="58"/>
      <c r="M135" s="58"/>
      <c r="N135" s="58"/>
    </row>
    <row r="136" spans="1:14" ht="15" customHeight="1">
      <c r="A136" s="129" t="s">
        <v>176</v>
      </c>
      <c r="B136" s="129"/>
      <c r="C136" s="129"/>
      <c r="D136" s="129"/>
      <c r="E136" s="129"/>
      <c r="F136" s="58"/>
      <c r="G136" s="58"/>
      <c r="H136" s="58"/>
      <c r="I136" s="58"/>
      <c r="J136" s="58"/>
      <c r="K136" s="58"/>
      <c r="L136" s="58"/>
      <c r="M136" s="58"/>
      <c r="N136" s="58"/>
    </row>
    <row r="137" spans="1:14" ht="15">
      <c r="A137" s="50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ht="15">
      <c r="N138" s="50" t="s">
        <v>7</v>
      </c>
    </row>
    <row r="139" spans="1:14" ht="30.75" customHeight="1">
      <c r="A139" s="139" t="s">
        <v>22</v>
      </c>
      <c r="B139" s="139" t="s">
        <v>23</v>
      </c>
      <c r="C139" s="139" t="s">
        <v>164</v>
      </c>
      <c r="D139" s="139"/>
      <c r="E139" s="139"/>
      <c r="F139" s="139"/>
      <c r="G139" s="139" t="s">
        <v>172</v>
      </c>
      <c r="H139" s="139"/>
      <c r="I139" s="139"/>
      <c r="J139" s="139"/>
      <c r="K139" s="139" t="s">
        <v>166</v>
      </c>
      <c r="L139" s="139"/>
      <c r="M139" s="139"/>
      <c r="N139" s="139"/>
    </row>
    <row r="140" spans="1:14" ht="66.75" customHeight="1">
      <c r="A140" s="139"/>
      <c r="B140" s="139"/>
      <c r="C140" s="45" t="s">
        <v>10</v>
      </c>
      <c r="D140" s="45" t="s">
        <v>11</v>
      </c>
      <c r="E140" s="45" t="s">
        <v>12</v>
      </c>
      <c r="F140" s="45" t="s">
        <v>52</v>
      </c>
      <c r="G140" s="45" t="s">
        <v>10</v>
      </c>
      <c r="H140" s="45" t="s">
        <v>11</v>
      </c>
      <c r="I140" s="45" t="s">
        <v>12</v>
      </c>
      <c r="J140" s="45" t="s">
        <v>50</v>
      </c>
      <c r="K140" s="45" t="s">
        <v>10</v>
      </c>
      <c r="L140" s="45" t="s">
        <v>11</v>
      </c>
      <c r="M140" s="45" t="s">
        <v>12</v>
      </c>
      <c r="N140" s="45" t="s">
        <v>51</v>
      </c>
    </row>
    <row r="141" spans="1:14" ht="22.5" customHeight="1">
      <c r="A141" s="45">
        <v>1</v>
      </c>
      <c r="B141" s="45">
        <v>2</v>
      </c>
      <c r="C141" s="45">
        <v>3</v>
      </c>
      <c r="D141" s="45">
        <v>4</v>
      </c>
      <c r="E141" s="45">
        <v>5</v>
      </c>
      <c r="F141" s="45">
        <v>6</v>
      </c>
      <c r="G141" s="45">
        <v>7</v>
      </c>
      <c r="H141" s="45">
        <v>8</v>
      </c>
      <c r="I141" s="45">
        <v>9</v>
      </c>
      <c r="J141" s="45">
        <v>10</v>
      </c>
      <c r="K141" s="45">
        <v>11</v>
      </c>
      <c r="L141" s="45">
        <v>12</v>
      </c>
      <c r="M141" s="45">
        <v>13</v>
      </c>
      <c r="N141" s="45">
        <v>14</v>
      </c>
    </row>
    <row r="142" spans="1:14" ht="110.25" customHeight="1">
      <c r="A142" s="45">
        <v>1</v>
      </c>
      <c r="B142" s="111" t="s">
        <v>135</v>
      </c>
      <c r="C142" s="88">
        <v>22093838</v>
      </c>
      <c r="D142" s="88">
        <v>159374</v>
      </c>
      <c r="E142" s="88">
        <f>E39</f>
        <v>128955</v>
      </c>
      <c r="F142" s="88">
        <f>C142+D142</f>
        <v>22253212</v>
      </c>
      <c r="G142" s="88">
        <f>G144-G143</f>
        <v>26794901</v>
      </c>
      <c r="H142" s="88">
        <v>153014</v>
      </c>
      <c r="I142" s="88">
        <v>34121</v>
      </c>
      <c r="J142" s="88">
        <f>G142+H142</f>
        <v>26947915</v>
      </c>
      <c r="K142" s="88">
        <v>34072826</v>
      </c>
      <c r="L142" s="88">
        <f>L39</f>
        <v>77491</v>
      </c>
      <c r="M142" s="88">
        <f>M39</f>
        <v>0</v>
      </c>
      <c r="N142" s="88">
        <f>K142+L142</f>
        <v>34150317</v>
      </c>
    </row>
    <row r="143" spans="1:14" ht="103.5" customHeight="1">
      <c r="A143" s="45">
        <v>2</v>
      </c>
      <c r="B143" s="111" t="s">
        <v>200</v>
      </c>
      <c r="C143" s="88">
        <f>C41</f>
        <v>0</v>
      </c>
      <c r="D143" s="88">
        <f>D41</f>
        <v>0</v>
      </c>
      <c r="E143" s="88">
        <f>E41</f>
        <v>0</v>
      </c>
      <c r="F143" s="88">
        <f>F41</f>
        <v>0</v>
      </c>
      <c r="G143" s="88">
        <v>112224</v>
      </c>
      <c r="H143" s="88">
        <v>0</v>
      </c>
      <c r="I143" s="88">
        <f>I41</f>
        <v>0</v>
      </c>
      <c r="J143" s="88">
        <v>112224</v>
      </c>
      <c r="K143" s="88">
        <f>K40</f>
        <v>0</v>
      </c>
      <c r="L143" s="88">
        <f>L40</f>
        <v>0</v>
      </c>
      <c r="M143" s="88">
        <f>M40</f>
        <v>0</v>
      </c>
      <c r="N143" s="88">
        <f>N40</f>
        <v>0</v>
      </c>
    </row>
    <row r="144" spans="1:14" ht="54.75" customHeight="1">
      <c r="A144" s="46" t="s">
        <v>13</v>
      </c>
      <c r="B144" s="63" t="s">
        <v>17</v>
      </c>
      <c r="C144" s="91">
        <f>C142</f>
        <v>22093838</v>
      </c>
      <c r="D144" s="91">
        <f>SUM(D142)</f>
        <v>159374</v>
      </c>
      <c r="E144" s="91">
        <f>E142</f>
        <v>128955</v>
      </c>
      <c r="F144" s="91">
        <f>C144+D144</f>
        <v>22253212</v>
      </c>
      <c r="G144" s="91">
        <v>26907125</v>
      </c>
      <c r="H144" s="91">
        <f>H142</f>
        <v>153014</v>
      </c>
      <c r="I144" s="91">
        <f>I142</f>
        <v>34121</v>
      </c>
      <c r="J144" s="91">
        <f>G144+H144</f>
        <v>27060139</v>
      </c>
      <c r="K144" s="91">
        <f>K142</f>
        <v>34072826</v>
      </c>
      <c r="L144" s="91">
        <f>L142</f>
        <v>77491</v>
      </c>
      <c r="M144" s="91">
        <f>M142</f>
        <v>0</v>
      </c>
      <c r="N144" s="91">
        <f>K144+L144</f>
        <v>34150317</v>
      </c>
    </row>
    <row r="145" spans="1:14" ht="27.75" customHeight="1">
      <c r="A145" s="114"/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0" ht="58.5" customHeight="1">
      <c r="A146" s="124" t="s">
        <v>177</v>
      </c>
      <c r="B146" s="124"/>
      <c r="C146" s="124"/>
      <c r="D146" s="124"/>
      <c r="E146" s="4"/>
      <c r="F146" s="4"/>
      <c r="G146" s="4"/>
      <c r="H146" s="4"/>
      <c r="I146" s="4"/>
      <c r="J146" s="4"/>
    </row>
    <row r="147" ht="20.25" customHeight="1">
      <c r="A147" s="5"/>
    </row>
    <row r="148" ht="15">
      <c r="J148" s="44" t="s">
        <v>7</v>
      </c>
    </row>
    <row r="149" spans="1:10" ht="15">
      <c r="A149" s="139" t="s">
        <v>53</v>
      </c>
      <c r="B149" s="139" t="s">
        <v>23</v>
      </c>
      <c r="C149" s="139" t="s">
        <v>144</v>
      </c>
      <c r="D149" s="139"/>
      <c r="E149" s="139"/>
      <c r="F149" s="139"/>
      <c r="G149" s="139" t="s">
        <v>168</v>
      </c>
      <c r="H149" s="139"/>
      <c r="I149" s="139"/>
      <c r="J149" s="139"/>
    </row>
    <row r="150" spans="1:10" ht="15" customHeight="1">
      <c r="A150" s="139"/>
      <c r="B150" s="139"/>
      <c r="C150" s="45" t="s">
        <v>10</v>
      </c>
      <c r="D150" s="45" t="s">
        <v>11</v>
      </c>
      <c r="E150" s="45" t="s">
        <v>12</v>
      </c>
      <c r="F150" s="45" t="s">
        <v>52</v>
      </c>
      <c r="G150" s="45" t="s">
        <v>10</v>
      </c>
      <c r="H150" s="45" t="s">
        <v>11</v>
      </c>
      <c r="I150" s="45" t="s">
        <v>12</v>
      </c>
      <c r="J150" s="45" t="s">
        <v>50</v>
      </c>
    </row>
    <row r="151" spans="1:10" ht="15">
      <c r="A151" s="45">
        <v>1</v>
      </c>
      <c r="B151" s="45">
        <v>2</v>
      </c>
      <c r="C151" s="45">
        <v>3</v>
      </c>
      <c r="D151" s="45">
        <v>4</v>
      </c>
      <c r="E151" s="45">
        <v>5</v>
      </c>
      <c r="F151" s="45">
        <v>6</v>
      </c>
      <c r="G151" s="45">
        <v>7</v>
      </c>
      <c r="H151" s="45">
        <v>8</v>
      </c>
      <c r="I151" s="45">
        <v>9</v>
      </c>
      <c r="J151" s="45">
        <v>10</v>
      </c>
    </row>
    <row r="152" spans="1:10" ht="121.5" customHeight="1">
      <c r="A152" s="45">
        <v>1</v>
      </c>
      <c r="B152" s="64" t="s">
        <v>135</v>
      </c>
      <c r="C152" s="88">
        <v>38302218</v>
      </c>
      <c r="D152" s="88">
        <f>D53</f>
        <v>87109.80284799999</v>
      </c>
      <c r="E152" s="88">
        <f>E53</f>
        <v>0</v>
      </c>
      <c r="F152" s="88">
        <f>C152+D152</f>
        <v>38389327.802848</v>
      </c>
      <c r="G152" s="88">
        <v>40991010</v>
      </c>
      <c r="H152" s="88">
        <f>H53</f>
        <v>93224.85741807471</v>
      </c>
      <c r="I152" s="88">
        <f>I53</f>
        <v>0</v>
      </c>
      <c r="J152" s="88">
        <f>G152+H152</f>
        <v>41084234.857418075</v>
      </c>
    </row>
    <row r="153" spans="1:10" ht="32.25" customHeight="1">
      <c r="A153" s="46" t="s">
        <v>13</v>
      </c>
      <c r="B153" s="63" t="s">
        <v>17</v>
      </c>
      <c r="C153" s="91">
        <f>C152</f>
        <v>38302218</v>
      </c>
      <c r="D153" s="91">
        <f>SUM(D152)</f>
        <v>87109.80284799999</v>
      </c>
      <c r="E153" s="91">
        <v>0</v>
      </c>
      <c r="F153" s="91">
        <f>C153+D153</f>
        <v>38389327.802848</v>
      </c>
      <c r="G153" s="91">
        <f>G152</f>
        <v>40991010</v>
      </c>
      <c r="H153" s="91">
        <f>H152</f>
        <v>93224.85741807471</v>
      </c>
      <c r="I153" s="91">
        <f>I152</f>
        <v>0</v>
      </c>
      <c r="J153" s="91">
        <f>G153+H153</f>
        <v>41084234.857418075</v>
      </c>
    </row>
    <row r="154" ht="42" customHeight="1"/>
    <row r="155" spans="1:13" ht="15">
      <c r="A155" s="124" t="s">
        <v>129</v>
      </c>
      <c r="B155" s="124"/>
      <c r="C155" s="124"/>
      <c r="D155" s="124"/>
      <c r="E155" s="124"/>
      <c r="F155" s="6"/>
      <c r="G155" s="6"/>
      <c r="H155" s="6"/>
      <c r="I155" s="6"/>
      <c r="J155" s="6"/>
      <c r="K155" s="6"/>
      <c r="L155" s="6"/>
      <c r="M155" s="6"/>
    </row>
    <row r="156" spans="1:13" ht="15">
      <c r="A156" s="124" t="s">
        <v>178</v>
      </c>
      <c r="B156" s="124"/>
      <c r="C156" s="124"/>
      <c r="D156" s="124"/>
      <c r="E156" s="6"/>
      <c r="F156" s="6"/>
      <c r="G156" s="6"/>
      <c r="H156" s="6"/>
      <c r="I156" s="6"/>
      <c r="J156" s="6"/>
      <c r="K156" s="6"/>
      <c r="L156" s="6"/>
      <c r="M156" s="6"/>
    </row>
    <row r="157" spans="1:12" ht="6" customHeight="1">
      <c r="A157" s="124"/>
      <c r="B157" s="124"/>
      <c r="C157" s="124"/>
      <c r="D157" s="124"/>
      <c r="K157" s="5"/>
      <c r="L157" s="44" t="s">
        <v>7</v>
      </c>
    </row>
    <row r="159" spans="1:13" ht="15" customHeight="1">
      <c r="A159" s="137" t="s">
        <v>22</v>
      </c>
      <c r="B159" s="137" t="s">
        <v>24</v>
      </c>
      <c r="C159" s="137" t="s">
        <v>25</v>
      </c>
      <c r="D159" s="137" t="s">
        <v>26</v>
      </c>
      <c r="E159" s="138" t="s">
        <v>164</v>
      </c>
      <c r="F159" s="138"/>
      <c r="G159" s="138"/>
      <c r="H159" s="138" t="s">
        <v>165</v>
      </c>
      <c r="I159" s="138"/>
      <c r="J159" s="138"/>
      <c r="K159" s="140" t="s">
        <v>166</v>
      </c>
      <c r="L159" s="141"/>
      <c r="M159" s="142"/>
    </row>
    <row r="160" spans="1:13" ht="30">
      <c r="A160" s="137"/>
      <c r="B160" s="137"/>
      <c r="C160" s="137"/>
      <c r="D160" s="137"/>
      <c r="E160" s="8" t="s">
        <v>10</v>
      </c>
      <c r="F160" s="8" t="s">
        <v>11</v>
      </c>
      <c r="G160" s="8" t="s">
        <v>54</v>
      </c>
      <c r="H160" s="8" t="s">
        <v>10</v>
      </c>
      <c r="I160" s="8" t="s">
        <v>11</v>
      </c>
      <c r="J160" s="8" t="s">
        <v>55</v>
      </c>
      <c r="K160" s="8" t="s">
        <v>10</v>
      </c>
      <c r="L160" s="8"/>
      <c r="M160" s="8" t="s">
        <v>51</v>
      </c>
    </row>
    <row r="161" spans="1:13" ht="15">
      <c r="A161" s="8">
        <v>1</v>
      </c>
      <c r="B161" s="8">
        <v>2</v>
      </c>
      <c r="C161" s="8">
        <v>3</v>
      </c>
      <c r="D161" s="8">
        <v>4</v>
      </c>
      <c r="E161" s="8">
        <v>5</v>
      </c>
      <c r="F161" s="8">
        <v>6</v>
      </c>
      <c r="G161" s="8">
        <v>7</v>
      </c>
      <c r="H161" s="8">
        <v>8</v>
      </c>
      <c r="I161" s="8">
        <v>9</v>
      </c>
      <c r="J161" s="8">
        <v>10</v>
      </c>
      <c r="K161" s="8">
        <v>11</v>
      </c>
      <c r="L161" s="8"/>
      <c r="M161" s="8">
        <v>13</v>
      </c>
    </row>
    <row r="162" spans="1:13" ht="100.5">
      <c r="A162" s="29" t="s">
        <v>98</v>
      </c>
      <c r="B162" s="120" t="s">
        <v>201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4" ht="128.25" customHeight="1">
      <c r="A163" s="17"/>
      <c r="B163" s="41" t="s">
        <v>121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6"/>
    </row>
    <row r="164" spans="1:13" ht="19.5" customHeight="1">
      <c r="A164" s="73">
        <v>1</v>
      </c>
      <c r="B164" s="74" t="s">
        <v>99</v>
      </c>
      <c r="C164" s="20"/>
      <c r="D164" s="19"/>
      <c r="E164" s="20"/>
      <c r="F164" s="8" t="s">
        <v>13</v>
      </c>
      <c r="G164" s="8"/>
      <c r="H164" s="78" t="s">
        <v>13</v>
      </c>
      <c r="I164" s="8" t="s">
        <v>13</v>
      </c>
      <c r="J164" s="8" t="s">
        <v>13</v>
      </c>
      <c r="K164" s="8"/>
      <c r="L164" s="8"/>
      <c r="M164" s="8"/>
    </row>
    <row r="165" spans="1:13" ht="27.75" customHeight="1">
      <c r="A165" s="27"/>
      <c r="B165" s="37" t="s">
        <v>198</v>
      </c>
      <c r="C165" s="92" t="s">
        <v>86</v>
      </c>
      <c r="D165" s="92" t="s">
        <v>124</v>
      </c>
      <c r="E165" s="92">
        <v>2</v>
      </c>
      <c r="F165" s="93">
        <v>0</v>
      </c>
      <c r="G165" s="94">
        <f>E165</f>
        <v>2</v>
      </c>
      <c r="H165" s="95">
        <v>2</v>
      </c>
      <c r="I165" s="93">
        <v>0</v>
      </c>
      <c r="J165" s="94">
        <f aca="true" t="shared" si="9" ref="J165:J171">H165</f>
        <v>2</v>
      </c>
      <c r="K165" s="94">
        <v>2</v>
      </c>
      <c r="L165" s="96">
        <v>0</v>
      </c>
      <c r="M165" s="94">
        <f>K165</f>
        <v>2</v>
      </c>
    </row>
    <row r="166" spans="1:13" ht="21" customHeight="1">
      <c r="A166" s="27"/>
      <c r="B166" s="37" t="s">
        <v>101</v>
      </c>
      <c r="C166" s="92" t="s">
        <v>86</v>
      </c>
      <c r="D166" s="92" t="s">
        <v>124</v>
      </c>
      <c r="E166" s="92">
        <v>24</v>
      </c>
      <c r="F166" s="93">
        <v>0</v>
      </c>
      <c r="G166" s="94">
        <f>E166</f>
        <v>24</v>
      </c>
      <c r="H166" s="95">
        <v>24</v>
      </c>
      <c r="I166" s="93">
        <v>0</v>
      </c>
      <c r="J166" s="94">
        <f t="shared" si="9"/>
        <v>24</v>
      </c>
      <c r="K166" s="94">
        <v>23</v>
      </c>
      <c r="L166" s="96">
        <v>0</v>
      </c>
      <c r="M166" s="94">
        <f>K166</f>
        <v>23</v>
      </c>
    </row>
    <row r="167" spans="1:13" ht="51.75" customHeight="1">
      <c r="A167" s="27"/>
      <c r="B167" s="37" t="s">
        <v>102</v>
      </c>
      <c r="C167" s="92" t="s">
        <v>103</v>
      </c>
      <c r="D167" s="92" t="s">
        <v>124</v>
      </c>
      <c r="E167" s="92">
        <v>100.992</v>
      </c>
      <c r="F167" s="93">
        <v>0</v>
      </c>
      <c r="G167" s="94">
        <f aca="true" t="shared" si="10" ref="G167:G177">E167</f>
        <v>100.992</v>
      </c>
      <c r="H167" s="92">
        <v>107.822</v>
      </c>
      <c r="I167" s="93">
        <v>0</v>
      </c>
      <c r="J167" s="94">
        <f t="shared" si="9"/>
        <v>107.822</v>
      </c>
      <c r="K167" s="94">
        <v>111.1</v>
      </c>
      <c r="L167" s="96">
        <v>0</v>
      </c>
      <c r="M167" s="94">
        <v>111.1</v>
      </c>
    </row>
    <row r="168" spans="1:13" ht="60" customHeight="1">
      <c r="A168" s="27"/>
      <c r="B168" s="37" t="s">
        <v>104</v>
      </c>
      <c r="C168" s="92" t="s">
        <v>103</v>
      </c>
      <c r="D168" s="92" t="s">
        <v>124</v>
      </c>
      <c r="E168" s="92">
        <v>24.188</v>
      </c>
      <c r="F168" s="93">
        <v>0</v>
      </c>
      <c r="G168" s="94">
        <f t="shared" si="10"/>
        <v>24.188</v>
      </c>
      <c r="H168" s="92">
        <v>23.635</v>
      </c>
      <c r="I168" s="93">
        <v>0</v>
      </c>
      <c r="J168" s="94">
        <f t="shared" si="9"/>
        <v>23.635</v>
      </c>
      <c r="K168" s="94">
        <v>26.425</v>
      </c>
      <c r="L168" s="96">
        <v>0</v>
      </c>
      <c r="M168" s="94">
        <v>26.425</v>
      </c>
    </row>
    <row r="169" spans="1:13" ht="29.25" customHeight="1">
      <c r="A169" s="27"/>
      <c r="B169" s="37" t="s">
        <v>90</v>
      </c>
      <c r="C169" s="92" t="s">
        <v>103</v>
      </c>
      <c r="D169" s="92" t="s">
        <v>124</v>
      </c>
      <c r="E169" s="92">
        <v>7.433</v>
      </c>
      <c r="F169" s="93">
        <v>0</v>
      </c>
      <c r="G169" s="94">
        <f t="shared" si="10"/>
        <v>7.433</v>
      </c>
      <c r="H169" s="92">
        <v>7.5</v>
      </c>
      <c r="I169" s="93">
        <v>0</v>
      </c>
      <c r="J169" s="94">
        <f t="shared" si="9"/>
        <v>7.5</v>
      </c>
      <c r="K169" s="97">
        <v>8</v>
      </c>
      <c r="L169" s="96">
        <v>0</v>
      </c>
      <c r="M169" s="97">
        <v>8</v>
      </c>
    </row>
    <row r="170" spans="1:13" ht="32.25" customHeight="1">
      <c r="A170" s="27"/>
      <c r="B170" s="37" t="s">
        <v>91</v>
      </c>
      <c r="C170" s="92" t="s">
        <v>103</v>
      </c>
      <c r="D170" s="92" t="s">
        <v>124</v>
      </c>
      <c r="E170" s="110">
        <v>44.457</v>
      </c>
      <c r="F170" s="93">
        <v>0</v>
      </c>
      <c r="G170" s="94">
        <f t="shared" si="10"/>
        <v>44.457</v>
      </c>
      <c r="H170" s="110">
        <v>44.79</v>
      </c>
      <c r="I170" s="93">
        <v>0</v>
      </c>
      <c r="J170" s="94">
        <f t="shared" si="9"/>
        <v>44.79</v>
      </c>
      <c r="K170" s="94">
        <v>47.72</v>
      </c>
      <c r="L170" s="96">
        <v>0</v>
      </c>
      <c r="M170" s="94">
        <v>47.72</v>
      </c>
    </row>
    <row r="171" spans="1:13" ht="33" customHeight="1">
      <c r="A171" s="27"/>
      <c r="B171" s="37" t="s">
        <v>105</v>
      </c>
      <c r="C171" s="92" t="s">
        <v>103</v>
      </c>
      <c r="D171" s="92" t="s">
        <v>124</v>
      </c>
      <c r="E171" s="92">
        <v>177.07</v>
      </c>
      <c r="F171" s="93">
        <v>0</v>
      </c>
      <c r="G171" s="94">
        <f t="shared" si="10"/>
        <v>177.07</v>
      </c>
      <c r="H171" s="92">
        <v>183.747</v>
      </c>
      <c r="I171" s="93">
        <v>0</v>
      </c>
      <c r="J171" s="97">
        <f t="shared" si="9"/>
        <v>183.747</v>
      </c>
      <c r="K171" s="94">
        <f>SUM(K167:K170)</f>
        <v>193.245</v>
      </c>
      <c r="L171" s="96">
        <v>0</v>
      </c>
      <c r="M171" s="94">
        <f>SUM(M167:M170)</f>
        <v>193.245</v>
      </c>
    </row>
    <row r="172" spans="1:13" ht="20.25" customHeight="1">
      <c r="A172" s="27">
        <v>2</v>
      </c>
      <c r="B172" s="38" t="s">
        <v>106</v>
      </c>
      <c r="C172" s="92"/>
      <c r="D172" s="92"/>
      <c r="E172" s="92"/>
      <c r="F172" s="96"/>
      <c r="G172" s="94"/>
      <c r="H172" s="95"/>
      <c r="I172" s="96"/>
      <c r="J172" s="94"/>
      <c r="K172" s="94"/>
      <c r="L172" s="96"/>
      <c r="M172" s="94"/>
    </row>
    <row r="173" spans="1:13" ht="22.5" customHeight="1">
      <c r="A173" s="27"/>
      <c r="B173" s="37" t="s">
        <v>107</v>
      </c>
      <c r="C173" s="92" t="s">
        <v>94</v>
      </c>
      <c r="D173" s="92" t="s">
        <v>124</v>
      </c>
      <c r="E173" s="92">
        <v>267</v>
      </c>
      <c r="F173" s="96">
        <v>0</v>
      </c>
      <c r="G173" s="94">
        <f t="shared" si="10"/>
        <v>267</v>
      </c>
      <c r="H173" s="95">
        <v>267</v>
      </c>
      <c r="I173" s="96">
        <v>0</v>
      </c>
      <c r="J173" s="94">
        <f>H173</f>
        <v>267</v>
      </c>
      <c r="K173" s="93">
        <v>267</v>
      </c>
      <c r="L173" s="96">
        <v>0</v>
      </c>
      <c r="M173" s="93">
        <v>267</v>
      </c>
    </row>
    <row r="174" spans="1:13" ht="21.75" customHeight="1">
      <c r="A174" s="27">
        <v>3</v>
      </c>
      <c r="B174" s="38" t="s">
        <v>108</v>
      </c>
      <c r="C174" s="92"/>
      <c r="D174" s="92"/>
      <c r="E174" s="92"/>
      <c r="F174" s="96"/>
      <c r="G174" s="94"/>
      <c r="H174" s="95"/>
      <c r="I174" s="96"/>
      <c r="J174" s="94"/>
      <c r="K174" s="93"/>
      <c r="L174" s="96"/>
      <c r="M174" s="93"/>
    </row>
    <row r="175" spans="1:13" ht="20.25" customHeight="1">
      <c r="A175" s="27"/>
      <c r="B175" s="37" t="s">
        <v>109</v>
      </c>
      <c r="C175" s="92" t="s">
        <v>92</v>
      </c>
      <c r="D175" s="92" t="s">
        <v>125</v>
      </c>
      <c r="E175" s="107">
        <v>42186</v>
      </c>
      <c r="F175" s="88">
        <v>0</v>
      </c>
      <c r="G175" s="108">
        <f t="shared" si="10"/>
        <v>42186</v>
      </c>
      <c r="H175" s="106">
        <v>45123</v>
      </c>
      <c r="I175" s="88">
        <v>0</v>
      </c>
      <c r="J175" s="108">
        <f>H175</f>
        <v>45123</v>
      </c>
      <c r="K175" s="117">
        <f>K173*K177</f>
        <v>45123</v>
      </c>
      <c r="L175" s="88">
        <v>0</v>
      </c>
      <c r="M175" s="117">
        <f>M173*M177</f>
        <v>45123</v>
      </c>
    </row>
    <row r="176" spans="1:13" ht="21" customHeight="1">
      <c r="A176" s="27">
        <v>4</v>
      </c>
      <c r="B176" s="38" t="s">
        <v>110</v>
      </c>
      <c r="C176" s="92"/>
      <c r="D176" s="92"/>
      <c r="E176" s="92"/>
      <c r="F176" s="96"/>
      <c r="G176" s="94"/>
      <c r="H176" s="95"/>
      <c r="I176" s="96"/>
      <c r="J176" s="94"/>
      <c r="K176" s="95"/>
      <c r="L176" s="96"/>
      <c r="M176" s="95"/>
    </row>
    <row r="177" spans="1:13" ht="21.75" customHeight="1">
      <c r="A177" s="27"/>
      <c r="B177" s="37" t="s">
        <v>111</v>
      </c>
      <c r="C177" s="92" t="s">
        <v>92</v>
      </c>
      <c r="D177" s="92" t="s">
        <v>124</v>
      </c>
      <c r="E177" s="92">
        <v>158</v>
      </c>
      <c r="F177" s="96">
        <v>0</v>
      </c>
      <c r="G177" s="94">
        <f t="shared" si="10"/>
        <v>158</v>
      </c>
      <c r="H177" s="95">
        <v>169</v>
      </c>
      <c r="I177" s="96">
        <v>0</v>
      </c>
      <c r="J177" s="94">
        <f>H177</f>
        <v>169</v>
      </c>
      <c r="K177" s="95">
        <v>169</v>
      </c>
      <c r="L177" s="96">
        <v>0</v>
      </c>
      <c r="M177" s="95">
        <v>169</v>
      </c>
    </row>
    <row r="178" ht="27" customHeight="1">
      <c r="K178" s="79"/>
    </row>
    <row r="179" spans="1:10" ht="27" customHeight="1">
      <c r="A179" s="124" t="s">
        <v>179</v>
      </c>
      <c r="B179" s="124"/>
      <c r="C179" s="124"/>
      <c r="D179" s="124"/>
      <c r="E179" s="4"/>
      <c r="F179" s="4"/>
      <c r="G179" s="4"/>
      <c r="H179" s="4"/>
      <c r="I179" s="4"/>
      <c r="J179" s="4"/>
    </row>
    <row r="180" spans="9:10" ht="15">
      <c r="I180" s="5"/>
      <c r="J180" s="44" t="s">
        <v>7</v>
      </c>
    </row>
    <row r="181" spans="5:10" ht="15">
      <c r="E181" s="39"/>
      <c r="F181" s="39"/>
      <c r="G181" s="39"/>
      <c r="H181" s="39"/>
      <c r="I181" s="39"/>
      <c r="J181" s="39"/>
    </row>
    <row r="182" spans="1:10" ht="15" customHeight="1">
      <c r="A182" s="137" t="s">
        <v>22</v>
      </c>
      <c r="B182" s="137" t="s">
        <v>24</v>
      </c>
      <c r="C182" s="137" t="s">
        <v>25</v>
      </c>
      <c r="D182" s="137" t="s">
        <v>26</v>
      </c>
      <c r="E182" s="138" t="s">
        <v>144</v>
      </c>
      <c r="F182" s="138"/>
      <c r="G182" s="138"/>
      <c r="H182" s="138" t="s">
        <v>180</v>
      </c>
      <c r="I182" s="138"/>
      <c r="J182" s="138"/>
    </row>
    <row r="183" spans="1:10" ht="30">
      <c r="A183" s="137"/>
      <c r="B183" s="137"/>
      <c r="C183" s="137"/>
      <c r="D183" s="137"/>
      <c r="E183" s="8" t="s">
        <v>10</v>
      </c>
      <c r="F183" s="8" t="s">
        <v>11</v>
      </c>
      <c r="G183" s="8" t="s">
        <v>54</v>
      </c>
      <c r="H183" s="8" t="s">
        <v>10</v>
      </c>
      <c r="I183" s="8" t="s">
        <v>11</v>
      </c>
      <c r="J183" s="8" t="s">
        <v>55</v>
      </c>
    </row>
    <row r="184" spans="1:10" ht="15">
      <c r="A184" s="8">
        <v>1</v>
      </c>
      <c r="B184" s="8">
        <v>2</v>
      </c>
      <c r="C184" s="8">
        <v>3</v>
      </c>
      <c r="D184" s="8">
        <v>4</v>
      </c>
      <c r="E184" s="8">
        <v>5</v>
      </c>
      <c r="F184" s="8">
        <v>6</v>
      </c>
      <c r="G184" s="8">
        <v>7</v>
      </c>
      <c r="H184" s="8">
        <v>8</v>
      </c>
      <c r="I184" s="8">
        <v>9</v>
      </c>
      <c r="J184" s="8">
        <v>10</v>
      </c>
    </row>
    <row r="185" spans="1:10" ht="100.5">
      <c r="A185" s="29" t="s">
        <v>98</v>
      </c>
      <c r="B185" s="120" t="s">
        <v>201</v>
      </c>
      <c r="C185" s="8"/>
      <c r="D185" s="8"/>
      <c r="E185" s="8"/>
      <c r="F185" s="8"/>
      <c r="G185" s="8"/>
      <c r="H185" s="8"/>
      <c r="I185" s="8"/>
      <c r="J185" s="8"/>
    </row>
    <row r="186" spans="1:10" ht="128.25">
      <c r="A186" s="17"/>
      <c r="B186" s="41" t="s">
        <v>121</v>
      </c>
      <c r="C186" s="18"/>
      <c r="D186" s="19"/>
      <c r="E186" s="18"/>
      <c r="F186" s="9" t="s">
        <v>13</v>
      </c>
      <c r="G186" s="9" t="s">
        <v>13</v>
      </c>
      <c r="H186" s="9" t="s">
        <v>13</v>
      </c>
      <c r="I186" s="9" t="s">
        <v>13</v>
      </c>
      <c r="J186" s="9" t="s">
        <v>13</v>
      </c>
    </row>
    <row r="187" spans="1:10" ht="31.5" customHeight="1">
      <c r="A187" s="75">
        <v>1</v>
      </c>
      <c r="B187" s="76" t="s">
        <v>99</v>
      </c>
      <c r="C187" s="20"/>
      <c r="D187" s="19"/>
      <c r="E187" s="20"/>
      <c r="F187" s="9" t="s">
        <v>13</v>
      </c>
      <c r="G187" s="9" t="s">
        <v>13</v>
      </c>
      <c r="H187" s="9" t="s">
        <v>13</v>
      </c>
      <c r="I187" s="9" t="s">
        <v>13</v>
      </c>
      <c r="J187" s="9" t="s">
        <v>13</v>
      </c>
    </row>
    <row r="188" spans="1:10" ht="18.75">
      <c r="A188" s="18"/>
      <c r="B188" s="37" t="s">
        <v>100</v>
      </c>
      <c r="C188" s="92" t="s">
        <v>86</v>
      </c>
      <c r="D188" s="92" t="s">
        <v>124</v>
      </c>
      <c r="E188" s="94">
        <v>2</v>
      </c>
      <c r="F188" s="96">
        <v>0</v>
      </c>
      <c r="G188" s="94">
        <f>E188</f>
        <v>2</v>
      </c>
      <c r="H188" s="94">
        <v>2</v>
      </c>
      <c r="I188" s="96">
        <v>0</v>
      </c>
      <c r="J188" s="94">
        <f>H188</f>
        <v>2</v>
      </c>
    </row>
    <row r="189" spans="1:10" ht="24" customHeight="1">
      <c r="A189" s="18"/>
      <c r="B189" s="37" t="s">
        <v>101</v>
      </c>
      <c r="C189" s="92" t="s">
        <v>86</v>
      </c>
      <c r="D189" s="92" t="s">
        <v>124</v>
      </c>
      <c r="E189" s="94">
        <v>23</v>
      </c>
      <c r="F189" s="93">
        <v>0</v>
      </c>
      <c r="G189" s="94">
        <f aca="true" t="shared" si="11" ref="G189:G194">E189</f>
        <v>23</v>
      </c>
      <c r="H189" s="94">
        <v>23</v>
      </c>
      <c r="I189" s="93">
        <v>0</v>
      </c>
      <c r="J189" s="94">
        <f aca="true" t="shared" si="12" ref="J189:J194">H189</f>
        <v>23</v>
      </c>
    </row>
    <row r="190" spans="1:10" ht="45" customHeight="1">
      <c r="A190" s="18"/>
      <c r="B190" s="37" t="s">
        <v>102</v>
      </c>
      <c r="C190" s="92" t="s">
        <v>103</v>
      </c>
      <c r="D190" s="92" t="s">
        <v>124</v>
      </c>
      <c r="E190" s="94">
        <v>111.1</v>
      </c>
      <c r="F190" s="96">
        <v>0</v>
      </c>
      <c r="G190" s="94">
        <f t="shared" si="11"/>
        <v>111.1</v>
      </c>
      <c r="H190" s="94">
        <v>111.1</v>
      </c>
      <c r="I190" s="96">
        <v>0</v>
      </c>
      <c r="J190" s="94">
        <f t="shared" si="12"/>
        <v>111.1</v>
      </c>
    </row>
    <row r="191" spans="1:10" ht="60">
      <c r="A191" s="18"/>
      <c r="B191" s="37" t="s">
        <v>104</v>
      </c>
      <c r="C191" s="92" t="s">
        <v>103</v>
      </c>
      <c r="D191" s="92" t="s">
        <v>124</v>
      </c>
      <c r="E191" s="94">
        <v>26.425</v>
      </c>
      <c r="F191" s="96">
        <v>0</v>
      </c>
      <c r="G191" s="94">
        <f t="shared" si="11"/>
        <v>26.425</v>
      </c>
      <c r="H191" s="94">
        <v>26.425</v>
      </c>
      <c r="I191" s="96">
        <v>0</v>
      </c>
      <c r="J191" s="94">
        <f t="shared" si="12"/>
        <v>26.425</v>
      </c>
    </row>
    <row r="192" spans="1:10" ht="30">
      <c r="A192" s="18"/>
      <c r="B192" s="37" t="s">
        <v>90</v>
      </c>
      <c r="C192" s="92" t="s">
        <v>103</v>
      </c>
      <c r="D192" s="92" t="s">
        <v>124</v>
      </c>
      <c r="E192" s="97">
        <v>8</v>
      </c>
      <c r="F192" s="96">
        <v>0</v>
      </c>
      <c r="G192" s="94">
        <f t="shared" si="11"/>
        <v>8</v>
      </c>
      <c r="H192" s="97">
        <v>8</v>
      </c>
      <c r="I192" s="96">
        <v>0</v>
      </c>
      <c r="J192" s="94">
        <f t="shared" si="12"/>
        <v>8</v>
      </c>
    </row>
    <row r="193" spans="1:10" ht="30">
      <c r="A193" s="18"/>
      <c r="B193" s="37" t="s">
        <v>91</v>
      </c>
      <c r="C193" s="92" t="s">
        <v>103</v>
      </c>
      <c r="D193" s="92" t="s">
        <v>124</v>
      </c>
      <c r="E193" s="94">
        <v>47.72</v>
      </c>
      <c r="F193" s="96">
        <v>0</v>
      </c>
      <c r="G193" s="94">
        <f t="shared" si="11"/>
        <v>47.72</v>
      </c>
      <c r="H193" s="94">
        <v>47.72</v>
      </c>
      <c r="I193" s="96">
        <v>0</v>
      </c>
      <c r="J193" s="94">
        <f t="shared" si="12"/>
        <v>47.72</v>
      </c>
    </row>
    <row r="194" spans="1:10" ht="30">
      <c r="A194" s="18"/>
      <c r="B194" s="37" t="s">
        <v>105</v>
      </c>
      <c r="C194" s="92" t="s">
        <v>103</v>
      </c>
      <c r="D194" s="92" t="s">
        <v>124</v>
      </c>
      <c r="E194" s="94">
        <f>SUM(E190:E193)</f>
        <v>193.245</v>
      </c>
      <c r="F194" s="96">
        <v>0</v>
      </c>
      <c r="G194" s="94">
        <f t="shared" si="11"/>
        <v>193.245</v>
      </c>
      <c r="H194" s="94">
        <f>SUM(H190:H193)</f>
        <v>193.245</v>
      </c>
      <c r="I194" s="96">
        <v>0</v>
      </c>
      <c r="J194" s="94">
        <f t="shared" si="12"/>
        <v>193.245</v>
      </c>
    </row>
    <row r="195" spans="1:10" ht="22.5" customHeight="1">
      <c r="A195" s="18">
        <v>2</v>
      </c>
      <c r="B195" s="38" t="s">
        <v>106</v>
      </c>
      <c r="C195" s="92"/>
      <c r="D195" s="92"/>
      <c r="E195" s="94"/>
      <c r="F195" s="96"/>
      <c r="G195" s="94"/>
      <c r="H195" s="94"/>
      <c r="I195" s="96"/>
      <c r="J195" s="93"/>
    </row>
    <row r="196" spans="1:10" ht="20.25" customHeight="1">
      <c r="A196" s="18"/>
      <c r="B196" s="37" t="s">
        <v>107</v>
      </c>
      <c r="C196" s="92" t="s">
        <v>94</v>
      </c>
      <c r="D196" s="92" t="s">
        <v>124</v>
      </c>
      <c r="E196" s="93">
        <v>267</v>
      </c>
      <c r="F196" s="96">
        <v>0</v>
      </c>
      <c r="G196" s="93">
        <v>267</v>
      </c>
      <c r="H196" s="93">
        <v>267</v>
      </c>
      <c r="I196" s="96">
        <v>0</v>
      </c>
      <c r="J196" s="93">
        <v>267</v>
      </c>
    </row>
    <row r="197" spans="1:10" ht="23.25" customHeight="1">
      <c r="A197" s="18">
        <v>3</v>
      </c>
      <c r="B197" s="38" t="s">
        <v>108</v>
      </c>
      <c r="C197" s="92"/>
      <c r="D197" s="92"/>
      <c r="E197" s="93"/>
      <c r="F197" s="96"/>
      <c r="G197" s="93"/>
      <c r="H197" s="93"/>
      <c r="I197" s="96"/>
      <c r="J197" s="117"/>
    </row>
    <row r="198" spans="1:10" ht="28.5" customHeight="1">
      <c r="A198" s="18"/>
      <c r="B198" s="37" t="s">
        <v>109</v>
      </c>
      <c r="C198" s="92" t="s">
        <v>92</v>
      </c>
      <c r="D198" s="92" t="s">
        <v>125</v>
      </c>
      <c r="E198" s="117">
        <f>E196*E200</f>
        <v>45123</v>
      </c>
      <c r="F198" s="88">
        <v>0</v>
      </c>
      <c r="G198" s="117">
        <f>G196*G200</f>
        <v>45123</v>
      </c>
      <c r="H198" s="117">
        <f>H196*H200</f>
        <v>45123</v>
      </c>
      <c r="I198" s="88">
        <v>0</v>
      </c>
      <c r="J198" s="106">
        <f>H198</f>
        <v>45123</v>
      </c>
    </row>
    <row r="199" spans="1:10" ht="18.75">
      <c r="A199" s="18">
        <v>4</v>
      </c>
      <c r="B199" s="38" t="s">
        <v>110</v>
      </c>
      <c r="C199" s="92"/>
      <c r="D199" s="92"/>
      <c r="E199" s="95"/>
      <c r="F199" s="96"/>
      <c r="G199" s="95"/>
      <c r="H199" s="95"/>
      <c r="I199" s="96"/>
      <c r="J199" s="95"/>
    </row>
    <row r="200" spans="1:10" ht="21" customHeight="1">
      <c r="A200" s="18"/>
      <c r="B200" s="37" t="s">
        <v>111</v>
      </c>
      <c r="C200" s="92" t="s">
        <v>92</v>
      </c>
      <c r="D200" s="92" t="s">
        <v>124</v>
      </c>
      <c r="E200" s="95">
        <v>169</v>
      </c>
      <c r="F200" s="96">
        <v>0</v>
      </c>
      <c r="G200" s="95">
        <v>169</v>
      </c>
      <c r="H200" s="95">
        <v>169</v>
      </c>
      <c r="I200" s="96">
        <v>0</v>
      </c>
      <c r="J200" s="95">
        <f>H200</f>
        <v>169</v>
      </c>
    </row>
    <row r="201" spans="1:10" ht="15">
      <c r="A201" s="51"/>
      <c r="B201" s="52"/>
      <c r="C201" s="53"/>
      <c r="D201" s="53"/>
      <c r="E201" s="54"/>
      <c r="F201" s="21"/>
      <c r="G201" s="54"/>
      <c r="H201" s="54"/>
      <c r="I201" s="12"/>
      <c r="J201" s="54"/>
    </row>
    <row r="202" spans="1:12" ht="24.75" customHeight="1">
      <c r="A202" s="124" t="s">
        <v>27</v>
      </c>
      <c r="B202" s="124"/>
      <c r="C202" s="124"/>
      <c r="D202" s="124"/>
      <c r="E202" s="4"/>
      <c r="F202" s="4"/>
      <c r="G202" s="4"/>
      <c r="H202" s="4"/>
      <c r="I202" s="4"/>
      <c r="J202" s="4"/>
      <c r="K202" s="4"/>
      <c r="L202" s="4"/>
    </row>
    <row r="203" ht="26.25" customHeight="1">
      <c r="K203" s="1" t="s">
        <v>7</v>
      </c>
    </row>
    <row r="204" spans="1:12" ht="17.25" customHeight="1">
      <c r="A204" s="137" t="s">
        <v>9</v>
      </c>
      <c r="B204" s="31" t="s">
        <v>164</v>
      </c>
      <c r="C204" s="31"/>
      <c r="D204" s="138" t="s">
        <v>165</v>
      </c>
      <c r="E204" s="138"/>
      <c r="F204" s="138" t="s">
        <v>166</v>
      </c>
      <c r="G204" s="138"/>
      <c r="H204" s="138" t="s">
        <v>144</v>
      </c>
      <c r="I204" s="138"/>
      <c r="J204" s="138" t="s">
        <v>168</v>
      </c>
      <c r="K204" s="138"/>
      <c r="L204" s="12"/>
    </row>
    <row r="205" spans="1:12" ht="15" customHeight="1">
      <c r="A205" s="137"/>
      <c r="B205" s="8" t="s">
        <v>10</v>
      </c>
      <c r="C205" s="8" t="s">
        <v>11</v>
      </c>
      <c r="D205" s="8" t="s">
        <v>10</v>
      </c>
      <c r="E205" s="8" t="s">
        <v>11</v>
      </c>
      <c r="F205" s="8" t="s">
        <v>10</v>
      </c>
      <c r="G205" s="8" t="s">
        <v>11</v>
      </c>
      <c r="H205" s="8" t="s">
        <v>10</v>
      </c>
      <c r="I205" s="8" t="s">
        <v>11</v>
      </c>
      <c r="J205" s="8" t="s">
        <v>10</v>
      </c>
      <c r="K205" s="8" t="s">
        <v>11</v>
      </c>
      <c r="L205" s="12"/>
    </row>
    <row r="206" spans="1:12" ht="15">
      <c r="A206" s="8">
        <v>1</v>
      </c>
      <c r="B206" s="8">
        <v>2</v>
      </c>
      <c r="C206" s="8">
        <v>3</v>
      </c>
      <c r="D206" s="8">
        <v>4</v>
      </c>
      <c r="E206" s="8">
        <v>5</v>
      </c>
      <c r="F206" s="8">
        <v>6</v>
      </c>
      <c r="G206" s="8">
        <v>7</v>
      </c>
      <c r="H206" s="8">
        <v>8</v>
      </c>
      <c r="I206" s="8">
        <v>9</v>
      </c>
      <c r="J206" s="8">
        <v>10</v>
      </c>
      <c r="K206" s="8">
        <v>11</v>
      </c>
      <c r="L206" s="12"/>
    </row>
    <row r="207" spans="1:12" ht="37.5">
      <c r="A207" s="90" t="s">
        <v>112</v>
      </c>
      <c r="B207" s="86">
        <f>B212-B208-B209-B210</f>
        <v>15955237</v>
      </c>
      <c r="C207" s="86">
        <v>0</v>
      </c>
      <c r="D207" s="86">
        <f>D212-D208-D209-D210</f>
        <v>19601551</v>
      </c>
      <c r="E207" s="86">
        <v>0</v>
      </c>
      <c r="F207" s="86">
        <f>F212-F208-F210</f>
        <v>25162201</v>
      </c>
      <c r="G207" s="86">
        <v>0</v>
      </c>
      <c r="H207" s="86">
        <f>H212-H208-H210</f>
        <v>28285534.889952</v>
      </c>
      <c r="I207" s="86">
        <v>0</v>
      </c>
      <c r="J207" s="86">
        <f>J212-J208-J210</f>
        <v>30270201</v>
      </c>
      <c r="K207" s="86">
        <v>0</v>
      </c>
      <c r="L207" s="12"/>
    </row>
    <row r="208" spans="1:12" ht="56.25">
      <c r="A208" s="90" t="s">
        <v>113</v>
      </c>
      <c r="B208" s="86">
        <v>9770</v>
      </c>
      <c r="C208" s="86">
        <v>0</v>
      </c>
      <c r="D208" s="86">
        <v>12755</v>
      </c>
      <c r="E208" s="86">
        <v>0</v>
      </c>
      <c r="F208" s="86">
        <f>16879</f>
        <v>16879</v>
      </c>
      <c r="G208" s="86">
        <v>0</v>
      </c>
      <c r="H208" s="86">
        <f>F208*1.124128</f>
        <v>18974.156512</v>
      </c>
      <c r="I208" s="86">
        <v>0</v>
      </c>
      <c r="J208" s="86">
        <f>ROUND(H208*107.1%,0)</f>
        <v>20321</v>
      </c>
      <c r="K208" s="86">
        <v>0</v>
      </c>
      <c r="L208" s="12"/>
    </row>
    <row r="209" spans="1:12" ht="18.75">
      <c r="A209" s="90" t="s">
        <v>114</v>
      </c>
      <c r="B209" s="86">
        <v>108112</v>
      </c>
      <c r="C209" s="86">
        <v>0</v>
      </c>
      <c r="D209" s="86">
        <v>331823</v>
      </c>
      <c r="E209" s="86">
        <v>0</v>
      </c>
      <c r="F209" s="86">
        <v>0</v>
      </c>
      <c r="G209" s="86">
        <v>0</v>
      </c>
      <c r="H209" s="86">
        <f>ROUND(F209*103.1%,0)</f>
        <v>0</v>
      </c>
      <c r="I209" s="86">
        <v>0</v>
      </c>
      <c r="J209" s="86">
        <f>ROUND(H209*107.1%,0)</f>
        <v>0</v>
      </c>
      <c r="K209" s="86">
        <v>0</v>
      </c>
      <c r="L209" s="12"/>
    </row>
    <row r="210" spans="1:12" ht="37.5">
      <c r="A210" s="90" t="s">
        <v>95</v>
      </c>
      <c r="B210" s="86">
        <v>629086</v>
      </c>
      <c r="C210" s="86">
        <v>0</v>
      </c>
      <c r="D210" s="86">
        <v>733352</v>
      </c>
      <c r="E210" s="86">
        <v>0</v>
      </c>
      <c r="F210" s="86">
        <f>945912+25980+78620</f>
        <v>1050512</v>
      </c>
      <c r="G210" s="86">
        <v>0</v>
      </c>
      <c r="H210" s="86">
        <f>F210*1.124128</f>
        <v>1180909.953536</v>
      </c>
      <c r="I210" s="86">
        <v>0</v>
      </c>
      <c r="J210" s="86">
        <f>ROUND(H210*107.1%,0)</f>
        <v>1264755</v>
      </c>
      <c r="K210" s="86">
        <v>0</v>
      </c>
      <c r="L210" s="12"/>
    </row>
    <row r="211" spans="1:12" ht="33.75" customHeight="1">
      <c r="A211" s="98"/>
      <c r="B211" s="86"/>
      <c r="C211" s="86" t="s">
        <v>13</v>
      </c>
      <c r="D211" s="86"/>
      <c r="E211" s="86"/>
      <c r="F211" s="86"/>
      <c r="G211" s="86"/>
      <c r="H211" s="86"/>
      <c r="I211" s="86"/>
      <c r="J211" s="86"/>
      <c r="K211" s="86"/>
      <c r="L211" s="12"/>
    </row>
    <row r="212" spans="1:12" ht="29.25" customHeight="1">
      <c r="A212" s="90" t="s">
        <v>17</v>
      </c>
      <c r="B212" s="85">
        <v>16702205</v>
      </c>
      <c r="C212" s="86">
        <v>0</v>
      </c>
      <c r="D212" s="85">
        <v>20679481</v>
      </c>
      <c r="E212" s="86">
        <v>0</v>
      </c>
      <c r="F212" s="85">
        <v>26229592</v>
      </c>
      <c r="G212" s="86">
        <v>0</v>
      </c>
      <c r="H212" s="85">
        <v>29485419</v>
      </c>
      <c r="I212" s="85">
        <v>0</v>
      </c>
      <c r="J212" s="85">
        <v>31555277</v>
      </c>
      <c r="K212" s="86">
        <v>0</v>
      </c>
      <c r="L212" s="12"/>
    </row>
    <row r="213" spans="1:12" ht="93" customHeight="1">
      <c r="A213" s="109" t="s">
        <v>28</v>
      </c>
      <c r="B213" s="8" t="s">
        <v>15</v>
      </c>
      <c r="C213" s="8" t="s">
        <v>13</v>
      </c>
      <c r="D213" s="8" t="s">
        <v>15</v>
      </c>
      <c r="E213" s="8" t="s">
        <v>13</v>
      </c>
      <c r="F213" s="8" t="s">
        <v>15</v>
      </c>
      <c r="G213" s="8" t="s">
        <v>13</v>
      </c>
      <c r="H213" s="8" t="s">
        <v>15</v>
      </c>
      <c r="I213" s="8" t="s">
        <v>13</v>
      </c>
      <c r="J213" s="8" t="s">
        <v>15</v>
      </c>
      <c r="K213" s="8" t="s">
        <v>13</v>
      </c>
      <c r="L213" s="12"/>
    </row>
    <row r="215" spans="1:14" ht="15">
      <c r="A215" s="124" t="s">
        <v>29</v>
      </c>
      <c r="B215" s="124"/>
      <c r="C215" s="124"/>
      <c r="D215" s="12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ht="31.5" customHeight="1">
      <c r="D216" s="48"/>
    </row>
    <row r="217" spans="1:16" ht="15">
      <c r="A217" s="137" t="s">
        <v>53</v>
      </c>
      <c r="B217" s="137" t="s">
        <v>30</v>
      </c>
      <c r="C217" s="137" t="s">
        <v>164</v>
      </c>
      <c r="D217" s="137"/>
      <c r="E217" s="137"/>
      <c r="F217" s="137"/>
      <c r="G217" s="137" t="s">
        <v>181</v>
      </c>
      <c r="H217" s="137"/>
      <c r="I217" s="137"/>
      <c r="J217" s="137"/>
      <c r="K217" s="145" t="s">
        <v>88</v>
      </c>
      <c r="L217" s="146"/>
      <c r="M217" s="137" t="s">
        <v>146</v>
      </c>
      <c r="N217" s="137"/>
      <c r="O217" s="137" t="s">
        <v>182</v>
      </c>
      <c r="P217" s="137"/>
    </row>
    <row r="218" spans="1:16" ht="15">
      <c r="A218" s="137"/>
      <c r="B218" s="137"/>
      <c r="C218" s="137" t="s">
        <v>10</v>
      </c>
      <c r="D218" s="137"/>
      <c r="E218" s="137" t="s">
        <v>11</v>
      </c>
      <c r="F218" s="137"/>
      <c r="G218" s="137" t="s">
        <v>10</v>
      </c>
      <c r="H218" s="137"/>
      <c r="I218" s="137" t="s">
        <v>11</v>
      </c>
      <c r="J218" s="137"/>
      <c r="K218" s="137" t="s">
        <v>10</v>
      </c>
      <c r="L218" s="137" t="s">
        <v>11</v>
      </c>
      <c r="M218" s="137" t="s">
        <v>10</v>
      </c>
      <c r="N218" s="137" t="s">
        <v>11</v>
      </c>
      <c r="O218" s="137" t="s">
        <v>10</v>
      </c>
      <c r="P218" s="137" t="s">
        <v>11</v>
      </c>
    </row>
    <row r="219" spans="1:16" ht="15" customHeight="1">
      <c r="A219" s="137"/>
      <c r="B219" s="137"/>
      <c r="C219" s="8" t="s">
        <v>56</v>
      </c>
      <c r="D219" s="8" t="s">
        <v>57</v>
      </c>
      <c r="E219" s="8" t="s">
        <v>56</v>
      </c>
      <c r="F219" s="8" t="s">
        <v>57</v>
      </c>
      <c r="G219" s="8" t="s">
        <v>56</v>
      </c>
      <c r="H219" s="8" t="s">
        <v>57</v>
      </c>
      <c r="I219" s="8" t="s">
        <v>56</v>
      </c>
      <c r="J219" s="8" t="s">
        <v>57</v>
      </c>
      <c r="K219" s="137"/>
      <c r="L219" s="137"/>
      <c r="M219" s="137"/>
      <c r="N219" s="137"/>
      <c r="O219" s="137"/>
      <c r="P219" s="137"/>
    </row>
    <row r="220" spans="1:16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5">
      <c r="A221" s="8">
        <v>1</v>
      </c>
      <c r="B221" s="8">
        <v>2</v>
      </c>
      <c r="C221" s="8">
        <v>3</v>
      </c>
      <c r="D221" s="8">
        <v>4</v>
      </c>
      <c r="E221" s="8">
        <v>5</v>
      </c>
      <c r="F221" s="8">
        <v>6</v>
      </c>
      <c r="G221" s="8">
        <v>7</v>
      </c>
      <c r="H221" s="8">
        <v>8</v>
      </c>
      <c r="I221" s="8">
        <v>9</v>
      </c>
      <c r="J221" s="8">
        <v>10</v>
      </c>
      <c r="K221" s="8">
        <v>11</v>
      </c>
      <c r="L221" s="8">
        <v>12</v>
      </c>
      <c r="M221" s="8">
        <v>13</v>
      </c>
      <c r="N221" s="60">
        <v>14</v>
      </c>
      <c r="O221" s="8">
        <v>15</v>
      </c>
      <c r="P221" s="8">
        <v>16</v>
      </c>
    </row>
    <row r="222" spans="1:16" ht="30.75" customHeight="1">
      <c r="A222" s="90">
        <v>1</v>
      </c>
      <c r="B222" s="90" t="s">
        <v>115</v>
      </c>
      <c r="C222" s="99">
        <v>97.58</v>
      </c>
      <c r="D222" s="99">
        <v>107.822</v>
      </c>
      <c r="E222" s="90">
        <v>0</v>
      </c>
      <c r="F222" s="90">
        <v>0</v>
      </c>
      <c r="G222" s="99">
        <v>107.822</v>
      </c>
      <c r="H222" s="99">
        <v>111.1</v>
      </c>
      <c r="I222" s="90">
        <v>0</v>
      </c>
      <c r="J222" s="90">
        <v>0</v>
      </c>
      <c r="K222" s="100">
        <v>111.1</v>
      </c>
      <c r="L222" s="90">
        <v>0</v>
      </c>
      <c r="M222" s="100">
        <v>111.1</v>
      </c>
      <c r="N222" s="101">
        <v>0</v>
      </c>
      <c r="O222" s="100">
        <v>111.1</v>
      </c>
      <c r="P222" s="90">
        <v>0</v>
      </c>
    </row>
    <row r="223" spans="1:16" ht="18.75">
      <c r="A223" s="90">
        <v>2</v>
      </c>
      <c r="B223" s="90" t="s">
        <v>116</v>
      </c>
      <c r="C223" s="99">
        <v>24.46</v>
      </c>
      <c r="D223" s="99">
        <v>23.635</v>
      </c>
      <c r="E223" s="90">
        <v>0</v>
      </c>
      <c r="F223" s="90">
        <v>0</v>
      </c>
      <c r="G223" s="99">
        <v>23.635</v>
      </c>
      <c r="H223" s="99">
        <v>26.425</v>
      </c>
      <c r="I223" s="90">
        <v>0</v>
      </c>
      <c r="J223" s="90">
        <v>0</v>
      </c>
      <c r="K223" s="100">
        <v>26.425</v>
      </c>
      <c r="L223" s="90">
        <v>0</v>
      </c>
      <c r="M223" s="100">
        <v>26.425</v>
      </c>
      <c r="N223" s="101">
        <v>0</v>
      </c>
      <c r="O223" s="100">
        <v>26.425</v>
      </c>
      <c r="P223" s="90">
        <v>0</v>
      </c>
    </row>
    <row r="224" spans="1:16" ht="18.75">
      <c r="A224" s="90">
        <v>3</v>
      </c>
      <c r="B224" s="90" t="s">
        <v>117</v>
      </c>
      <c r="C224" s="99">
        <v>7.4</v>
      </c>
      <c r="D224" s="99">
        <v>7.5</v>
      </c>
      <c r="E224" s="90">
        <v>0</v>
      </c>
      <c r="F224" s="90">
        <v>0</v>
      </c>
      <c r="G224" s="99">
        <v>7.5</v>
      </c>
      <c r="H224" s="99">
        <v>8</v>
      </c>
      <c r="I224" s="90">
        <v>0</v>
      </c>
      <c r="J224" s="90">
        <v>0</v>
      </c>
      <c r="K224" s="100">
        <v>8</v>
      </c>
      <c r="L224" s="90">
        <v>0</v>
      </c>
      <c r="M224" s="100">
        <v>8</v>
      </c>
      <c r="N224" s="101">
        <v>0</v>
      </c>
      <c r="O224" s="100">
        <v>8</v>
      </c>
      <c r="P224" s="90">
        <v>0</v>
      </c>
    </row>
    <row r="225" spans="1:16" ht="18.75">
      <c r="A225" s="90">
        <v>4</v>
      </c>
      <c r="B225" s="90" t="s">
        <v>118</v>
      </c>
      <c r="C225" s="99">
        <v>44.29</v>
      </c>
      <c r="D225" s="99">
        <v>44.79</v>
      </c>
      <c r="E225" s="90">
        <v>0</v>
      </c>
      <c r="F225" s="90">
        <v>0</v>
      </c>
      <c r="G225" s="99">
        <v>44.79</v>
      </c>
      <c r="H225" s="99">
        <v>47.72</v>
      </c>
      <c r="I225" s="90">
        <v>0</v>
      </c>
      <c r="J225" s="90">
        <v>0</v>
      </c>
      <c r="K225" s="100">
        <v>47.72</v>
      </c>
      <c r="L225" s="90">
        <v>0</v>
      </c>
      <c r="M225" s="100">
        <v>47.72</v>
      </c>
      <c r="N225" s="101">
        <v>0</v>
      </c>
      <c r="O225" s="100">
        <v>47.72</v>
      </c>
      <c r="P225" s="90">
        <v>0</v>
      </c>
    </row>
    <row r="226" spans="1:16" ht="18.75">
      <c r="A226" s="90" t="s">
        <v>13</v>
      </c>
      <c r="B226" s="90" t="s">
        <v>17</v>
      </c>
      <c r="C226" s="102">
        <f>SUM(C222:C225)</f>
        <v>173.73</v>
      </c>
      <c r="D226" s="102">
        <f>SUM(D222:D225)</f>
        <v>183.74699999999999</v>
      </c>
      <c r="E226" s="90">
        <v>0</v>
      </c>
      <c r="F226" s="90">
        <v>0</v>
      </c>
      <c r="G226" s="102">
        <f>SUM(G222:G225)</f>
        <v>183.74699999999999</v>
      </c>
      <c r="H226" s="100">
        <f>SUM(H222:H225)</f>
        <v>193.245</v>
      </c>
      <c r="I226" s="90">
        <v>0</v>
      </c>
      <c r="J226" s="90">
        <v>0</v>
      </c>
      <c r="K226" s="100">
        <f>SUM(K222:K225)</f>
        <v>193.245</v>
      </c>
      <c r="L226" s="90">
        <v>0</v>
      </c>
      <c r="M226" s="100">
        <f>SUM(M222:M225)</f>
        <v>193.245</v>
      </c>
      <c r="N226" s="101">
        <v>0</v>
      </c>
      <c r="O226" s="100">
        <f>SUM(O222:O225)</f>
        <v>193.245</v>
      </c>
      <c r="P226" s="90">
        <v>0</v>
      </c>
    </row>
    <row r="227" spans="1:16" ht="45">
      <c r="A227" s="8" t="s">
        <v>13</v>
      </c>
      <c r="B227" s="8" t="s">
        <v>31</v>
      </c>
      <c r="C227" s="8" t="s">
        <v>15</v>
      </c>
      <c r="D227" s="8" t="s">
        <v>15</v>
      </c>
      <c r="E227" s="8" t="s">
        <v>13</v>
      </c>
      <c r="F227" s="8" t="s">
        <v>13</v>
      </c>
      <c r="G227" s="8" t="s">
        <v>15</v>
      </c>
      <c r="H227" s="8" t="s">
        <v>15</v>
      </c>
      <c r="I227" s="8" t="s">
        <v>13</v>
      </c>
      <c r="J227" s="8" t="s">
        <v>13</v>
      </c>
      <c r="K227" s="8" t="s">
        <v>15</v>
      </c>
      <c r="L227" s="8"/>
      <c r="M227" s="8" t="s">
        <v>15</v>
      </c>
      <c r="N227" s="60" t="s">
        <v>13</v>
      </c>
      <c r="O227" s="8" t="s">
        <v>15</v>
      </c>
      <c r="P227" s="8" t="s">
        <v>13</v>
      </c>
    </row>
    <row r="228" spans="15:16" ht="15">
      <c r="O228" s="62"/>
      <c r="P228" s="12"/>
    </row>
    <row r="229" spans="15:16" ht="15.75" customHeight="1">
      <c r="O229" s="62"/>
      <c r="P229" s="12"/>
    </row>
    <row r="230" spans="1:16" ht="28.5" customHeight="1">
      <c r="A230" s="124" t="s">
        <v>130</v>
      </c>
      <c r="B230" s="124"/>
      <c r="C230" s="124"/>
      <c r="D230" s="124"/>
      <c r="E230" s="124"/>
      <c r="F230" s="6"/>
      <c r="G230" s="6"/>
      <c r="H230" s="6"/>
      <c r="I230" s="6"/>
      <c r="J230" s="6"/>
      <c r="K230" s="6"/>
      <c r="L230" s="6"/>
      <c r="O230" s="62"/>
      <c r="P230" s="12"/>
    </row>
    <row r="231" spans="1:16" ht="15">
      <c r="A231" s="124" t="s">
        <v>183</v>
      </c>
      <c r="B231" s="124"/>
      <c r="C231" s="124"/>
      <c r="D231" s="124"/>
      <c r="E231" s="124"/>
      <c r="F231" s="124"/>
      <c r="G231" s="124"/>
      <c r="H231" s="124"/>
      <c r="I231" s="6"/>
      <c r="J231" s="6"/>
      <c r="K231" s="6"/>
      <c r="L231" s="6"/>
      <c r="O231" s="12"/>
      <c r="P231" s="12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1" ht="15">
      <c r="A233" s="40"/>
      <c r="B233" s="40"/>
      <c r="C233" s="40"/>
      <c r="D233" s="40"/>
      <c r="E233" s="40"/>
      <c r="F233" s="40"/>
      <c r="G233" s="40"/>
      <c r="H233" s="40"/>
      <c r="I233" s="40"/>
      <c r="J233" s="44" t="s">
        <v>7</v>
      </c>
      <c r="K233" s="40"/>
    </row>
    <row r="234" ht="15" customHeight="1"/>
    <row r="235" spans="1:12" ht="15" customHeight="1">
      <c r="A235" s="137" t="s">
        <v>22</v>
      </c>
      <c r="B235" s="137" t="s">
        <v>32</v>
      </c>
      <c r="C235" s="137" t="s">
        <v>33</v>
      </c>
      <c r="D235" s="137" t="s">
        <v>164</v>
      </c>
      <c r="E235" s="137"/>
      <c r="F235" s="137"/>
      <c r="G235" s="137" t="s">
        <v>165</v>
      </c>
      <c r="H235" s="137"/>
      <c r="I235" s="137"/>
      <c r="J235" s="137" t="s">
        <v>166</v>
      </c>
      <c r="K235" s="137"/>
      <c r="L235" s="8"/>
    </row>
    <row r="236" spans="1:12" ht="30">
      <c r="A236" s="137"/>
      <c r="B236" s="137"/>
      <c r="C236" s="137"/>
      <c r="D236" s="8" t="s">
        <v>10</v>
      </c>
      <c r="E236" s="8" t="s">
        <v>11</v>
      </c>
      <c r="F236" s="8" t="s">
        <v>58</v>
      </c>
      <c r="G236" s="8" t="s">
        <v>10</v>
      </c>
      <c r="H236" s="8" t="s">
        <v>11</v>
      </c>
      <c r="I236" s="8" t="s">
        <v>50</v>
      </c>
      <c r="J236" s="8" t="s">
        <v>10</v>
      </c>
      <c r="K236" s="8" t="s">
        <v>11</v>
      </c>
      <c r="L236" s="8" t="s">
        <v>160</v>
      </c>
    </row>
    <row r="237" spans="1:12" ht="15">
      <c r="A237" s="8">
        <v>1</v>
      </c>
      <c r="B237" s="8">
        <v>2</v>
      </c>
      <c r="C237" s="8">
        <v>3</v>
      </c>
      <c r="D237" s="8">
        <v>4</v>
      </c>
      <c r="E237" s="8">
        <v>5</v>
      </c>
      <c r="F237" s="8">
        <v>6</v>
      </c>
      <c r="G237" s="8">
        <v>7</v>
      </c>
      <c r="H237" s="8">
        <v>8</v>
      </c>
      <c r="I237" s="8">
        <v>9</v>
      </c>
      <c r="J237" s="8">
        <v>10</v>
      </c>
      <c r="K237" s="8">
        <v>11</v>
      </c>
      <c r="L237" s="8"/>
    </row>
    <row r="238" spans="1:16" ht="89.25" customHeight="1">
      <c r="A238" s="42">
        <v>3</v>
      </c>
      <c r="B238" s="42" t="s">
        <v>151</v>
      </c>
      <c r="C238" s="42" t="s">
        <v>152</v>
      </c>
      <c r="D238" s="86">
        <v>84765</v>
      </c>
      <c r="E238" s="88">
        <v>90347</v>
      </c>
      <c r="F238" s="86">
        <v>175112</v>
      </c>
      <c r="G238" s="86">
        <v>156990</v>
      </c>
      <c r="H238" s="86">
        <v>0</v>
      </c>
      <c r="I238" s="86">
        <v>156990</v>
      </c>
      <c r="J238" s="88">
        <v>0</v>
      </c>
      <c r="K238" s="86">
        <v>0</v>
      </c>
      <c r="L238" s="86">
        <v>0</v>
      </c>
      <c r="O238" s="12"/>
      <c r="P238" s="12"/>
    </row>
    <row r="239" spans="1:16" ht="82.5" customHeight="1">
      <c r="A239" s="42">
        <v>4</v>
      </c>
      <c r="B239" s="42" t="s">
        <v>131</v>
      </c>
      <c r="C239" s="42" t="s">
        <v>150</v>
      </c>
      <c r="D239" s="86">
        <v>49720</v>
      </c>
      <c r="E239" s="88">
        <v>0</v>
      </c>
      <c r="F239" s="86">
        <v>49720</v>
      </c>
      <c r="G239" s="86">
        <v>54612</v>
      </c>
      <c r="H239" s="86">
        <v>0</v>
      </c>
      <c r="I239" s="86">
        <v>54612</v>
      </c>
      <c r="J239" s="88">
        <v>57600</v>
      </c>
      <c r="K239" s="86">
        <v>0</v>
      </c>
      <c r="L239" s="86">
        <v>57600</v>
      </c>
      <c r="O239" s="12"/>
      <c r="P239" s="12"/>
    </row>
    <row r="240" spans="1:16" ht="59.25" customHeight="1">
      <c r="A240" s="42" t="s">
        <v>13</v>
      </c>
      <c r="B240" s="42" t="s">
        <v>17</v>
      </c>
      <c r="C240" s="103" t="s">
        <v>13</v>
      </c>
      <c r="D240" s="86">
        <f>SUM(D238:D239)</f>
        <v>134485</v>
      </c>
      <c r="E240" s="88">
        <f>SUM(E238:E239)</f>
        <v>90347</v>
      </c>
      <c r="F240" s="86">
        <f>SUM(F238:F239)</f>
        <v>224832</v>
      </c>
      <c r="G240" s="86">
        <f>SUM(G238:G239)</f>
        <v>211602</v>
      </c>
      <c r="H240" s="86">
        <f>SUM(H238:H238)</f>
        <v>0</v>
      </c>
      <c r="I240" s="86">
        <f>SUM(I238:I239)</f>
        <v>211602</v>
      </c>
      <c r="J240" s="88">
        <f>SUM(J238:J239)</f>
        <v>57600</v>
      </c>
      <c r="K240" s="86">
        <v>0</v>
      </c>
      <c r="L240" s="86">
        <v>57600</v>
      </c>
      <c r="O240" s="12"/>
      <c r="P240" s="12"/>
    </row>
    <row r="241" spans="10:16" ht="23.25" customHeight="1">
      <c r="J241" s="55"/>
      <c r="O241" s="62"/>
      <c r="P241" s="12"/>
    </row>
    <row r="242" spans="1:16" ht="39.75" customHeight="1">
      <c r="A242" s="124" t="s">
        <v>184</v>
      </c>
      <c r="B242" s="124"/>
      <c r="C242" s="124"/>
      <c r="D242" s="124"/>
      <c r="E242" s="124"/>
      <c r="F242" s="124"/>
      <c r="G242" s="4"/>
      <c r="H242" s="4"/>
      <c r="I242" s="4"/>
      <c r="O242" s="62"/>
      <c r="P242" s="12"/>
    </row>
    <row r="243" spans="1:16" ht="19.5" customHeight="1">
      <c r="A243" s="5"/>
      <c r="H243" s="5"/>
      <c r="I243" s="5" t="s">
        <v>7</v>
      </c>
      <c r="O243" s="62"/>
      <c r="P243" s="12"/>
    </row>
    <row r="244" spans="15:16" ht="26.25" customHeight="1">
      <c r="O244" s="62"/>
      <c r="P244" s="12"/>
    </row>
    <row r="245" spans="1:16" ht="15">
      <c r="A245" s="137" t="s">
        <v>53</v>
      </c>
      <c r="B245" s="137" t="s">
        <v>32</v>
      </c>
      <c r="C245" s="137" t="s">
        <v>33</v>
      </c>
      <c r="D245" s="137" t="s">
        <v>144</v>
      </c>
      <c r="E245" s="137"/>
      <c r="F245" s="137"/>
      <c r="G245" s="137" t="s">
        <v>168</v>
      </c>
      <c r="H245" s="137"/>
      <c r="I245" s="137"/>
      <c r="O245" s="62"/>
      <c r="P245" s="12"/>
    </row>
    <row r="246" spans="1:16" ht="15" customHeight="1">
      <c r="A246" s="137"/>
      <c r="B246" s="137"/>
      <c r="C246" s="137"/>
      <c r="D246" s="8" t="s">
        <v>10</v>
      </c>
      <c r="E246" s="8" t="s">
        <v>11</v>
      </c>
      <c r="F246" s="8" t="s">
        <v>58</v>
      </c>
      <c r="G246" s="8" t="s">
        <v>10</v>
      </c>
      <c r="H246" s="8" t="s">
        <v>11</v>
      </c>
      <c r="I246" s="8" t="s">
        <v>50</v>
      </c>
      <c r="O246" s="12"/>
      <c r="P246" s="12"/>
    </row>
    <row r="247" spans="1:16" ht="15">
      <c r="A247" s="8">
        <v>1</v>
      </c>
      <c r="B247" s="8">
        <v>2</v>
      </c>
      <c r="C247" s="8">
        <v>3</v>
      </c>
      <c r="D247" s="8">
        <v>4</v>
      </c>
      <c r="E247" s="8">
        <v>5</v>
      </c>
      <c r="F247" s="8">
        <v>6</v>
      </c>
      <c r="G247" s="8">
        <v>7</v>
      </c>
      <c r="H247" s="8">
        <v>8</v>
      </c>
      <c r="I247" s="8">
        <v>9</v>
      </c>
      <c r="O247" s="11"/>
      <c r="P247" s="11"/>
    </row>
    <row r="248" spans="1:9" ht="15">
      <c r="A248" s="8">
        <v>1</v>
      </c>
      <c r="B248" s="8"/>
      <c r="C248" s="8"/>
      <c r="D248" s="8"/>
      <c r="E248" s="8"/>
      <c r="F248" s="8"/>
      <c r="G248" s="8"/>
      <c r="H248" s="8"/>
      <c r="I248" s="8"/>
    </row>
    <row r="249" spans="1:9" ht="64.5" customHeight="1">
      <c r="A249" s="42">
        <v>1</v>
      </c>
      <c r="B249" s="42" t="s">
        <v>131</v>
      </c>
      <c r="C249" s="42" t="s">
        <v>150</v>
      </c>
      <c r="D249" s="86">
        <f>J240*1.062</f>
        <v>61171.200000000004</v>
      </c>
      <c r="E249" s="86">
        <v>0</v>
      </c>
      <c r="F249" s="86">
        <f>D249+E249</f>
        <v>61171.200000000004</v>
      </c>
      <c r="G249" s="86">
        <f>D249*1.053</f>
        <v>64413.2736</v>
      </c>
      <c r="H249" s="86">
        <v>0</v>
      </c>
      <c r="I249" s="86">
        <f>G249+H249</f>
        <v>64413.2736</v>
      </c>
    </row>
    <row r="250" spans="1:9" ht="33" customHeight="1" hidden="1">
      <c r="A250" s="8" t="s">
        <v>13</v>
      </c>
      <c r="B250" s="9" t="s">
        <v>13</v>
      </c>
      <c r="C250" s="9" t="s">
        <v>13</v>
      </c>
      <c r="D250" s="104" t="s">
        <v>13</v>
      </c>
      <c r="E250" s="104" t="s">
        <v>13</v>
      </c>
      <c r="F250" s="104" t="s">
        <v>13</v>
      </c>
      <c r="G250" s="104" t="s">
        <v>13</v>
      </c>
      <c r="H250" s="104" t="s">
        <v>13</v>
      </c>
      <c r="I250" s="104" t="s">
        <v>13</v>
      </c>
    </row>
    <row r="251" spans="1:9" ht="18.75">
      <c r="A251" s="8" t="s">
        <v>13</v>
      </c>
      <c r="B251" s="8" t="s">
        <v>17</v>
      </c>
      <c r="C251" s="9" t="s">
        <v>13</v>
      </c>
      <c r="D251" s="86">
        <f>D249</f>
        <v>61171.200000000004</v>
      </c>
      <c r="E251" s="86">
        <v>0</v>
      </c>
      <c r="F251" s="86">
        <f>D251+E251</f>
        <v>61171.200000000004</v>
      </c>
      <c r="G251" s="86">
        <f>G249</f>
        <v>64413.2736</v>
      </c>
      <c r="H251" s="86">
        <v>0</v>
      </c>
      <c r="I251" s="86">
        <f>G251+H251</f>
        <v>64413.2736</v>
      </c>
    </row>
    <row r="252" ht="30" customHeight="1"/>
    <row r="254" spans="1:13" ht="15">
      <c r="A254" s="124" t="s">
        <v>185</v>
      </c>
      <c r="B254" s="124"/>
      <c r="C254" s="124"/>
      <c r="D254" s="124"/>
      <c r="E254" s="124"/>
      <c r="F254" s="124"/>
      <c r="G254" s="124"/>
      <c r="H254" s="124"/>
      <c r="I254" s="124"/>
      <c r="J254" s="4"/>
      <c r="K254" s="4"/>
      <c r="L254" s="4"/>
      <c r="M254" s="4"/>
    </row>
    <row r="255" ht="15">
      <c r="M255" s="5" t="s">
        <v>7</v>
      </c>
    </row>
    <row r="257" spans="1:13" ht="15" customHeight="1">
      <c r="A257" s="143" t="s">
        <v>60</v>
      </c>
      <c r="B257" s="143" t="s">
        <v>59</v>
      </c>
      <c r="C257" s="137" t="s">
        <v>34</v>
      </c>
      <c r="D257" s="137" t="s">
        <v>164</v>
      </c>
      <c r="E257" s="137"/>
      <c r="F257" s="137" t="s">
        <v>186</v>
      </c>
      <c r="G257" s="137"/>
      <c r="H257" s="137" t="s">
        <v>166</v>
      </c>
      <c r="I257" s="137"/>
      <c r="J257" s="137" t="s">
        <v>145</v>
      </c>
      <c r="K257" s="137"/>
      <c r="L257" s="137" t="s">
        <v>174</v>
      </c>
      <c r="M257" s="137"/>
    </row>
    <row r="258" spans="1:13" ht="105">
      <c r="A258" s="144"/>
      <c r="B258" s="144"/>
      <c r="C258" s="137"/>
      <c r="D258" s="8" t="s">
        <v>36</v>
      </c>
      <c r="E258" s="8" t="s">
        <v>35</v>
      </c>
      <c r="F258" s="8" t="s">
        <v>36</v>
      </c>
      <c r="G258" s="8" t="s">
        <v>35</v>
      </c>
      <c r="H258" s="8" t="s">
        <v>36</v>
      </c>
      <c r="I258" s="8" t="s">
        <v>35</v>
      </c>
      <c r="J258" s="8" t="s">
        <v>36</v>
      </c>
      <c r="K258" s="8" t="s">
        <v>35</v>
      </c>
      <c r="L258" s="8" t="s">
        <v>36</v>
      </c>
      <c r="M258" s="8" t="s">
        <v>35</v>
      </c>
    </row>
    <row r="259" spans="1:13" ht="15">
      <c r="A259" s="8">
        <v>1</v>
      </c>
      <c r="B259" s="8">
        <v>2</v>
      </c>
      <c r="C259" s="8">
        <v>3</v>
      </c>
      <c r="D259" s="8">
        <v>4</v>
      </c>
      <c r="E259" s="8">
        <v>5</v>
      </c>
      <c r="F259" s="8">
        <v>6</v>
      </c>
      <c r="G259" s="8">
        <v>7</v>
      </c>
      <c r="H259" s="8">
        <v>8</v>
      </c>
      <c r="I259" s="8">
        <v>9</v>
      </c>
      <c r="J259" s="8">
        <v>10</v>
      </c>
      <c r="K259" s="8">
        <v>11</v>
      </c>
      <c r="L259" s="8">
        <v>12</v>
      </c>
      <c r="M259" s="8">
        <v>13</v>
      </c>
    </row>
    <row r="260" spans="1:13" ht="15">
      <c r="A260" s="8" t="s">
        <v>13</v>
      </c>
      <c r="B260" s="8" t="s">
        <v>13</v>
      </c>
      <c r="C260" s="8" t="s">
        <v>13</v>
      </c>
      <c r="D260" s="8" t="s">
        <v>13</v>
      </c>
      <c r="E260" s="8" t="s">
        <v>13</v>
      </c>
      <c r="F260" s="8" t="s">
        <v>13</v>
      </c>
      <c r="G260" s="8" t="s">
        <v>13</v>
      </c>
      <c r="H260" s="8" t="s">
        <v>13</v>
      </c>
      <c r="I260" s="8" t="s">
        <v>13</v>
      </c>
      <c r="J260" s="8" t="s">
        <v>13</v>
      </c>
      <c r="K260" s="8" t="s">
        <v>13</v>
      </c>
      <c r="L260" s="8"/>
      <c r="M260" s="8" t="s">
        <v>13</v>
      </c>
    </row>
    <row r="261" ht="15.75" customHeight="1"/>
    <row r="262" spans="1:14" ht="15" customHeight="1">
      <c r="A262" s="129" t="s">
        <v>204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</row>
    <row r="263" spans="1:14" ht="82.5" customHeight="1">
      <c r="A263" s="123" t="s">
        <v>205</v>
      </c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2"/>
    </row>
    <row r="264" spans="1:10" ht="15" customHeight="1">
      <c r="A264" s="124" t="s">
        <v>187</v>
      </c>
      <c r="B264" s="124"/>
      <c r="C264" s="124"/>
      <c r="D264" s="124"/>
      <c r="E264" s="124"/>
      <c r="F264" s="124"/>
      <c r="G264" s="124"/>
      <c r="H264" s="124"/>
      <c r="I264" s="124"/>
      <c r="J264" s="6"/>
    </row>
    <row r="265" spans="1:10" ht="15">
      <c r="A265" s="124" t="s">
        <v>188</v>
      </c>
      <c r="B265" s="124"/>
      <c r="C265" s="124"/>
      <c r="D265" s="124"/>
      <c r="E265" s="124"/>
      <c r="F265" s="124"/>
      <c r="G265" s="124"/>
      <c r="H265" s="124"/>
      <c r="I265" s="6"/>
      <c r="J265" s="6"/>
    </row>
    <row r="266" spans="1:10" ht="15">
      <c r="A266" s="5"/>
      <c r="I266" s="5"/>
      <c r="J266" s="5" t="s">
        <v>7</v>
      </c>
    </row>
    <row r="267" ht="6.75" customHeight="1"/>
    <row r="268" ht="15" customHeight="1"/>
    <row r="269" spans="1:10" ht="15" customHeight="1">
      <c r="A269" s="137" t="s">
        <v>37</v>
      </c>
      <c r="B269" s="137" t="s">
        <v>9</v>
      </c>
      <c r="C269" s="137" t="s">
        <v>38</v>
      </c>
      <c r="D269" s="137" t="s">
        <v>61</v>
      </c>
      <c r="E269" s="137" t="s">
        <v>189</v>
      </c>
      <c r="F269" s="137" t="s">
        <v>190</v>
      </c>
      <c r="G269" s="137" t="s">
        <v>62</v>
      </c>
      <c r="H269" s="137" t="s">
        <v>39</v>
      </c>
      <c r="I269" s="137"/>
      <c r="J269" s="137" t="s">
        <v>63</v>
      </c>
    </row>
    <row r="270" spans="1:10" ht="91.5" customHeight="1">
      <c r="A270" s="137"/>
      <c r="B270" s="137"/>
      <c r="C270" s="137"/>
      <c r="D270" s="137"/>
      <c r="E270" s="137"/>
      <c r="F270" s="137"/>
      <c r="G270" s="137"/>
      <c r="H270" s="8" t="s">
        <v>40</v>
      </c>
      <c r="I270" s="8" t="s">
        <v>41</v>
      </c>
      <c r="J270" s="137"/>
    </row>
    <row r="271" spans="1:10" ht="21.75" customHeight="1">
      <c r="A271" s="8">
        <v>1</v>
      </c>
      <c r="B271" s="8">
        <v>2</v>
      </c>
      <c r="C271" s="8">
        <v>3</v>
      </c>
      <c r="D271" s="8">
        <v>4</v>
      </c>
      <c r="E271" s="8">
        <v>5</v>
      </c>
      <c r="F271" s="8">
        <v>6</v>
      </c>
      <c r="G271" s="8">
        <v>7</v>
      </c>
      <c r="H271" s="8">
        <v>8</v>
      </c>
      <c r="I271" s="8">
        <v>9</v>
      </c>
      <c r="J271" s="8">
        <v>10</v>
      </c>
    </row>
    <row r="272" spans="1:10" ht="100.5">
      <c r="A272" s="29" t="s">
        <v>98</v>
      </c>
      <c r="B272" s="120" t="s">
        <v>201</v>
      </c>
      <c r="C272" s="8"/>
      <c r="D272" s="8"/>
      <c r="E272" s="8"/>
      <c r="F272" s="8"/>
      <c r="G272" s="8"/>
      <c r="H272" s="8"/>
      <c r="I272" s="8"/>
      <c r="J272" s="8"/>
    </row>
    <row r="273" spans="1:10" ht="72.75" customHeight="1">
      <c r="A273" s="13">
        <v>2111</v>
      </c>
      <c r="B273" s="14" t="s">
        <v>67</v>
      </c>
      <c r="C273" s="86">
        <v>16853583</v>
      </c>
      <c r="D273" s="86">
        <v>16702205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f aca="true" t="shared" si="13" ref="J273:J287">D273</f>
        <v>16702205</v>
      </c>
    </row>
    <row r="274" spans="1:10" ht="38.25" customHeight="1">
      <c r="A274" s="13">
        <v>2120</v>
      </c>
      <c r="B274" s="14" t="s">
        <v>68</v>
      </c>
      <c r="C274" s="86">
        <v>3688970</v>
      </c>
      <c r="D274" s="86">
        <v>3606864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f t="shared" si="13"/>
        <v>3606864</v>
      </c>
    </row>
    <row r="275" spans="1:10" ht="30">
      <c r="A275" s="13">
        <v>2210</v>
      </c>
      <c r="B275" s="14" t="s">
        <v>69</v>
      </c>
      <c r="C275" s="86">
        <v>199747</v>
      </c>
      <c r="D275" s="86">
        <v>199687</v>
      </c>
      <c r="E275" s="86">
        <v>1359</v>
      </c>
      <c r="F275" s="86"/>
      <c r="G275" s="86">
        <v>-1359</v>
      </c>
      <c r="H275" s="86">
        <v>1359</v>
      </c>
      <c r="I275" s="86">
        <v>0</v>
      </c>
      <c r="J275" s="86">
        <f t="shared" si="13"/>
        <v>199687</v>
      </c>
    </row>
    <row r="276" spans="1:10" ht="30">
      <c r="A276" s="13">
        <v>2220</v>
      </c>
      <c r="B276" s="14" t="s">
        <v>122</v>
      </c>
      <c r="C276" s="86">
        <v>5436</v>
      </c>
      <c r="D276" s="86">
        <v>5434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f t="shared" si="13"/>
        <v>5434</v>
      </c>
    </row>
    <row r="277" spans="1:10" ht="18.75">
      <c r="A277" s="13">
        <v>2230</v>
      </c>
      <c r="B277" s="14" t="s">
        <v>123</v>
      </c>
      <c r="C277" s="86">
        <v>875868</v>
      </c>
      <c r="D277" s="86">
        <v>816671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f t="shared" si="13"/>
        <v>816671</v>
      </c>
    </row>
    <row r="278" spans="1:10" ht="18.75">
      <c r="A278" s="13">
        <v>2240</v>
      </c>
      <c r="B278" s="14" t="s">
        <v>70</v>
      </c>
      <c r="C278" s="86">
        <v>56690</v>
      </c>
      <c r="D278" s="86">
        <v>56276</v>
      </c>
      <c r="E278" s="86">
        <v>432</v>
      </c>
      <c r="F278" s="86"/>
      <c r="G278" s="86">
        <v>-432</v>
      </c>
      <c r="H278" s="86">
        <v>432</v>
      </c>
      <c r="I278" s="86">
        <v>0</v>
      </c>
      <c r="J278" s="86">
        <f t="shared" si="13"/>
        <v>56276</v>
      </c>
    </row>
    <row r="279" spans="1:10" ht="18.75">
      <c r="A279" s="13">
        <v>2250</v>
      </c>
      <c r="B279" s="15" t="s">
        <v>71</v>
      </c>
      <c r="C279" s="86">
        <v>260</v>
      </c>
      <c r="D279" s="86">
        <v>259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f t="shared" si="13"/>
        <v>259</v>
      </c>
    </row>
    <row r="280" spans="1:10" ht="30">
      <c r="A280" s="16">
        <v>2270</v>
      </c>
      <c r="B280" s="15" t="s">
        <v>72</v>
      </c>
      <c r="C280" s="85">
        <f>C281+C282+C283+C284+C285</f>
        <v>839541</v>
      </c>
      <c r="D280" s="85">
        <f>D281+D282+D283+D284+D285</f>
        <v>706242</v>
      </c>
      <c r="E280" s="86">
        <v>0</v>
      </c>
      <c r="F280" s="86">
        <v>112224</v>
      </c>
      <c r="G280" s="86">
        <v>112224</v>
      </c>
      <c r="H280" s="86">
        <v>0</v>
      </c>
      <c r="I280" s="86">
        <v>0</v>
      </c>
      <c r="J280" s="85">
        <f t="shared" si="13"/>
        <v>706242</v>
      </c>
    </row>
    <row r="281" spans="1:10" ht="18.75">
      <c r="A281" s="16">
        <v>2271</v>
      </c>
      <c r="B281" s="15" t="s">
        <v>73</v>
      </c>
      <c r="C281" s="86">
        <v>667766</v>
      </c>
      <c r="D281" s="86">
        <v>560929</v>
      </c>
      <c r="E281" s="86">
        <v>0</v>
      </c>
      <c r="F281" s="86">
        <v>94307</v>
      </c>
      <c r="G281" s="86">
        <v>94307</v>
      </c>
      <c r="H281" s="86">
        <v>0</v>
      </c>
      <c r="I281" s="86">
        <v>0</v>
      </c>
      <c r="J281" s="86">
        <f t="shared" si="13"/>
        <v>560929</v>
      </c>
    </row>
    <row r="282" spans="1:10" ht="30">
      <c r="A282" s="16">
        <v>2272</v>
      </c>
      <c r="B282" s="15" t="s">
        <v>74</v>
      </c>
      <c r="C282" s="86">
        <v>29326</v>
      </c>
      <c r="D282" s="86">
        <v>26338</v>
      </c>
      <c r="E282" s="86">
        <v>0</v>
      </c>
      <c r="F282" s="86">
        <v>2837</v>
      </c>
      <c r="G282" s="86">
        <v>2837</v>
      </c>
      <c r="H282" s="86">
        <v>0</v>
      </c>
      <c r="I282" s="86">
        <v>0</v>
      </c>
      <c r="J282" s="86">
        <f t="shared" si="13"/>
        <v>26338</v>
      </c>
    </row>
    <row r="283" spans="1:10" ht="18.75">
      <c r="A283" s="16">
        <v>2273</v>
      </c>
      <c r="B283" s="15" t="s">
        <v>75</v>
      </c>
      <c r="C283" s="86">
        <v>129256</v>
      </c>
      <c r="D283" s="86">
        <v>107715</v>
      </c>
      <c r="E283" s="86">
        <v>0</v>
      </c>
      <c r="F283" s="86">
        <v>15080</v>
      </c>
      <c r="G283" s="86">
        <v>15080</v>
      </c>
      <c r="H283" s="86">
        <v>0</v>
      </c>
      <c r="I283" s="86">
        <v>0</v>
      </c>
      <c r="J283" s="86">
        <f t="shared" si="13"/>
        <v>107715</v>
      </c>
    </row>
    <row r="284" spans="1:10" ht="18.75">
      <c r="A284" s="16">
        <v>2274</v>
      </c>
      <c r="B284" s="15" t="s">
        <v>76</v>
      </c>
      <c r="C284" s="86">
        <v>0</v>
      </c>
      <c r="D284" s="86">
        <v>0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f t="shared" si="13"/>
        <v>0</v>
      </c>
    </row>
    <row r="285" spans="1:10" ht="18.75">
      <c r="A285" s="16">
        <v>2275</v>
      </c>
      <c r="B285" s="15" t="s">
        <v>153</v>
      </c>
      <c r="C285" s="86">
        <v>13193</v>
      </c>
      <c r="D285" s="86">
        <v>11260</v>
      </c>
      <c r="E285" s="86"/>
      <c r="F285" s="86"/>
      <c r="G285" s="86"/>
      <c r="H285" s="86"/>
      <c r="I285" s="86"/>
      <c r="J285" s="86">
        <f t="shared" si="13"/>
        <v>11260</v>
      </c>
    </row>
    <row r="286" spans="1:10" ht="45">
      <c r="A286" s="16">
        <v>2282</v>
      </c>
      <c r="B286" s="15" t="s">
        <v>78</v>
      </c>
      <c r="C286" s="86">
        <v>200</v>
      </c>
      <c r="D286" s="86">
        <v>200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f t="shared" si="13"/>
        <v>200</v>
      </c>
    </row>
    <row r="287" spans="1:10" ht="18.75">
      <c r="A287" s="16">
        <v>2800</v>
      </c>
      <c r="B287" s="15" t="s">
        <v>79</v>
      </c>
      <c r="C287" s="86"/>
      <c r="D287" s="86"/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f t="shared" si="13"/>
        <v>0</v>
      </c>
    </row>
    <row r="288" spans="1:10" ht="18.75">
      <c r="A288" s="8" t="s">
        <v>13</v>
      </c>
      <c r="B288" s="8" t="s">
        <v>17</v>
      </c>
      <c r="C288" s="89">
        <f>C286+C280+C279+C278+C277+C276+C275+C274+C273</f>
        <v>22520295</v>
      </c>
      <c r="D288" s="89">
        <f>D286+D280+D279+D278+D277+D276+D275+D274+D273</f>
        <v>22093838</v>
      </c>
      <c r="E288" s="89">
        <v>1791</v>
      </c>
      <c r="F288" s="89">
        <v>112224</v>
      </c>
      <c r="G288" s="89">
        <v>110433</v>
      </c>
      <c r="H288" s="89">
        <v>1791</v>
      </c>
      <c r="I288" s="86">
        <v>0</v>
      </c>
      <c r="J288" s="89">
        <f>J273+J274+J275+J276+J277+J278+J279+J281+J282+J283+J284+J286+J287</f>
        <v>22082578</v>
      </c>
    </row>
    <row r="289" spans="1:10" ht="15">
      <c r="A289" s="12"/>
      <c r="B289" s="12"/>
      <c r="C289" s="11"/>
      <c r="D289" s="11"/>
      <c r="E289" s="11"/>
      <c r="F289" s="11"/>
      <c r="G289" s="11"/>
      <c r="H289" s="11"/>
      <c r="I289" s="11"/>
      <c r="J289" s="11"/>
    </row>
    <row r="290" spans="1:12" ht="15" customHeight="1">
      <c r="A290" s="124" t="s">
        <v>191</v>
      </c>
      <c r="B290" s="124"/>
      <c r="C290" s="124"/>
      <c r="D290" s="124"/>
      <c r="E290" s="124"/>
      <c r="F290" s="124"/>
      <c r="G290" s="124"/>
      <c r="H290" s="4"/>
      <c r="I290" s="4"/>
      <c r="J290" s="4"/>
      <c r="K290" s="4"/>
      <c r="L290" s="4"/>
    </row>
    <row r="291" ht="15">
      <c r="K291" s="5" t="s">
        <v>7</v>
      </c>
    </row>
    <row r="293" spans="1:12" ht="15" customHeight="1">
      <c r="A293" s="143" t="s">
        <v>37</v>
      </c>
      <c r="B293" s="143" t="s">
        <v>9</v>
      </c>
      <c r="C293" s="145" t="s">
        <v>87</v>
      </c>
      <c r="D293" s="147"/>
      <c r="E293" s="147"/>
      <c r="F293" s="147"/>
      <c r="G293" s="146"/>
      <c r="H293" s="145" t="s">
        <v>88</v>
      </c>
      <c r="I293" s="147"/>
      <c r="J293" s="147"/>
      <c r="K293" s="146"/>
      <c r="L293" s="12"/>
    </row>
    <row r="294" spans="1:12" ht="47.25" customHeight="1">
      <c r="A294" s="148"/>
      <c r="B294" s="148"/>
      <c r="C294" s="143" t="s">
        <v>199</v>
      </c>
      <c r="D294" s="143" t="s">
        <v>42</v>
      </c>
      <c r="E294" s="145" t="s">
        <v>43</v>
      </c>
      <c r="F294" s="146"/>
      <c r="G294" s="143" t="s">
        <v>64</v>
      </c>
      <c r="H294" s="143" t="s">
        <v>44</v>
      </c>
      <c r="I294" s="143" t="s">
        <v>65</v>
      </c>
      <c r="J294" s="145" t="s">
        <v>43</v>
      </c>
      <c r="K294" s="146"/>
      <c r="L294" s="12"/>
    </row>
    <row r="295" spans="1:12" ht="127.5" customHeight="1">
      <c r="A295" s="144"/>
      <c r="B295" s="144"/>
      <c r="C295" s="144"/>
      <c r="D295" s="144"/>
      <c r="E295" s="8" t="s">
        <v>40</v>
      </c>
      <c r="F295" s="8" t="s">
        <v>41</v>
      </c>
      <c r="G295" s="144"/>
      <c r="H295" s="144"/>
      <c r="I295" s="144"/>
      <c r="J295" s="8" t="s">
        <v>40</v>
      </c>
      <c r="K295" s="8" t="s">
        <v>41</v>
      </c>
      <c r="L295" s="12"/>
    </row>
    <row r="296" spans="1:12" ht="15">
      <c r="A296" s="8">
        <v>1</v>
      </c>
      <c r="B296" s="8">
        <v>2</v>
      </c>
      <c r="C296" s="8">
        <v>3</v>
      </c>
      <c r="D296" s="8">
        <v>4</v>
      </c>
      <c r="E296" s="8">
        <v>5</v>
      </c>
      <c r="F296" s="8">
        <v>6</v>
      </c>
      <c r="G296" s="8">
        <v>7</v>
      </c>
      <c r="H296" s="8">
        <v>8</v>
      </c>
      <c r="I296" s="8">
        <v>9</v>
      </c>
      <c r="J296" s="8">
        <v>10</v>
      </c>
      <c r="K296" s="8">
        <v>11</v>
      </c>
      <c r="L296" s="12"/>
    </row>
    <row r="297" spans="1:12" ht="103.5" customHeight="1">
      <c r="A297" s="29" t="s">
        <v>98</v>
      </c>
      <c r="B297" s="120" t="s">
        <v>201</v>
      </c>
      <c r="C297" s="8"/>
      <c r="D297" s="8"/>
      <c r="E297" s="8"/>
      <c r="F297" s="8"/>
      <c r="G297" s="8"/>
      <c r="H297" s="8"/>
      <c r="I297" s="8"/>
      <c r="J297" s="8"/>
      <c r="K297" s="8"/>
      <c r="L297" s="12"/>
    </row>
    <row r="298" spans="1:12" ht="27.75" customHeight="1">
      <c r="A298" s="13">
        <v>2111</v>
      </c>
      <c r="B298" s="14" t="s">
        <v>67</v>
      </c>
      <c r="C298" s="86">
        <v>20679481</v>
      </c>
      <c r="D298" s="86">
        <v>0</v>
      </c>
      <c r="E298" s="86">
        <v>0</v>
      </c>
      <c r="F298" s="86">
        <v>0</v>
      </c>
      <c r="G298" s="86">
        <f aca="true" t="shared" si="14" ref="G298:G312">C298</f>
        <v>20679481</v>
      </c>
      <c r="H298" s="86">
        <f>K63</f>
        <v>26229592</v>
      </c>
      <c r="I298" s="102"/>
      <c r="J298" s="102"/>
      <c r="K298" s="102"/>
      <c r="L298" s="12"/>
    </row>
    <row r="299" spans="1:12" ht="18.75">
      <c r="A299" s="13">
        <v>2120</v>
      </c>
      <c r="B299" s="14" t="s">
        <v>68</v>
      </c>
      <c r="C299" s="86">
        <v>4549486</v>
      </c>
      <c r="D299" s="86">
        <v>0</v>
      </c>
      <c r="E299" s="86">
        <v>0</v>
      </c>
      <c r="F299" s="86">
        <v>0</v>
      </c>
      <c r="G299" s="86">
        <f t="shared" si="14"/>
        <v>4549486</v>
      </c>
      <c r="H299" s="86">
        <f aca="true" t="shared" si="15" ref="H299:H312">K64</f>
        <v>5770511</v>
      </c>
      <c r="I299" s="102"/>
      <c r="J299" s="102"/>
      <c r="K299" s="102"/>
      <c r="L299" s="12"/>
    </row>
    <row r="300" spans="1:12" ht="30">
      <c r="A300" s="13">
        <v>2210</v>
      </c>
      <c r="B300" s="14" t="s">
        <v>69</v>
      </c>
      <c r="C300" s="86">
        <v>172900</v>
      </c>
      <c r="D300" s="86"/>
      <c r="E300" s="86"/>
      <c r="F300" s="86">
        <v>0</v>
      </c>
      <c r="G300" s="86">
        <f t="shared" si="14"/>
        <v>172900</v>
      </c>
      <c r="H300" s="86">
        <f t="shared" si="15"/>
        <v>67211</v>
      </c>
      <c r="I300" s="102"/>
      <c r="J300" s="102"/>
      <c r="K300" s="102"/>
      <c r="L300" s="12"/>
    </row>
    <row r="301" spans="1:12" ht="30.75" customHeight="1">
      <c r="A301" s="13">
        <v>2220</v>
      </c>
      <c r="B301" s="14" t="s">
        <v>122</v>
      </c>
      <c r="C301" s="86">
        <v>2260</v>
      </c>
      <c r="D301" s="86">
        <v>0</v>
      </c>
      <c r="E301" s="86">
        <v>0</v>
      </c>
      <c r="F301" s="86">
        <v>0</v>
      </c>
      <c r="G301" s="86">
        <f t="shared" si="14"/>
        <v>2260</v>
      </c>
      <c r="H301" s="86">
        <f t="shared" si="15"/>
        <v>2135</v>
      </c>
      <c r="I301" s="102"/>
      <c r="J301" s="102"/>
      <c r="K301" s="102"/>
      <c r="L301" s="12"/>
    </row>
    <row r="302" spans="1:12" ht="18.75">
      <c r="A302" s="13">
        <v>2230</v>
      </c>
      <c r="B302" s="14" t="s">
        <v>123</v>
      </c>
      <c r="C302" s="86">
        <v>594279</v>
      </c>
      <c r="D302" s="86">
        <v>0</v>
      </c>
      <c r="E302" s="86">
        <v>0</v>
      </c>
      <c r="F302" s="86">
        <v>0</v>
      </c>
      <c r="G302" s="86">
        <f t="shared" si="14"/>
        <v>594279</v>
      </c>
      <c r="H302" s="86">
        <f t="shared" si="15"/>
        <v>1020256</v>
      </c>
      <c r="I302" s="102"/>
      <c r="J302" s="102"/>
      <c r="K302" s="102"/>
      <c r="L302" s="12"/>
    </row>
    <row r="303" spans="1:12" ht="18.75">
      <c r="A303" s="13">
        <v>2240</v>
      </c>
      <c r="B303" s="14" t="s">
        <v>70</v>
      </c>
      <c r="C303" s="86">
        <v>134542</v>
      </c>
      <c r="D303" s="86"/>
      <c r="E303" s="86"/>
      <c r="F303" s="86">
        <v>0</v>
      </c>
      <c r="G303" s="86">
        <f t="shared" si="14"/>
        <v>134542</v>
      </c>
      <c r="H303" s="86">
        <f t="shared" si="15"/>
        <v>85323</v>
      </c>
      <c r="I303" s="102"/>
      <c r="J303" s="102"/>
      <c r="K303" s="102"/>
      <c r="L303" s="12"/>
    </row>
    <row r="304" spans="1:12" ht="18.75">
      <c r="A304" s="13">
        <v>2250</v>
      </c>
      <c r="B304" s="15" t="s">
        <v>71</v>
      </c>
      <c r="C304" s="86">
        <v>1200</v>
      </c>
      <c r="D304" s="86">
        <v>0</v>
      </c>
      <c r="E304" s="86">
        <v>0</v>
      </c>
      <c r="F304" s="86">
        <v>0</v>
      </c>
      <c r="G304" s="86">
        <f t="shared" si="14"/>
        <v>1200</v>
      </c>
      <c r="H304" s="86">
        <f t="shared" si="15"/>
        <v>600</v>
      </c>
      <c r="I304" s="102"/>
      <c r="J304" s="102"/>
      <c r="K304" s="102"/>
      <c r="L304" s="12"/>
    </row>
    <row r="305" spans="1:12" ht="30">
      <c r="A305" s="16">
        <v>2270</v>
      </c>
      <c r="B305" s="15" t="s">
        <v>72</v>
      </c>
      <c r="C305" s="85">
        <f>C306+C307+C308+C309+C310</f>
        <v>772977</v>
      </c>
      <c r="D305" s="86">
        <v>112224</v>
      </c>
      <c r="E305" s="86">
        <v>112224</v>
      </c>
      <c r="F305" s="86">
        <v>0</v>
      </c>
      <c r="G305" s="86">
        <f t="shared" si="14"/>
        <v>772977</v>
      </c>
      <c r="H305" s="86">
        <f t="shared" si="15"/>
        <v>896098</v>
      </c>
      <c r="I305" s="102"/>
      <c r="J305" s="102"/>
      <c r="K305" s="102"/>
      <c r="L305" s="12"/>
    </row>
    <row r="306" spans="1:12" ht="18.75">
      <c r="A306" s="16">
        <v>2271</v>
      </c>
      <c r="B306" s="15" t="s">
        <v>73</v>
      </c>
      <c r="C306" s="86">
        <v>590828</v>
      </c>
      <c r="D306" s="86">
        <v>94307</v>
      </c>
      <c r="E306" s="86">
        <v>94307</v>
      </c>
      <c r="F306" s="86">
        <v>0</v>
      </c>
      <c r="G306" s="86">
        <f t="shared" si="14"/>
        <v>590828</v>
      </c>
      <c r="H306" s="86">
        <f t="shared" si="15"/>
        <v>666700</v>
      </c>
      <c r="I306" s="102"/>
      <c r="J306" s="102"/>
      <c r="K306" s="102"/>
      <c r="L306" s="12"/>
    </row>
    <row r="307" spans="1:12" ht="30">
      <c r="A307" s="16">
        <v>2272</v>
      </c>
      <c r="B307" s="15" t="s">
        <v>74</v>
      </c>
      <c r="C307" s="86">
        <v>35090</v>
      </c>
      <c r="D307" s="86">
        <v>2837</v>
      </c>
      <c r="E307" s="86">
        <v>2837</v>
      </c>
      <c r="F307" s="86">
        <v>0</v>
      </c>
      <c r="G307" s="86">
        <f t="shared" si="14"/>
        <v>35090</v>
      </c>
      <c r="H307" s="86">
        <f t="shared" si="15"/>
        <v>45247</v>
      </c>
      <c r="I307" s="102"/>
      <c r="J307" s="102"/>
      <c r="K307" s="102"/>
      <c r="L307" s="12"/>
    </row>
    <row r="308" spans="1:12" ht="18.75">
      <c r="A308" s="16">
        <v>2273</v>
      </c>
      <c r="B308" s="15" t="s">
        <v>75</v>
      </c>
      <c r="C308" s="86">
        <v>120120</v>
      </c>
      <c r="D308" s="86">
        <v>15080</v>
      </c>
      <c r="E308" s="86">
        <v>15080</v>
      </c>
      <c r="F308" s="86">
        <v>0</v>
      </c>
      <c r="G308" s="86">
        <f t="shared" si="14"/>
        <v>120120</v>
      </c>
      <c r="H308" s="86">
        <f t="shared" si="15"/>
        <v>146216</v>
      </c>
      <c r="I308" s="102"/>
      <c r="J308" s="102"/>
      <c r="K308" s="102"/>
      <c r="L308" s="12"/>
    </row>
    <row r="309" spans="1:12" ht="18.75">
      <c r="A309" s="16">
        <v>2274</v>
      </c>
      <c r="B309" s="15" t="s">
        <v>76</v>
      </c>
      <c r="C309" s="86">
        <v>0</v>
      </c>
      <c r="D309" s="86">
        <v>0</v>
      </c>
      <c r="E309" s="86">
        <v>0</v>
      </c>
      <c r="F309" s="86">
        <v>0</v>
      </c>
      <c r="G309" s="86">
        <f t="shared" si="14"/>
        <v>0</v>
      </c>
      <c r="H309" s="86">
        <f t="shared" si="15"/>
        <v>37935</v>
      </c>
      <c r="I309" s="102"/>
      <c r="J309" s="102"/>
      <c r="K309" s="102"/>
      <c r="L309" s="12"/>
    </row>
    <row r="310" spans="1:12" ht="18.75">
      <c r="A310" s="16">
        <v>2275</v>
      </c>
      <c r="B310" s="15" t="s">
        <v>153</v>
      </c>
      <c r="C310" s="86">
        <v>26939</v>
      </c>
      <c r="D310" s="86"/>
      <c r="E310" s="86"/>
      <c r="F310" s="86"/>
      <c r="G310" s="86">
        <f t="shared" si="14"/>
        <v>26939</v>
      </c>
      <c r="H310" s="86">
        <f t="shared" si="15"/>
        <v>37935</v>
      </c>
      <c r="I310" s="102"/>
      <c r="J310" s="102"/>
      <c r="K310" s="102"/>
      <c r="L310" s="12"/>
    </row>
    <row r="311" spans="1:12" ht="45">
      <c r="A311" s="16">
        <v>2282</v>
      </c>
      <c r="B311" s="15" t="s">
        <v>78</v>
      </c>
      <c r="C311" s="86">
        <v>0</v>
      </c>
      <c r="D311" s="86">
        <v>0</v>
      </c>
      <c r="E311" s="86">
        <v>0</v>
      </c>
      <c r="F311" s="86">
        <v>0</v>
      </c>
      <c r="G311" s="86">
        <v>0</v>
      </c>
      <c r="H311" s="86">
        <f t="shared" si="15"/>
        <v>1100</v>
      </c>
      <c r="I311" s="102"/>
      <c r="J311" s="102"/>
      <c r="K311" s="102"/>
      <c r="L311" s="12"/>
    </row>
    <row r="312" spans="1:12" ht="18.75">
      <c r="A312" s="16">
        <v>2800</v>
      </c>
      <c r="B312" s="15" t="s">
        <v>79</v>
      </c>
      <c r="C312" s="86"/>
      <c r="D312" s="86">
        <v>0</v>
      </c>
      <c r="E312" s="86">
        <v>0</v>
      </c>
      <c r="F312" s="86">
        <v>0</v>
      </c>
      <c r="G312" s="86">
        <f t="shared" si="14"/>
        <v>0</v>
      </c>
      <c r="H312" s="86">
        <f t="shared" si="15"/>
        <v>0</v>
      </c>
      <c r="I312" s="102"/>
      <c r="J312" s="102"/>
      <c r="K312" s="102"/>
      <c r="L312" s="12"/>
    </row>
    <row r="313" spans="1:11" ht="18.75">
      <c r="A313" s="8" t="s">
        <v>13</v>
      </c>
      <c r="B313" s="8" t="s">
        <v>17</v>
      </c>
      <c r="C313" s="85">
        <f>C298+C299+C300+C301+C302+C303+C304+C305+C311+C312</f>
        <v>26907125</v>
      </c>
      <c r="D313" s="85">
        <v>112224</v>
      </c>
      <c r="E313" s="85">
        <v>112224</v>
      </c>
      <c r="F313" s="86">
        <v>0</v>
      </c>
      <c r="G313" s="85">
        <f>C313</f>
        <v>26907125</v>
      </c>
      <c r="H313" s="85">
        <f>H298+H299+H300+H301+H302+H303+H304+H305+H311+H312</f>
        <v>34072826</v>
      </c>
      <c r="I313" s="105"/>
      <c r="J313" s="105"/>
      <c r="K313" s="105"/>
    </row>
    <row r="314" spans="1:2" ht="15">
      <c r="A314" s="12"/>
      <c r="B314" s="12"/>
    </row>
    <row r="315" spans="1:9" ht="15">
      <c r="A315" s="124" t="s">
        <v>192</v>
      </c>
      <c r="B315" s="124"/>
      <c r="C315" s="124"/>
      <c r="D315" s="124"/>
      <c r="E315" s="124"/>
      <c r="F315" s="124"/>
      <c r="G315" s="124"/>
      <c r="H315" s="4"/>
      <c r="I315" s="4"/>
    </row>
    <row r="316" spans="1:9" ht="15">
      <c r="A316" s="5"/>
      <c r="H316" s="44"/>
      <c r="I316" s="44"/>
    </row>
    <row r="317" ht="15">
      <c r="I317" s="44" t="s">
        <v>7</v>
      </c>
    </row>
    <row r="319" spans="1:9" ht="76.5" customHeight="1">
      <c r="A319" s="8" t="s">
        <v>37</v>
      </c>
      <c r="B319" s="8" t="s">
        <v>9</v>
      </c>
      <c r="C319" s="8" t="s">
        <v>38</v>
      </c>
      <c r="D319" s="8" t="s">
        <v>45</v>
      </c>
      <c r="E319" s="8" t="s">
        <v>147</v>
      </c>
      <c r="F319" s="8" t="s">
        <v>193</v>
      </c>
      <c r="G319" s="8" t="s">
        <v>194</v>
      </c>
      <c r="H319" s="8" t="s">
        <v>46</v>
      </c>
      <c r="I319" s="8" t="s">
        <v>47</v>
      </c>
    </row>
    <row r="320" spans="1:9" ht="15">
      <c r="A320" s="8">
        <v>1</v>
      </c>
      <c r="B320" s="8">
        <v>2</v>
      </c>
      <c r="C320" s="8">
        <v>3</v>
      </c>
      <c r="D320" s="8">
        <v>4</v>
      </c>
      <c r="E320" s="8">
        <v>5</v>
      </c>
      <c r="F320" s="8">
        <v>6</v>
      </c>
      <c r="G320" s="8">
        <v>7</v>
      </c>
      <c r="H320" s="8">
        <v>8</v>
      </c>
      <c r="I320" s="8">
        <v>9</v>
      </c>
    </row>
    <row r="321" spans="1:9" ht="100.5">
      <c r="A321" s="29" t="s">
        <v>98</v>
      </c>
      <c r="B321" s="120" t="s">
        <v>201</v>
      </c>
      <c r="C321" s="8"/>
      <c r="D321" s="8"/>
      <c r="E321" s="8"/>
      <c r="F321" s="8"/>
      <c r="G321" s="8"/>
      <c r="H321" s="8"/>
      <c r="I321" s="8"/>
    </row>
    <row r="322" spans="1:9" ht="18.75">
      <c r="A322" s="13">
        <v>2111</v>
      </c>
      <c r="B322" s="14" t="s">
        <v>67</v>
      </c>
      <c r="C322" s="86">
        <v>16853583</v>
      </c>
      <c r="D322" s="86">
        <v>16702205</v>
      </c>
      <c r="E322" s="86">
        <v>0</v>
      </c>
      <c r="F322" s="90">
        <v>0</v>
      </c>
      <c r="G322" s="90">
        <v>0</v>
      </c>
      <c r="H322" s="90">
        <v>0</v>
      </c>
      <c r="I322" s="90">
        <v>0</v>
      </c>
    </row>
    <row r="323" spans="1:9" ht="18.75">
      <c r="A323" s="13">
        <v>2120</v>
      </c>
      <c r="B323" s="14" t="s">
        <v>68</v>
      </c>
      <c r="C323" s="86">
        <v>3688970</v>
      </c>
      <c r="D323" s="86">
        <v>3606864</v>
      </c>
      <c r="E323" s="86">
        <f>E324</f>
        <v>0</v>
      </c>
      <c r="F323" s="90">
        <v>0</v>
      </c>
      <c r="G323" s="90">
        <v>0</v>
      </c>
      <c r="H323" s="90">
        <v>0</v>
      </c>
      <c r="I323" s="90">
        <v>0</v>
      </c>
    </row>
    <row r="324" spans="1:9" ht="30">
      <c r="A324" s="13">
        <v>2210</v>
      </c>
      <c r="B324" s="14" t="s">
        <v>69</v>
      </c>
      <c r="C324" s="86">
        <v>199747</v>
      </c>
      <c r="D324" s="86">
        <v>199687</v>
      </c>
      <c r="E324" s="86">
        <v>0</v>
      </c>
      <c r="F324" s="90">
        <v>0</v>
      </c>
      <c r="G324" s="90">
        <v>0</v>
      </c>
      <c r="H324" s="90">
        <v>0</v>
      </c>
      <c r="I324" s="90">
        <v>0</v>
      </c>
    </row>
    <row r="325" spans="1:9" ht="99.75" customHeight="1">
      <c r="A325" s="13">
        <v>2220</v>
      </c>
      <c r="B325" s="14" t="s">
        <v>122</v>
      </c>
      <c r="C325" s="86">
        <v>5436</v>
      </c>
      <c r="D325" s="86">
        <v>5434</v>
      </c>
      <c r="E325" s="86">
        <v>0</v>
      </c>
      <c r="F325" s="90">
        <v>0</v>
      </c>
      <c r="G325" s="90">
        <v>0</v>
      </c>
      <c r="H325" s="90">
        <v>0</v>
      </c>
      <c r="I325" s="90">
        <v>0</v>
      </c>
    </row>
    <row r="326" spans="1:9" ht="18.75">
      <c r="A326" s="13">
        <v>2230</v>
      </c>
      <c r="B326" s="14" t="s">
        <v>123</v>
      </c>
      <c r="C326" s="86">
        <v>875868</v>
      </c>
      <c r="D326" s="86">
        <v>816671</v>
      </c>
      <c r="E326" s="86">
        <v>0</v>
      </c>
      <c r="F326" s="90">
        <v>0</v>
      </c>
      <c r="G326" s="90">
        <v>0</v>
      </c>
      <c r="H326" s="90">
        <v>0</v>
      </c>
      <c r="I326" s="90">
        <v>0</v>
      </c>
    </row>
    <row r="327" spans="1:9" ht="18.75">
      <c r="A327" s="13">
        <v>2240</v>
      </c>
      <c r="B327" s="14" t="s">
        <v>70</v>
      </c>
      <c r="C327" s="86">
        <v>56690</v>
      </c>
      <c r="D327" s="86">
        <v>56276</v>
      </c>
      <c r="E327" s="86">
        <v>0</v>
      </c>
      <c r="F327" s="90">
        <v>0</v>
      </c>
      <c r="G327" s="90">
        <v>0</v>
      </c>
      <c r="H327" s="90">
        <v>0</v>
      </c>
      <c r="I327" s="90">
        <v>0</v>
      </c>
    </row>
    <row r="328" spans="1:9" ht="18.75">
      <c r="A328" s="13">
        <v>2250</v>
      </c>
      <c r="B328" s="15" t="s">
        <v>71</v>
      </c>
      <c r="C328" s="86">
        <v>260</v>
      </c>
      <c r="D328" s="86">
        <v>259</v>
      </c>
      <c r="E328" s="86">
        <v>0</v>
      </c>
      <c r="F328" s="90">
        <v>0</v>
      </c>
      <c r="G328" s="90">
        <v>0</v>
      </c>
      <c r="H328" s="90">
        <v>0</v>
      </c>
      <c r="I328" s="90">
        <v>0</v>
      </c>
    </row>
    <row r="329" spans="1:9" ht="30">
      <c r="A329" s="16">
        <v>2270</v>
      </c>
      <c r="B329" s="15" t="s">
        <v>72</v>
      </c>
      <c r="C329" s="85">
        <f>C330+C331+C332+C333+C334</f>
        <v>839541</v>
      </c>
      <c r="D329" s="85">
        <f>D330+D331+D332+D333+D334</f>
        <v>706242</v>
      </c>
      <c r="E329" s="86">
        <v>0</v>
      </c>
      <c r="F329" s="90">
        <v>0</v>
      </c>
      <c r="G329" s="90">
        <v>0</v>
      </c>
      <c r="H329" s="90">
        <v>0</v>
      </c>
      <c r="I329" s="90">
        <v>0</v>
      </c>
    </row>
    <row r="330" spans="1:9" ht="18.75">
      <c r="A330" s="16">
        <v>2271</v>
      </c>
      <c r="B330" s="15" t="s">
        <v>73</v>
      </c>
      <c r="C330" s="86">
        <v>667766</v>
      </c>
      <c r="D330" s="86">
        <v>560929</v>
      </c>
      <c r="E330" s="86">
        <v>0</v>
      </c>
      <c r="F330" s="90">
        <v>0</v>
      </c>
      <c r="G330" s="90">
        <v>0</v>
      </c>
      <c r="H330" s="90">
        <v>0</v>
      </c>
      <c r="I330" s="90">
        <v>0</v>
      </c>
    </row>
    <row r="331" spans="1:9" ht="30">
      <c r="A331" s="16">
        <v>2272</v>
      </c>
      <c r="B331" s="15" t="s">
        <v>74</v>
      </c>
      <c r="C331" s="86">
        <v>29326</v>
      </c>
      <c r="D331" s="86">
        <v>26338</v>
      </c>
      <c r="E331" s="86">
        <v>0</v>
      </c>
      <c r="F331" s="90">
        <v>0</v>
      </c>
      <c r="G331" s="90">
        <v>0</v>
      </c>
      <c r="H331" s="90">
        <v>0</v>
      </c>
      <c r="I331" s="90">
        <v>0</v>
      </c>
    </row>
    <row r="332" spans="1:9" ht="18.75">
      <c r="A332" s="16">
        <v>2273</v>
      </c>
      <c r="B332" s="15" t="s">
        <v>75</v>
      </c>
      <c r="C332" s="86">
        <v>129256</v>
      </c>
      <c r="D332" s="86">
        <v>107715</v>
      </c>
      <c r="E332" s="86">
        <v>0</v>
      </c>
      <c r="F332" s="90">
        <v>0</v>
      </c>
      <c r="G332" s="90">
        <v>0</v>
      </c>
      <c r="H332" s="90">
        <v>0</v>
      </c>
      <c r="I332" s="90">
        <v>0</v>
      </c>
    </row>
    <row r="333" spans="1:9" ht="18.75">
      <c r="A333" s="16">
        <v>2274</v>
      </c>
      <c r="B333" s="15" t="s">
        <v>76</v>
      </c>
      <c r="C333" s="86">
        <v>0</v>
      </c>
      <c r="D333" s="86">
        <v>0</v>
      </c>
      <c r="E333" s="86"/>
      <c r="F333" s="90"/>
      <c r="G333" s="90"/>
      <c r="H333" s="90"/>
      <c r="I333" s="90"/>
    </row>
    <row r="334" spans="1:9" ht="18.75">
      <c r="A334" s="16">
        <v>2275</v>
      </c>
      <c r="B334" s="15" t="s">
        <v>153</v>
      </c>
      <c r="C334" s="86">
        <v>13193</v>
      </c>
      <c r="D334" s="86">
        <v>11260</v>
      </c>
      <c r="E334" s="86"/>
      <c r="F334" s="90"/>
      <c r="G334" s="90"/>
      <c r="H334" s="90"/>
      <c r="I334" s="90"/>
    </row>
    <row r="335" spans="1:9" ht="45">
      <c r="A335" s="16">
        <v>2282</v>
      </c>
      <c r="B335" s="15" t="s">
        <v>78</v>
      </c>
      <c r="C335" s="86">
        <v>200</v>
      </c>
      <c r="D335" s="86">
        <v>200</v>
      </c>
      <c r="E335" s="86">
        <v>0</v>
      </c>
      <c r="F335" s="90">
        <v>0</v>
      </c>
      <c r="G335" s="90">
        <v>0</v>
      </c>
      <c r="H335" s="90">
        <v>0</v>
      </c>
      <c r="I335" s="90">
        <v>0</v>
      </c>
    </row>
    <row r="336" spans="1:9" ht="18.75">
      <c r="A336" s="16">
        <v>2800</v>
      </c>
      <c r="B336" s="15" t="s">
        <v>79</v>
      </c>
      <c r="C336" s="86"/>
      <c r="D336" s="86"/>
      <c r="E336" s="86">
        <v>0</v>
      </c>
      <c r="F336" s="90">
        <v>0</v>
      </c>
      <c r="G336" s="90">
        <v>0</v>
      </c>
      <c r="H336" s="90">
        <v>0</v>
      </c>
      <c r="I336" s="90">
        <v>0</v>
      </c>
    </row>
    <row r="337" spans="1:9" ht="18.75">
      <c r="A337" s="8" t="s">
        <v>13</v>
      </c>
      <c r="B337" s="8" t="s">
        <v>17</v>
      </c>
      <c r="C337" s="85">
        <f>C335+C329+C328+C327+C326+C325+C324+C323+C322</f>
        <v>22520295</v>
      </c>
      <c r="D337" s="85">
        <f>D335+D329+D328+D327+D326+D325+D324+D323+D322</f>
        <v>22093838</v>
      </c>
      <c r="E337" s="86">
        <v>0</v>
      </c>
      <c r="F337" s="90">
        <v>0</v>
      </c>
      <c r="G337" s="90">
        <v>0</v>
      </c>
      <c r="H337" s="90">
        <v>0</v>
      </c>
      <c r="I337" s="90">
        <v>0</v>
      </c>
    </row>
    <row r="338" spans="1:5" ht="24" customHeight="1">
      <c r="A338" s="12"/>
      <c r="B338" s="12"/>
      <c r="C338" s="55"/>
      <c r="D338" s="55"/>
      <c r="E338" s="55"/>
    </row>
    <row r="339" spans="1:9" ht="15">
      <c r="A339" s="158" t="s">
        <v>195</v>
      </c>
      <c r="B339" s="158"/>
      <c r="C339" s="158"/>
      <c r="D339" s="158"/>
      <c r="E339" s="158"/>
      <c r="F339" s="158"/>
      <c r="G339" s="158"/>
      <c r="H339" s="158"/>
      <c r="I339" s="59"/>
    </row>
    <row r="340" spans="1:10" ht="15" customHeight="1">
      <c r="A340" s="124" t="s">
        <v>196</v>
      </c>
      <c r="B340" s="124"/>
      <c r="C340" s="124"/>
      <c r="D340" s="124"/>
      <c r="E340" s="124"/>
      <c r="F340" s="124"/>
      <c r="G340" s="124"/>
      <c r="H340" s="124"/>
      <c r="I340" s="124"/>
      <c r="J340" s="124"/>
    </row>
    <row r="341" spans="1:9" ht="15.75">
      <c r="A341" s="125" t="s">
        <v>197</v>
      </c>
      <c r="B341" s="125"/>
      <c r="C341" s="125"/>
      <c r="D341" s="125"/>
      <c r="E341" s="125"/>
      <c r="F341" s="125"/>
      <c r="G341" s="125"/>
      <c r="H341" s="125"/>
      <c r="I341" s="125"/>
    </row>
    <row r="342" spans="1:10" ht="15.7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</row>
    <row r="343" spans="1:9" ht="15.75">
      <c r="A343" s="77"/>
      <c r="B343" s="77"/>
      <c r="C343" s="77"/>
      <c r="D343" s="77"/>
      <c r="E343" s="77"/>
      <c r="F343" s="77"/>
      <c r="G343" s="77"/>
      <c r="H343" s="77"/>
      <c r="I343" s="77"/>
    </row>
    <row r="344" spans="1:9" ht="15.75">
      <c r="A344" s="77"/>
      <c r="B344" s="77"/>
      <c r="C344" s="77"/>
      <c r="D344" s="77"/>
      <c r="E344" s="77"/>
      <c r="F344" s="77"/>
      <c r="G344" s="77"/>
      <c r="H344" s="77"/>
      <c r="I344" s="77"/>
    </row>
    <row r="345" spans="1:9" ht="15.75">
      <c r="A345" s="23" t="s">
        <v>134</v>
      </c>
      <c r="B345" s="23"/>
      <c r="C345" s="32"/>
      <c r="D345" s="24"/>
      <c r="E345" s="23"/>
      <c r="F345" s="43" t="s">
        <v>96</v>
      </c>
      <c r="G345" s="34"/>
      <c r="H345" s="11"/>
      <c r="I345" s="11"/>
    </row>
    <row r="346" spans="1:14" ht="15" customHeight="1">
      <c r="A346" s="22"/>
      <c r="B346" s="22"/>
      <c r="C346" s="22" t="s">
        <v>48</v>
      </c>
      <c r="D346" s="22"/>
      <c r="E346" s="22"/>
      <c r="F346" s="22" t="s">
        <v>49</v>
      </c>
      <c r="G346" s="33"/>
      <c r="H346" s="33"/>
      <c r="I346" s="33"/>
      <c r="J346" s="26"/>
      <c r="K346" s="26"/>
      <c r="L346" s="26"/>
      <c r="M346" s="26"/>
      <c r="N346" s="26"/>
    </row>
    <row r="347" spans="1:9" ht="45.75" customHeight="1">
      <c r="A347" s="25"/>
      <c r="B347" s="25"/>
      <c r="C347" s="25"/>
      <c r="D347" s="25"/>
      <c r="E347" s="25"/>
      <c r="G347" s="11"/>
      <c r="H347" s="11"/>
      <c r="I347" s="11"/>
    </row>
    <row r="348" spans="1:9" ht="15.75">
      <c r="A348" s="23" t="s">
        <v>89</v>
      </c>
      <c r="B348" s="23"/>
      <c r="C348" s="32"/>
      <c r="D348" s="24"/>
      <c r="E348" s="23"/>
      <c r="F348" s="43" t="s">
        <v>97</v>
      </c>
      <c r="G348" s="35"/>
      <c r="H348" s="21"/>
      <c r="I348" s="21"/>
    </row>
    <row r="349" spans="1:14" ht="15" customHeight="1">
      <c r="A349" s="22"/>
      <c r="B349" s="22"/>
      <c r="C349" s="22" t="s">
        <v>48</v>
      </c>
      <c r="D349" s="22"/>
      <c r="E349" s="22"/>
      <c r="F349" s="22" t="s">
        <v>49</v>
      </c>
      <c r="G349" s="28"/>
      <c r="H349" s="28"/>
      <c r="I349" s="28"/>
      <c r="J349" s="26"/>
      <c r="K349" s="26"/>
      <c r="L349" s="26"/>
      <c r="M349" s="26"/>
      <c r="N349" s="26"/>
    </row>
    <row r="350" spans="1:14" s="26" customFormat="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ht="15" customHeight="1"/>
    <row r="353" spans="1:14" s="26" customFormat="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</sheetData>
  <sheetProtection/>
  <mergeCells count="169">
    <mergeCell ref="A135:E135"/>
    <mergeCell ref="O217:P217"/>
    <mergeCell ref="O218:O219"/>
    <mergeCell ref="P218:P219"/>
    <mergeCell ref="B159:B160"/>
    <mergeCell ref="C159:C160"/>
    <mergeCell ref="D159:D160"/>
    <mergeCell ref="J204:K204"/>
    <mergeCell ref="K139:N139"/>
    <mergeCell ref="A149:A150"/>
    <mergeCell ref="A41:G41"/>
    <mergeCell ref="A56:H56"/>
    <mergeCell ref="A57:I57"/>
    <mergeCell ref="C127:F127"/>
    <mergeCell ref="G127:J127"/>
    <mergeCell ref="B98:B99"/>
    <mergeCell ref="A85:H85"/>
    <mergeCell ref="A95:H95"/>
    <mergeCell ref="A124:H124"/>
    <mergeCell ref="B88:B89"/>
    <mergeCell ref="A315:G315"/>
    <mergeCell ref="A339:H339"/>
    <mergeCell ref="B293:B295"/>
    <mergeCell ref="B269:B270"/>
    <mergeCell ref="C269:C270"/>
    <mergeCell ref="E269:E270"/>
    <mergeCell ref="H293:K293"/>
    <mergeCell ref="C294:C295"/>
    <mergeCell ref="J269:J270"/>
    <mergeCell ref="G269:G270"/>
    <mergeCell ref="A235:A236"/>
    <mergeCell ref="A7:P7"/>
    <mergeCell ref="O10:P10"/>
    <mergeCell ref="O11:P11"/>
    <mergeCell ref="O12:P12"/>
    <mergeCell ref="A11:H11"/>
    <mergeCell ref="J11:K11"/>
    <mergeCell ref="J10:K10"/>
    <mergeCell ref="J12:K12"/>
    <mergeCell ref="A12:H12"/>
    <mergeCell ref="A26:P26"/>
    <mergeCell ref="G29:J29"/>
    <mergeCell ref="A27:B27"/>
    <mergeCell ref="A25:P25"/>
    <mergeCell ref="A23:P23"/>
    <mergeCell ref="L27:M27"/>
    <mergeCell ref="A29:A30"/>
    <mergeCell ref="B29:B30"/>
    <mergeCell ref="C29:F29"/>
    <mergeCell ref="A24:H24"/>
    <mergeCell ref="G88:J88"/>
    <mergeCell ref="K88:N88"/>
    <mergeCell ref="A10:H10"/>
    <mergeCell ref="A44:A45"/>
    <mergeCell ref="C44:F44"/>
    <mergeCell ref="G44:J44"/>
    <mergeCell ref="K59:N59"/>
    <mergeCell ref="A88:A89"/>
    <mergeCell ref="C88:F88"/>
    <mergeCell ref="B44:B45"/>
    <mergeCell ref="G98:J98"/>
    <mergeCell ref="K29:N29"/>
    <mergeCell ref="H294:H295"/>
    <mergeCell ref="J294:K294"/>
    <mergeCell ref="A20:P20"/>
    <mergeCell ref="C59:F59"/>
    <mergeCell ref="G59:J59"/>
    <mergeCell ref="B59:B60"/>
    <mergeCell ref="A293:A295"/>
    <mergeCell ref="I294:I295"/>
    <mergeCell ref="H257:I257"/>
    <mergeCell ref="A257:A258"/>
    <mergeCell ref="A254:I254"/>
    <mergeCell ref="G294:G295"/>
    <mergeCell ref="D294:D295"/>
    <mergeCell ref="E294:F294"/>
    <mergeCell ref="F269:F270"/>
    <mergeCell ref="C293:G293"/>
    <mergeCell ref="D269:D270"/>
    <mergeCell ref="A290:G290"/>
    <mergeCell ref="A269:A270"/>
    <mergeCell ref="B235:B236"/>
    <mergeCell ref="C257:C258"/>
    <mergeCell ref="A264:I264"/>
    <mergeCell ref="H269:I269"/>
    <mergeCell ref="A242:F242"/>
    <mergeCell ref="D235:F235"/>
    <mergeCell ref="D245:F245"/>
    <mergeCell ref="B245:B246"/>
    <mergeCell ref="C245:C246"/>
    <mergeCell ref="G217:J217"/>
    <mergeCell ref="K218:K219"/>
    <mergeCell ref="K217:L217"/>
    <mergeCell ref="D257:E257"/>
    <mergeCell ref="A231:H231"/>
    <mergeCell ref="A265:H265"/>
    <mergeCell ref="L257:M257"/>
    <mergeCell ref="J257:K257"/>
    <mergeCell ref="A230:E230"/>
    <mergeCell ref="G245:I245"/>
    <mergeCell ref="E182:G182"/>
    <mergeCell ref="H182:J182"/>
    <mergeCell ref="H204:I204"/>
    <mergeCell ref="B257:B258"/>
    <mergeCell ref="F257:G257"/>
    <mergeCell ref="N218:N219"/>
    <mergeCell ref="G218:H218"/>
    <mergeCell ref="I218:J218"/>
    <mergeCell ref="M217:N217"/>
    <mergeCell ref="M218:M219"/>
    <mergeCell ref="C149:F149"/>
    <mergeCell ref="G149:J149"/>
    <mergeCell ref="A146:D146"/>
    <mergeCell ref="J235:K235"/>
    <mergeCell ref="K159:M159"/>
    <mergeCell ref="A204:A205"/>
    <mergeCell ref="L218:L219"/>
    <mergeCell ref="B182:B183"/>
    <mergeCell ref="C182:C183"/>
    <mergeCell ref="D182:D183"/>
    <mergeCell ref="C217:F217"/>
    <mergeCell ref="E159:G159"/>
    <mergeCell ref="A215:D215"/>
    <mergeCell ref="C218:D218"/>
    <mergeCell ref="A217:A219"/>
    <mergeCell ref="A136:E136"/>
    <mergeCell ref="A155:E155"/>
    <mergeCell ref="A156:D157"/>
    <mergeCell ref="B217:B219"/>
    <mergeCell ref="A139:A140"/>
    <mergeCell ref="C98:F98"/>
    <mergeCell ref="A98:A99"/>
    <mergeCell ref="H159:J159"/>
    <mergeCell ref="A159:A160"/>
    <mergeCell ref="A127:A128"/>
    <mergeCell ref="B127:B128"/>
    <mergeCell ref="C139:F139"/>
    <mergeCell ref="G139:J139"/>
    <mergeCell ref="B139:B140"/>
    <mergeCell ref="B149:B150"/>
    <mergeCell ref="A59:A60"/>
    <mergeCell ref="D204:E204"/>
    <mergeCell ref="A245:A246"/>
    <mergeCell ref="F204:G204"/>
    <mergeCell ref="G235:I235"/>
    <mergeCell ref="C235:C236"/>
    <mergeCell ref="A179:D179"/>
    <mergeCell ref="A202:D202"/>
    <mergeCell ref="A182:A183"/>
    <mergeCell ref="E218:F218"/>
    <mergeCell ref="A13:H13"/>
    <mergeCell ref="A22:P22"/>
    <mergeCell ref="A21:M21"/>
    <mergeCell ref="O13:P13"/>
    <mergeCell ref="J13:K13"/>
    <mergeCell ref="J14:K14"/>
    <mergeCell ref="A19:M19"/>
    <mergeCell ref="A17:P17"/>
    <mergeCell ref="A18:P18"/>
    <mergeCell ref="A263:M263"/>
    <mergeCell ref="A340:J340"/>
    <mergeCell ref="A341:I341"/>
    <mergeCell ref="A342:J342"/>
    <mergeCell ref="D14:E14"/>
    <mergeCell ref="G14:H14"/>
    <mergeCell ref="D15:E15"/>
    <mergeCell ref="G15:H15"/>
    <mergeCell ref="J15:K15"/>
    <mergeCell ref="A262:N262"/>
  </mergeCells>
  <printOptions/>
  <pageMargins left="0.7480314960629921" right="0" top="0.31496062992125984" bottom="0" header="0" footer="0"/>
  <pageSetup fitToHeight="8" horizontalDpi="600" verticalDpi="600" orientation="landscape" paperSize="9" scale="45" r:id="rId1"/>
  <rowBreaks count="6" manualBreakCount="6">
    <brk id="40" max="255" man="1"/>
    <brk id="82" max="255" man="1"/>
    <brk id="133" max="15" man="1"/>
    <brk id="166" max="255" man="1"/>
    <brk id="201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2019-11-27T13:47:30Z</cp:lastPrinted>
  <dcterms:created xsi:type="dcterms:W3CDTF">2018-08-27T10:46:38Z</dcterms:created>
  <dcterms:modified xsi:type="dcterms:W3CDTF">2020-12-07T19:15:00Z</dcterms:modified>
  <cp:category/>
  <cp:version/>
  <cp:contentType/>
  <cp:contentStatus/>
</cp:coreProperties>
</file>