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титул'!$13:$13</definedName>
    <definedName name="_xlnm.Print_Area" localSheetId="0">'В титул'!$A$1:$J$89</definedName>
  </definedNames>
  <calcPr fullCalcOnLoad="1"/>
</workbook>
</file>

<file path=xl/sharedStrings.xml><?xml version="1.0" encoding="utf-8"?>
<sst xmlns="http://schemas.openxmlformats.org/spreadsheetml/2006/main" count="273" uniqueCount="157">
  <si>
    <t>Джерело фінансування</t>
  </si>
  <si>
    <t>IV кв.</t>
  </si>
  <si>
    <t>1.1</t>
  </si>
  <si>
    <t>3.1</t>
  </si>
  <si>
    <t>Найменування об`єкта</t>
  </si>
  <si>
    <t>1.2</t>
  </si>
  <si>
    <t>Підрядник</t>
  </si>
  <si>
    <t>Закін-чення робіт</t>
  </si>
  <si>
    <t>№ з/п</t>
  </si>
  <si>
    <t>Поча      ток робіт</t>
  </si>
  <si>
    <t>Наяв-ність документації</t>
  </si>
  <si>
    <t>Рік почат-ку і закін-чення робіт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</si>
  <si>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</si>
  <si>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</si>
  <si>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</si>
  <si>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</si>
  <si>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 xml:space="preserve"> </t>
  </si>
  <si>
    <t>2.1</t>
  </si>
  <si>
    <t>I кв.</t>
  </si>
  <si>
    <t>2.2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</si>
  <si>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на будівництво, реконструкцію, ремонт і утримання  автомобільних доріг, що належать до комунальної власності міста Чернігова,  на 2017 рік, та фінансуються за  рахунок коштів  міського бюджету міста Чернігова</t>
  </si>
  <si>
    <t xml:space="preserve">Додаток 2
до рішення виконавчого комітету міської ради
 _______________ 2017 р. № ___    </t>
  </si>
  <si>
    <t xml:space="preserve">Виготовлення та коригування проектно-кошторисної документації на будівництво світлофорних об'єктів     </t>
  </si>
  <si>
    <t>Капітальний ремонт ділянки дороги по вул. Івана Мазепи</t>
  </si>
  <si>
    <t>Виготовлення та корегування пректно-кошторисної документації на капітальний ремонт об'єктів вулично-дорожньої мережі</t>
  </si>
  <si>
    <t>2.3</t>
  </si>
  <si>
    <t>2.4</t>
  </si>
  <si>
    <t xml:space="preserve">Виготовлення та коригування проектно-кошторисної документації на реконструкцію об'єктів вулично-дорожньої мережі </t>
  </si>
  <si>
    <t>4.1</t>
  </si>
  <si>
    <t>2017</t>
  </si>
  <si>
    <t>II кв.</t>
  </si>
  <si>
    <t>III кв.</t>
  </si>
  <si>
    <t>Разом у розділі 1 (КЕКВ 3122)</t>
  </si>
  <si>
    <t>Капітальний ремонт вулично-дорожньої мережі, у тому числі :</t>
  </si>
  <si>
    <t>2.1.1</t>
  </si>
  <si>
    <t>Капітальний ремонт дороги по вул. Пушкіна</t>
  </si>
  <si>
    <t>Капітальний ремонт ділянки дороги по проспекту Перемоги</t>
  </si>
  <si>
    <t>Проведення поточного ремонту вулично-дорожньої мережі</t>
  </si>
  <si>
    <t xml:space="preserve">1. Будівництво об'єктів </t>
  </si>
  <si>
    <t>2. Капітальний ремонт об'єктів</t>
  </si>
  <si>
    <t xml:space="preserve">3. Реконструкція об'єктів </t>
  </si>
  <si>
    <t>4. Поточний ремонт</t>
  </si>
  <si>
    <t>Разом  у роділах 1 - 3</t>
  </si>
  <si>
    <t>Разом у розділах 1 - 4</t>
  </si>
  <si>
    <t>Капітальний ремонт дороги по                    вул. Преображенська</t>
  </si>
  <si>
    <t>Капітальний ремонт ділянки дороги по проспекту Перемоги (від вул. Жабинського до площі Перемоги)</t>
  </si>
  <si>
    <t>Капітальний ремонт ділянки дороги з забеспеченням водовідведення по             вул. Стрілецька</t>
  </si>
  <si>
    <t>2.1.2</t>
  </si>
  <si>
    <t>2.1.3</t>
  </si>
  <si>
    <t>2.1.4</t>
  </si>
  <si>
    <t>2.1.5</t>
  </si>
  <si>
    <t>2.1.6</t>
  </si>
  <si>
    <t>2.1.7</t>
  </si>
  <si>
    <t xml:space="preserve">Разом у пунктах 1.1-1.2 </t>
  </si>
  <si>
    <t>Разом у розділі 2 (КЕКВ 3132)</t>
  </si>
  <si>
    <t>Разом  у розділі 3 (КЕКВ 3142)</t>
  </si>
  <si>
    <t>Разом у розділі 4 (КЕКВ 2240)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</si>
  <si>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</si>
  <si>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</si>
  <si>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</si>
  <si>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</si>
  <si>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</si>
  <si>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</si>
  <si>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</si>
  <si>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</si>
  <si>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</si>
  <si>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</si>
  <si>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</si>
  <si>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</si>
  <si>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</si>
  <si>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</si>
  <si>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</si>
  <si>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</si>
  <si>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</si>
  <si>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</si>
  <si>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</si>
  <si>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</si>
  <si>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</si>
  <si>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</si>
  <si>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</si>
  <si>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Капітальний ремонт доріг приватного сектору, з них:</t>
  </si>
  <si>
    <t>Капітальний ремонт дороги по вул.Смирнова</t>
  </si>
  <si>
    <t>Капітальний ремонт дороги по вул.Заводська</t>
  </si>
  <si>
    <t>Капітальний ремонт дороги по вул.Шевчука</t>
  </si>
  <si>
    <t>Капітальний ремонт дороги по вул.Бланка</t>
  </si>
  <si>
    <t>Капітальний ремонт дороги по вул.Невського</t>
  </si>
  <si>
    <t>Капітальний ремонт дороги по провулку Лермонтова</t>
  </si>
  <si>
    <t>Капітальний ремонт дороги по вул.Подусівська</t>
  </si>
  <si>
    <t>Капітальний ремонт дороги по вул.Харківська з забезпеченням водовідведення</t>
  </si>
  <si>
    <t>4.2</t>
  </si>
  <si>
    <t>Забезпечення проведення географічної інформаційної систем на мережах зливової каналізації</t>
  </si>
  <si>
    <t>2.1.8</t>
  </si>
  <si>
    <t>2.1.9</t>
  </si>
  <si>
    <t>2.1.10</t>
  </si>
  <si>
    <t>2.1.11</t>
  </si>
  <si>
    <t>Капітальний ремонт ділянки дороги вул.Попудренка</t>
  </si>
  <si>
    <t>2.1.12</t>
  </si>
  <si>
    <t>2.1.13</t>
  </si>
  <si>
    <t>2.1.14</t>
  </si>
  <si>
    <t>Капітальний ремонт ділянки дороги вул.Берегова (від вул.1-ша Кордівка до перехрестя вул.Олега Міхнюка)</t>
  </si>
  <si>
    <t>2.5</t>
  </si>
  <si>
    <t>IІ кв.</t>
  </si>
  <si>
    <t>Розробка пректно-кошторисної документації на капітальний ремонт об'єктів вулично-дорожньої мережі (в рамках Програми розвитку велосипедного руху і облаштування велосипедної  інфраструктури у м.Чернігові на 2017-2020 роки)</t>
  </si>
  <si>
    <t>Разом у пунктах 2.1-2.5</t>
  </si>
  <si>
    <t>Капітальний ремонт   проспекту Миру</t>
  </si>
  <si>
    <t>2.3.16</t>
  </si>
  <si>
    <t>2.3.17</t>
  </si>
  <si>
    <t>2.3.18</t>
  </si>
  <si>
    <t>Капітальний ремонт світлофорних об'єктів та технічних засобів регулювання дорожнього руху</t>
  </si>
  <si>
    <t>Капітальний ремонт ділянки дороги із забезпеченням водовідведення по вул.Жабинського</t>
  </si>
  <si>
    <t>2.1.2.1</t>
  </si>
  <si>
    <t>2.1.2.2</t>
  </si>
  <si>
    <t>Капітальний ремонт   проспекту Миру (авторський нагляд)</t>
  </si>
  <si>
    <t>2.1.3.1</t>
  </si>
  <si>
    <t>2.1.3.2</t>
  </si>
  <si>
    <t>Капітальний ремонт дороги по                    вул. Преображенська (технічний нагляд)</t>
  </si>
  <si>
    <t>Капітальний ремонт дороги по                    вул. Преображенська (авторський нагляд)</t>
  </si>
  <si>
    <t>Капітальний ремонт   проспекту Миру (технічний нагляд)</t>
  </si>
  <si>
    <t>2.1.4.1</t>
  </si>
  <si>
    <t>2.1.4.2</t>
  </si>
  <si>
    <t>Капітальний ремонт дороги по вул. Пушкіна (технічний нагляд)</t>
  </si>
  <si>
    <t>Капітальний ремонт дороги по вул. Пушкіна (авторський нагляд)</t>
  </si>
  <si>
    <t>2.1.14.1</t>
  </si>
  <si>
    <t>2.1.14.2</t>
  </si>
  <si>
    <t>Капітальний ремонт ділянки дороги вул.Берегова (від вул.1-ша Кордівка до перехрестя вул.Олега Міхнюка) (технічний нагляд)</t>
  </si>
  <si>
    <t>Капітальний ремонт ділянки дороги вул.Берегова (від вул.1-ша Кордівка до перехрестя вул.Олега Міхнюка) (авторський нагляд)</t>
  </si>
  <si>
    <t xml:space="preserve">Капітальний ремонт  дороги вул.Рокоссовського  </t>
  </si>
  <si>
    <t xml:space="preserve">Капітальний ремонт ділянки дороги вул.Гетьмана Полуботка (від просп. Миру до вул..Олега Міхнюка) </t>
  </si>
  <si>
    <t>Капітальний ремонт ділянки дороги вул. Шевченка (від просп. Миру до вул..Олега Міхнюка)</t>
  </si>
  <si>
    <t xml:space="preserve">Капітальний ремонт ділянки дороги вул.Київська (від проспекту Миру до вул.Довженка) </t>
  </si>
  <si>
    <t>2.1.1.1</t>
  </si>
  <si>
    <t>2.1.1.2</t>
  </si>
  <si>
    <t>Капітальний ремонт ділянки дороги по вул. Івана Мазепи (технічний нагляд)</t>
  </si>
  <si>
    <t>Капітальний ремонт ділянки дороги по вул. Івана Мазепи (авторський нагляд)</t>
  </si>
  <si>
    <t>1.2.1</t>
  </si>
  <si>
    <t>Будівництво світлофорного об'єкту на перехресті вул.Київська та вул.Мстиславська в м.Чернігів</t>
  </si>
  <si>
    <t>Будівництво світлофорних  об’єктів, з них:</t>
  </si>
  <si>
    <t>Заступник міського голови</t>
  </si>
  <si>
    <t>О. А. Ломако</t>
  </si>
  <si>
    <t>Капітальний ремонт світлофорного об'єкту  на перехресті вул.В.Чорновола-вул.С.Русової -пр.Миру</t>
  </si>
  <si>
    <t>Капітальний ремонт світлофорного об'єкту на перехресті вул.Котляревського-пр.Миру</t>
  </si>
  <si>
    <t>Капітальний ремонт світлофорного об'єкту на перехресті вулиці Рокоссовського-вулиці Шевченка</t>
  </si>
  <si>
    <t>Капітальний ремонт світлофорного об'єкту на перехресті вулиці Доценко- вулиці Рокоссовського</t>
  </si>
  <si>
    <t>Капітальний ремонт світлофорного об'єкту на вулиці Всіхсвятська- вулиці Рокоссовського</t>
  </si>
  <si>
    <t>Капітальний ремонт світлофорного об'єкту на перехресті  вул.Громадська - пр. Миру</t>
  </si>
  <si>
    <t>Капітальний ремонт світлофорного об'єкту на перехресті вул.Козацька- пр. Миру</t>
  </si>
  <si>
    <t>Капітальний ремонт світлофорного об'єкту на перехресті вул.Мартина Небаби- пр. Миру</t>
  </si>
  <si>
    <t>Капітальний ремонт світлофорного об'єкту на перехресті вул.Гонча- пр. Перемоги</t>
  </si>
  <si>
    <t>Капітальний ремонт світлофорного об'єкту на перехресті вул.Мстиславська- пр.Перемоги</t>
  </si>
  <si>
    <t>Капітальний ремонт світлофорного об'єкту на перехресті вул.П'ятницька-пр. Перемоги</t>
  </si>
  <si>
    <t>Капітальний ремонт світлофорного об'єкту на перехресті вул.Кирпоноса- пр. Перемоги</t>
  </si>
  <si>
    <t>Капітальний ремонт світлофорного об'єкту  на перехресті  вул.Реміснича- пр. Перемоги</t>
  </si>
  <si>
    <t>Капітальний ремонт світлофорного об'єкту на перехресті вул.Хлібопекарська -пр.Перемоги</t>
  </si>
  <si>
    <t>Капітальний ремонт світлофорного об'єкту  на перехресті вул.Любецька - вул.Івана Мазепи</t>
  </si>
  <si>
    <t>Капітальний ремонт світлофорного об'єкту на пішохідному переході по пр. Перемоги 114 (Ляльковий театр)</t>
  </si>
  <si>
    <t>Капітальний ремонт світлофорного об'єкту  на пішохідному переході по   пр. Перемоги 47 (біля Швейного об'єднання)</t>
  </si>
  <si>
    <t>Капітальний ремонт світлофорного об'єкту на пішохідному переході по  вул.Івана Мазепи (ЗНЗ №6)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</si>
</sst>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_р_."/>
    <numFmt numFmtId="181" formatCode="0.00;[Red]0.00"/>
    <numFmt numFmtId="182" formatCode="0.000;[Red]0.000"/>
    <numFmt numFmtId="183" formatCode="0.0;[Red]0.0"/>
    <numFmt numFmtId="184" formatCode="#,##0.00&quot;р.&quot;"/>
  </numFmts>
  <fonts count="40">
    <font>
      <sz val="10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justify" wrapText="1"/>
    </xf>
    <xf numFmtId="0" fontId="1" fillId="33" borderId="0" xfId="0" applyFont="1" applyFill="1" applyAlignment="1">
      <alignment horizontal="left" vertical="center"/>
    </xf>
    <xf numFmtId="2" fontId="1" fillId="33" borderId="0" xfId="0" applyNumberFormat="1" applyFont="1" applyFill="1" applyBorder="1" applyAlignment="1">
      <alignment horizontal="right" vertical="center" wrapText="1"/>
    </xf>
    <xf numFmtId="4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horizontal="left" vertical="center"/>
    </xf>
    <xf numFmtId="181" fontId="1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77"/>
  <sheetViews>
    <sheetView tabSelected="1" view="pageBreakPreview" zoomScale="75" zoomScaleNormal="75" zoomScaleSheetLayoutView="75" zoomScalePageLayoutView="0" workbookViewId="0" topLeftCell="A68">
      <selection activeCell="B62" sqref="B62"/>
    </sheetView>
  </sheetViews>
  <sheetFormatPr defaultColWidth="9.00390625" defaultRowHeight="12.75"/>
  <cols>
    <col min="1" max="1" width="11.00390625" style="0" customWidth="1"/>
    <col min="2" max="2" width="52.125" style="0" customWidth="1"/>
    <col min="3" max="3" width="8.625" style="0" customWidth="1"/>
    <col min="4" max="4" width="19.125" style="0" customWidth="1"/>
    <col min="5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1" max="11" width="24.375" style="0" customWidth="1"/>
    <col min="12" max="12" width="15.75390625" style="0" bestFit="1" customWidth="1"/>
    <col min="13" max="13" width="10.625" style="0" bestFit="1" customWidth="1"/>
  </cols>
  <sheetData>
    <row r="1" spans="1:11" ht="66.75" customHeight="1">
      <c r="A1" s="6"/>
      <c r="B1" s="6"/>
      <c r="C1" s="6"/>
      <c r="D1" s="6"/>
      <c r="E1" s="57" t="s">
        <v>21</v>
      </c>
      <c r="F1" s="57"/>
      <c r="G1" s="57"/>
      <c r="H1" s="57"/>
      <c r="I1" s="57"/>
      <c r="J1" s="57"/>
      <c r="K1" s="6"/>
    </row>
    <row r="2" spans="1:11" ht="24.75" customHeight="1" hidden="1">
      <c r="A2" s="6"/>
      <c r="B2" s="6"/>
      <c r="C2" s="6"/>
      <c r="D2" s="6"/>
      <c r="E2" s="6"/>
      <c r="F2" s="7"/>
      <c r="G2" s="7"/>
      <c r="H2" s="7"/>
      <c r="I2" s="7"/>
      <c r="J2" s="7"/>
      <c r="K2" s="6"/>
    </row>
    <row r="3" spans="1:11" ht="48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8" customHeight="1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2" customFormat="1" ht="18" customHeight="1">
      <c r="A5" s="8"/>
      <c r="B5" s="8"/>
      <c r="C5" s="9"/>
      <c r="D5" s="9"/>
      <c r="E5" s="9"/>
      <c r="F5" s="9"/>
      <c r="G5" s="62"/>
      <c r="H5" s="62"/>
      <c r="I5" s="62"/>
      <c r="J5" s="62"/>
      <c r="K5" s="62"/>
    </row>
    <row r="6" spans="1:11" s="2" customFormat="1" ht="0.75" customHeight="1" hidden="1">
      <c r="A6" s="8"/>
      <c r="B6" s="8"/>
      <c r="C6" s="9"/>
      <c r="D6" s="9"/>
      <c r="E6" s="9"/>
      <c r="F6" s="9"/>
      <c r="G6" s="62"/>
      <c r="H6" s="62"/>
      <c r="I6" s="62"/>
      <c r="J6" s="62"/>
      <c r="K6" s="62"/>
    </row>
    <row r="7" spans="1:11" s="2" customFormat="1" ht="70.5" customHeight="1">
      <c r="A7" s="10"/>
      <c r="B7" s="63" t="s">
        <v>20</v>
      </c>
      <c r="C7" s="64"/>
      <c r="D7" s="64"/>
      <c r="E7" s="64"/>
      <c r="F7" s="64"/>
      <c r="G7" s="64"/>
      <c r="H7" s="64"/>
      <c r="I7" s="64"/>
      <c r="J7" s="10"/>
      <c r="K7" s="8"/>
    </row>
    <row r="8" spans="1:11" s="2" customFormat="1" ht="18" customHeight="1">
      <c r="A8" s="10"/>
      <c r="B8" s="64"/>
      <c r="C8" s="64"/>
      <c r="D8" s="64"/>
      <c r="E8" s="64"/>
      <c r="F8" s="64"/>
      <c r="G8" s="64"/>
      <c r="H8" s="64"/>
      <c r="I8" s="64"/>
      <c r="J8" s="10"/>
      <c r="K8" s="8"/>
    </row>
    <row r="9" spans="1:11" s="2" customFormat="1" ht="21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8"/>
    </row>
    <row r="10" spans="1:11" s="1" customFormat="1" ht="24.75" customHeight="1">
      <c r="A10" s="58" t="s">
        <v>8</v>
      </c>
      <c r="B10" s="58" t="s">
        <v>4</v>
      </c>
      <c r="C10" s="58" t="s">
        <v>11</v>
      </c>
      <c r="D10" s="58" t="s">
        <v>13</v>
      </c>
      <c r="E10" s="59" t="s">
        <v>0</v>
      </c>
      <c r="F10" s="60"/>
      <c r="G10" s="58" t="s">
        <v>9</v>
      </c>
      <c r="H10" s="58" t="s">
        <v>7</v>
      </c>
      <c r="I10" s="58" t="s">
        <v>6</v>
      </c>
      <c r="J10" s="58" t="s">
        <v>10</v>
      </c>
      <c r="K10" s="10"/>
    </row>
    <row r="11" spans="1:11" s="1" customFormat="1" ht="21.75" customHeight="1">
      <c r="A11" s="58"/>
      <c r="B11" s="58"/>
      <c r="C11" s="58"/>
      <c r="D11" s="58"/>
      <c r="E11" s="59" t="s">
        <v>12</v>
      </c>
      <c r="F11" s="60"/>
      <c r="G11" s="58"/>
      <c r="H11" s="58"/>
      <c r="I11" s="58"/>
      <c r="J11" s="58"/>
      <c r="K11" s="10"/>
    </row>
    <row r="12" spans="1:11" s="1" customFormat="1" ht="66.75" customHeight="1">
      <c r="A12" s="58"/>
      <c r="B12" s="58"/>
      <c r="C12" s="58"/>
      <c r="D12" s="58"/>
      <c r="E12" s="11" t="s">
        <v>14</v>
      </c>
      <c r="F12" s="11" t="s">
        <v>15</v>
      </c>
      <c r="G12" s="58"/>
      <c r="H12" s="58"/>
      <c r="I12" s="58"/>
      <c r="J12" s="58"/>
      <c r="K12" s="10"/>
    </row>
    <row r="13" spans="1:112" s="2" customFormat="1" ht="18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</row>
    <row r="14" spans="1:112" s="2" customFormat="1" ht="30" customHeight="1">
      <c r="A14" s="12"/>
      <c r="B14" s="59" t="s">
        <v>38</v>
      </c>
      <c r="C14" s="65"/>
      <c r="D14" s="65"/>
      <c r="E14" s="65"/>
      <c r="F14" s="65"/>
      <c r="G14" s="65"/>
      <c r="H14" s="65"/>
      <c r="I14" s="65"/>
      <c r="J14" s="66"/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</row>
    <row r="15" spans="1:112" s="2" customFormat="1" ht="60.75" customHeight="1">
      <c r="A15" s="13" t="s">
        <v>2</v>
      </c>
      <c r="B15" s="14" t="s">
        <v>22</v>
      </c>
      <c r="C15" s="15">
        <v>2017</v>
      </c>
      <c r="D15" s="5">
        <v>420000</v>
      </c>
      <c r="E15" s="5">
        <f>D15</f>
        <v>420000</v>
      </c>
      <c r="F15" s="4"/>
      <c r="G15" s="11" t="s">
        <v>30</v>
      </c>
      <c r="H15" s="11" t="s">
        <v>30</v>
      </c>
      <c r="I15" s="16"/>
      <c r="J15" s="12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12" s="2" customFormat="1" ht="39.75" customHeight="1">
      <c r="A16" s="17" t="s">
        <v>5</v>
      </c>
      <c r="B16" s="14" t="s">
        <v>136</v>
      </c>
      <c r="C16" s="18">
        <v>2017</v>
      </c>
      <c r="D16" s="5">
        <v>2000000</v>
      </c>
      <c r="E16" s="5">
        <f>D16</f>
        <v>2000000</v>
      </c>
      <c r="F16" s="4"/>
      <c r="G16" s="11" t="s">
        <v>30</v>
      </c>
      <c r="H16" s="11" t="s">
        <v>31</v>
      </c>
      <c r="I16" s="16"/>
      <c r="J16" s="12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 s="2" customFormat="1" ht="62.25" customHeight="1">
      <c r="A17" s="51" t="s">
        <v>134</v>
      </c>
      <c r="B17" s="47" t="s">
        <v>135</v>
      </c>
      <c r="C17" s="52">
        <v>2017</v>
      </c>
      <c r="D17" s="45">
        <v>725009</v>
      </c>
      <c r="E17" s="45">
        <f>D17</f>
        <v>725009</v>
      </c>
      <c r="F17" s="49"/>
      <c r="G17" s="53" t="s">
        <v>30</v>
      </c>
      <c r="H17" s="53" t="s">
        <v>31</v>
      </c>
      <c r="I17" s="54"/>
      <c r="J17" s="55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s="2" customFormat="1" ht="33.75" customHeight="1">
      <c r="A18" s="51"/>
      <c r="B18" s="47" t="s">
        <v>53</v>
      </c>
      <c r="C18" s="52"/>
      <c r="D18" s="45">
        <f>D15+D16</f>
        <v>2420000</v>
      </c>
      <c r="E18" s="45">
        <f>D18</f>
        <v>2420000</v>
      </c>
      <c r="F18" s="49"/>
      <c r="G18" s="53"/>
      <c r="H18" s="53"/>
      <c r="I18" s="54"/>
      <c r="J18" s="55"/>
      <c r="K18" s="1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 s="2" customFormat="1" ht="39.75" customHeight="1">
      <c r="A19" s="51"/>
      <c r="B19" s="47" t="s">
        <v>32</v>
      </c>
      <c r="C19" s="52"/>
      <c r="D19" s="45">
        <f>D15+D16</f>
        <v>2420000</v>
      </c>
      <c r="E19" s="45">
        <f>E15+E16</f>
        <v>2420000</v>
      </c>
      <c r="F19" s="49"/>
      <c r="G19" s="53"/>
      <c r="H19" s="53"/>
      <c r="I19" s="54"/>
      <c r="J19" s="55"/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s="2" customFormat="1" ht="31.5" customHeight="1">
      <c r="A20" s="51"/>
      <c r="B20" s="67" t="s">
        <v>39</v>
      </c>
      <c r="C20" s="68"/>
      <c r="D20" s="68"/>
      <c r="E20" s="68"/>
      <c r="F20" s="68"/>
      <c r="G20" s="68"/>
      <c r="H20" s="68"/>
      <c r="I20" s="68"/>
      <c r="J20" s="69"/>
      <c r="K20" s="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s="2" customFormat="1" ht="39.75" customHeight="1">
      <c r="A21" s="51" t="s">
        <v>17</v>
      </c>
      <c r="B21" s="47" t="s">
        <v>33</v>
      </c>
      <c r="C21" s="52"/>
      <c r="D21" s="45">
        <f>D22+D25+D26+D27+D28+D29+D30+D31+D32+D33+D34+D35+D36+D37+D38+D39+D40+D41+D42+D43+D44+D45+D23+D24</f>
        <v>125121981</v>
      </c>
      <c r="E21" s="45">
        <f>D21</f>
        <v>125121981</v>
      </c>
      <c r="F21" s="49"/>
      <c r="G21" s="53"/>
      <c r="H21" s="53"/>
      <c r="I21" s="54"/>
      <c r="J21" s="55"/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s="2" customFormat="1" ht="39.75" customHeight="1">
      <c r="A22" s="56" t="s">
        <v>34</v>
      </c>
      <c r="B22" s="47" t="s">
        <v>23</v>
      </c>
      <c r="C22" s="48">
        <v>2017</v>
      </c>
      <c r="D22" s="45">
        <f>10010166+2075318+11549145</f>
        <v>23634629</v>
      </c>
      <c r="E22" s="45">
        <f aca="true" t="shared" si="0" ref="E22:E65">D22</f>
        <v>23634629</v>
      </c>
      <c r="F22" s="49"/>
      <c r="G22" s="53" t="s">
        <v>30</v>
      </c>
      <c r="H22" s="55" t="s">
        <v>1</v>
      </c>
      <c r="I22" s="54"/>
      <c r="J22" s="55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s="2" customFormat="1" ht="39.75" customHeight="1">
      <c r="A23" s="56" t="s">
        <v>130</v>
      </c>
      <c r="B23" s="47" t="s">
        <v>132</v>
      </c>
      <c r="C23" s="48">
        <v>2017</v>
      </c>
      <c r="D23" s="45">
        <v>95294</v>
      </c>
      <c r="E23" s="45">
        <f t="shared" si="0"/>
        <v>95294</v>
      </c>
      <c r="F23" s="49"/>
      <c r="G23" s="53" t="s">
        <v>30</v>
      </c>
      <c r="H23" s="55" t="s">
        <v>1</v>
      </c>
      <c r="I23" s="54"/>
      <c r="J23" s="55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s="2" customFormat="1" ht="39.75" customHeight="1">
      <c r="A24" s="56" t="s">
        <v>131</v>
      </c>
      <c r="B24" s="47" t="s">
        <v>133</v>
      </c>
      <c r="C24" s="48">
        <v>2017</v>
      </c>
      <c r="D24" s="45">
        <v>4901</v>
      </c>
      <c r="E24" s="45">
        <f t="shared" si="0"/>
        <v>4901</v>
      </c>
      <c r="F24" s="49"/>
      <c r="G24" s="53" t="s">
        <v>30</v>
      </c>
      <c r="H24" s="55" t="s">
        <v>1</v>
      </c>
      <c r="I24" s="54"/>
      <c r="J24" s="55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s="43" customFormat="1" ht="36.75" customHeight="1">
      <c r="A25" s="51" t="s">
        <v>47</v>
      </c>
      <c r="B25" s="47" t="s">
        <v>104</v>
      </c>
      <c r="C25" s="52">
        <v>2017</v>
      </c>
      <c r="D25" s="45">
        <f>5115484+22454501</f>
        <v>27569985</v>
      </c>
      <c r="E25" s="45">
        <f t="shared" si="0"/>
        <v>27569985</v>
      </c>
      <c r="F25" s="49"/>
      <c r="G25" s="53" t="s">
        <v>30</v>
      </c>
      <c r="H25" s="53" t="s">
        <v>31</v>
      </c>
      <c r="I25" s="54"/>
      <c r="J25" s="5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</row>
    <row r="26" spans="1:112" s="43" customFormat="1" ht="36.75" customHeight="1">
      <c r="A26" s="17" t="s">
        <v>110</v>
      </c>
      <c r="B26" s="14" t="s">
        <v>117</v>
      </c>
      <c r="C26" s="18">
        <v>2017</v>
      </c>
      <c r="D26" s="5">
        <v>110989</v>
      </c>
      <c r="E26" s="5">
        <f t="shared" si="0"/>
        <v>110989</v>
      </c>
      <c r="F26" s="4"/>
      <c r="G26" s="44" t="s">
        <v>30</v>
      </c>
      <c r="H26" s="44" t="s">
        <v>31</v>
      </c>
      <c r="I26" s="16"/>
      <c r="J26" s="1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</row>
    <row r="27" spans="1:112" s="43" customFormat="1" ht="36.75" customHeight="1">
      <c r="A27" s="17" t="s">
        <v>111</v>
      </c>
      <c r="B27" s="14" t="s">
        <v>112</v>
      </c>
      <c r="C27" s="18">
        <v>2017</v>
      </c>
      <c r="D27" s="5">
        <v>5730</v>
      </c>
      <c r="E27" s="5">
        <f t="shared" si="0"/>
        <v>5730</v>
      </c>
      <c r="F27" s="4"/>
      <c r="G27" s="44" t="s">
        <v>30</v>
      </c>
      <c r="H27" s="44" t="s">
        <v>31</v>
      </c>
      <c r="I27" s="16"/>
      <c r="J27" s="1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</row>
    <row r="28" spans="1:11" s="2" customFormat="1" ht="43.5" customHeight="1">
      <c r="A28" s="19" t="s">
        <v>48</v>
      </c>
      <c r="B28" s="14" t="s">
        <v>44</v>
      </c>
      <c r="C28" s="15">
        <v>2017</v>
      </c>
      <c r="D28" s="5">
        <f>1716298+3888352+1500000+2000000+777502</f>
        <v>9882152</v>
      </c>
      <c r="E28" s="5">
        <f t="shared" si="0"/>
        <v>9882152</v>
      </c>
      <c r="F28" s="5"/>
      <c r="G28" s="44" t="s">
        <v>30</v>
      </c>
      <c r="H28" s="44" t="s">
        <v>31</v>
      </c>
      <c r="I28" s="16"/>
      <c r="J28" s="12"/>
      <c r="K28" s="8"/>
    </row>
    <row r="29" spans="1:11" s="2" customFormat="1" ht="43.5" customHeight="1">
      <c r="A29" s="19" t="s">
        <v>113</v>
      </c>
      <c r="B29" s="14" t="s">
        <v>115</v>
      </c>
      <c r="C29" s="18">
        <v>2017</v>
      </c>
      <c r="D29" s="5">
        <v>39818</v>
      </c>
      <c r="E29" s="5">
        <f t="shared" si="0"/>
        <v>39818</v>
      </c>
      <c r="F29" s="5"/>
      <c r="G29" s="44" t="s">
        <v>30</v>
      </c>
      <c r="H29" s="44" t="s">
        <v>31</v>
      </c>
      <c r="I29" s="21"/>
      <c r="J29" s="12"/>
      <c r="K29" s="8"/>
    </row>
    <row r="30" spans="1:11" s="2" customFormat="1" ht="43.5" customHeight="1">
      <c r="A30" s="19" t="s">
        <v>114</v>
      </c>
      <c r="B30" s="14" t="s">
        <v>116</v>
      </c>
      <c r="C30" s="18">
        <v>2017</v>
      </c>
      <c r="D30" s="5">
        <v>11333</v>
      </c>
      <c r="E30" s="5">
        <f t="shared" si="0"/>
        <v>11333</v>
      </c>
      <c r="F30" s="5"/>
      <c r="G30" s="44" t="s">
        <v>30</v>
      </c>
      <c r="H30" s="44" t="s">
        <v>31</v>
      </c>
      <c r="I30" s="21"/>
      <c r="J30" s="12"/>
      <c r="K30" s="8"/>
    </row>
    <row r="31" spans="1:11" s="2" customFormat="1" ht="34.5" customHeight="1">
      <c r="A31" s="20" t="s">
        <v>49</v>
      </c>
      <c r="B31" s="14" t="s">
        <v>35</v>
      </c>
      <c r="C31" s="15">
        <v>2017</v>
      </c>
      <c r="D31" s="5">
        <f>1659969+3759924+3683753</f>
        <v>9103646</v>
      </c>
      <c r="E31" s="5">
        <f t="shared" si="0"/>
        <v>9103646</v>
      </c>
      <c r="F31" s="5"/>
      <c r="G31" s="44" t="s">
        <v>30</v>
      </c>
      <c r="H31" s="44" t="s">
        <v>30</v>
      </c>
      <c r="I31" s="21"/>
      <c r="J31" s="12"/>
      <c r="K31" s="8"/>
    </row>
    <row r="32" spans="1:11" s="2" customFormat="1" ht="34.5" customHeight="1">
      <c r="A32" s="20" t="s">
        <v>118</v>
      </c>
      <c r="B32" s="14" t="s">
        <v>120</v>
      </c>
      <c r="C32" s="15">
        <v>2017</v>
      </c>
      <c r="D32" s="5">
        <v>36781</v>
      </c>
      <c r="E32" s="5">
        <f t="shared" si="0"/>
        <v>36781</v>
      </c>
      <c r="F32" s="5"/>
      <c r="G32" s="44" t="s">
        <v>30</v>
      </c>
      <c r="H32" s="44" t="s">
        <v>30</v>
      </c>
      <c r="I32" s="21"/>
      <c r="J32" s="12"/>
      <c r="K32" s="8"/>
    </row>
    <row r="33" spans="1:11" s="2" customFormat="1" ht="46.5" customHeight="1">
      <c r="A33" s="20" t="s">
        <v>119</v>
      </c>
      <c r="B33" s="14" t="s">
        <v>121</v>
      </c>
      <c r="C33" s="15">
        <v>2017</v>
      </c>
      <c r="D33" s="5">
        <v>11333</v>
      </c>
      <c r="E33" s="5">
        <f t="shared" si="0"/>
        <v>11333</v>
      </c>
      <c r="F33" s="5"/>
      <c r="G33" s="44" t="s">
        <v>30</v>
      </c>
      <c r="H33" s="44" t="s">
        <v>30</v>
      </c>
      <c r="I33" s="21"/>
      <c r="J33" s="12"/>
      <c r="K33" s="8"/>
    </row>
    <row r="34" spans="1:11" s="2" customFormat="1" ht="41.25" customHeight="1">
      <c r="A34" s="20" t="s">
        <v>50</v>
      </c>
      <c r="B34" s="14" t="s">
        <v>36</v>
      </c>
      <c r="C34" s="15">
        <v>2017</v>
      </c>
      <c r="D34" s="5">
        <v>171106</v>
      </c>
      <c r="E34" s="5">
        <f t="shared" si="0"/>
        <v>171106</v>
      </c>
      <c r="F34" s="5"/>
      <c r="G34" s="44" t="s">
        <v>30</v>
      </c>
      <c r="H34" s="44" t="s">
        <v>30</v>
      </c>
      <c r="I34" s="21"/>
      <c r="J34" s="12"/>
      <c r="K34" s="8"/>
    </row>
    <row r="35" spans="1:11" s="2" customFormat="1" ht="61.5" customHeight="1">
      <c r="A35" s="20" t="s">
        <v>51</v>
      </c>
      <c r="B35" s="14" t="s">
        <v>45</v>
      </c>
      <c r="C35" s="15">
        <v>2017</v>
      </c>
      <c r="D35" s="5">
        <v>676425</v>
      </c>
      <c r="E35" s="5">
        <f t="shared" si="0"/>
        <v>676425</v>
      </c>
      <c r="F35" s="5"/>
      <c r="G35" s="44" t="s">
        <v>30</v>
      </c>
      <c r="H35" s="44" t="s">
        <v>30</v>
      </c>
      <c r="I35" s="21"/>
      <c r="J35" s="12"/>
      <c r="K35" s="8"/>
    </row>
    <row r="36" spans="1:11" s="2" customFormat="1" ht="60" customHeight="1">
      <c r="A36" s="20" t="s">
        <v>52</v>
      </c>
      <c r="B36" s="14" t="s">
        <v>46</v>
      </c>
      <c r="C36" s="15">
        <v>2017</v>
      </c>
      <c r="D36" s="5">
        <v>271252</v>
      </c>
      <c r="E36" s="5">
        <f t="shared" si="0"/>
        <v>271252</v>
      </c>
      <c r="F36" s="5"/>
      <c r="G36" s="44" t="s">
        <v>30</v>
      </c>
      <c r="H36" s="44" t="s">
        <v>30</v>
      </c>
      <c r="I36" s="21"/>
      <c r="J36" s="12"/>
      <c r="K36" s="8"/>
    </row>
    <row r="37" spans="1:11" s="2" customFormat="1" ht="60" customHeight="1">
      <c r="A37" s="20" t="s">
        <v>91</v>
      </c>
      <c r="B37" s="14" t="s">
        <v>109</v>
      </c>
      <c r="C37" s="15">
        <v>2017</v>
      </c>
      <c r="D37" s="5">
        <f>6794230-6752230</f>
        <v>42000</v>
      </c>
      <c r="E37" s="5">
        <f t="shared" si="0"/>
        <v>42000</v>
      </c>
      <c r="F37" s="45"/>
      <c r="G37" s="44" t="s">
        <v>30</v>
      </c>
      <c r="H37" s="22" t="s">
        <v>31</v>
      </c>
      <c r="I37" s="21"/>
      <c r="J37" s="12"/>
      <c r="K37" s="8"/>
    </row>
    <row r="38" spans="1:10" s="43" customFormat="1" ht="43.5" customHeight="1">
      <c r="A38" s="20" t="s">
        <v>92</v>
      </c>
      <c r="B38" s="14" t="s">
        <v>126</v>
      </c>
      <c r="C38" s="15">
        <v>2017</v>
      </c>
      <c r="D38" s="45">
        <f>24000000-22454501-1500000</f>
        <v>45499</v>
      </c>
      <c r="E38" s="5">
        <f t="shared" si="0"/>
        <v>45499</v>
      </c>
      <c r="F38" s="5"/>
      <c r="G38" s="44" t="s">
        <v>30</v>
      </c>
      <c r="H38" s="22" t="s">
        <v>31</v>
      </c>
      <c r="I38" s="21"/>
      <c r="J38" s="12"/>
    </row>
    <row r="39" spans="1:11" s="2" customFormat="1" ht="63.75" customHeight="1">
      <c r="A39" s="20" t="s">
        <v>93</v>
      </c>
      <c r="B39" s="14" t="s">
        <v>127</v>
      </c>
      <c r="C39" s="15">
        <v>2017</v>
      </c>
      <c r="D39" s="45">
        <f>9400000+8881800</f>
        <v>18281800</v>
      </c>
      <c r="E39" s="5">
        <f t="shared" si="0"/>
        <v>18281800</v>
      </c>
      <c r="F39" s="5"/>
      <c r="G39" s="44" t="s">
        <v>30</v>
      </c>
      <c r="H39" s="22" t="s">
        <v>31</v>
      </c>
      <c r="I39" s="21"/>
      <c r="J39" s="12"/>
      <c r="K39" s="8"/>
    </row>
    <row r="40" spans="1:11" s="2" customFormat="1" ht="61.5" customHeight="1">
      <c r="A40" s="20" t="s">
        <v>94</v>
      </c>
      <c r="B40" s="14" t="s">
        <v>128</v>
      </c>
      <c r="C40" s="15">
        <v>2017</v>
      </c>
      <c r="D40" s="45">
        <f>8000000-319068-777502-3683753-110989-5730-39818-11333-36781-11333-64904-10199+14784980</f>
        <v>17713570</v>
      </c>
      <c r="E40" s="5">
        <f t="shared" si="0"/>
        <v>17713570</v>
      </c>
      <c r="F40" s="5"/>
      <c r="G40" s="44" t="s">
        <v>30</v>
      </c>
      <c r="H40" s="22" t="s">
        <v>31</v>
      </c>
      <c r="I40" s="21"/>
      <c r="J40" s="12"/>
      <c r="K40" s="8"/>
    </row>
    <row r="41" spans="1:11" s="2" customFormat="1" ht="57" customHeight="1">
      <c r="A41" s="20" t="s">
        <v>96</v>
      </c>
      <c r="B41" s="41" t="s">
        <v>129</v>
      </c>
      <c r="C41" s="15">
        <v>2017</v>
      </c>
      <c r="D41" s="45">
        <f>2098337-2000000</f>
        <v>98337</v>
      </c>
      <c r="E41" s="5">
        <f t="shared" si="0"/>
        <v>98337</v>
      </c>
      <c r="F41" s="5"/>
      <c r="G41" s="44" t="s">
        <v>30</v>
      </c>
      <c r="H41" s="22" t="s">
        <v>31</v>
      </c>
      <c r="I41" s="21"/>
      <c r="J41" s="12"/>
      <c r="K41" s="8"/>
    </row>
    <row r="42" spans="1:11" s="2" customFormat="1" ht="39" customHeight="1">
      <c r="A42" s="20" t="s">
        <v>97</v>
      </c>
      <c r="B42" s="41" t="s">
        <v>95</v>
      </c>
      <c r="C42" s="15">
        <v>2017</v>
      </c>
      <c r="D42" s="5">
        <v>1169000</v>
      </c>
      <c r="E42" s="5">
        <f t="shared" si="0"/>
        <v>1169000</v>
      </c>
      <c r="F42" s="5"/>
      <c r="G42" s="44" t="s">
        <v>30</v>
      </c>
      <c r="H42" s="22" t="s">
        <v>31</v>
      </c>
      <c r="I42" s="21"/>
      <c r="J42" s="12"/>
      <c r="K42" s="8"/>
    </row>
    <row r="43" spans="1:11" s="2" customFormat="1" ht="61.5" customHeight="1">
      <c r="A43" s="20" t="s">
        <v>98</v>
      </c>
      <c r="B43" s="41" t="s">
        <v>99</v>
      </c>
      <c r="C43" s="15">
        <v>2017</v>
      </c>
      <c r="D43" s="5">
        <f>9000000+6752230+319068</f>
        <v>16071298</v>
      </c>
      <c r="E43" s="5">
        <f>D43</f>
        <v>16071298</v>
      </c>
      <c r="F43" s="5"/>
      <c r="G43" s="44" t="s">
        <v>30</v>
      </c>
      <c r="H43" s="22" t="s">
        <v>31</v>
      </c>
      <c r="I43" s="21"/>
      <c r="J43" s="12"/>
      <c r="K43" s="8"/>
    </row>
    <row r="44" spans="1:11" s="2" customFormat="1" ht="76.5" customHeight="1">
      <c r="A44" s="20" t="s">
        <v>122</v>
      </c>
      <c r="B44" s="41" t="s">
        <v>124</v>
      </c>
      <c r="C44" s="15">
        <v>2017</v>
      </c>
      <c r="D44" s="5">
        <v>64904</v>
      </c>
      <c r="E44" s="25">
        <f>D44</f>
        <v>64904</v>
      </c>
      <c r="F44" s="5"/>
      <c r="G44" s="44" t="s">
        <v>30</v>
      </c>
      <c r="H44" s="22" t="s">
        <v>31</v>
      </c>
      <c r="I44" s="21"/>
      <c r="J44" s="12"/>
      <c r="K44" s="8"/>
    </row>
    <row r="45" spans="1:11" s="2" customFormat="1" ht="76.5" customHeight="1">
      <c r="A45" s="20" t="s">
        <v>123</v>
      </c>
      <c r="B45" s="41" t="s">
        <v>125</v>
      </c>
      <c r="C45" s="15">
        <v>2017</v>
      </c>
      <c r="D45" s="5">
        <v>10199</v>
      </c>
      <c r="E45" s="25">
        <f>D45</f>
        <v>10199</v>
      </c>
      <c r="F45" s="5"/>
      <c r="G45" s="44" t="s">
        <v>30</v>
      </c>
      <c r="H45" s="22" t="s">
        <v>31</v>
      </c>
      <c r="I45" s="21"/>
      <c r="J45" s="12"/>
      <c r="K45" s="8"/>
    </row>
    <row r="46" spans="1:11" s="2" customFormat="1" ht="64.5" customHeight="1">
      <c r="A46" s="20" t="s">
        <v>19</v>
      </c>
      <c r="B46" s="14" t="s">
        <v>24</v>
      </c>
      <c r="C46" s="15">
        <v>2017</v>
      </c>
      <c r="D46" s="5">
        <f>750000+1500000</f>
        <v>2250000</v>
      </c>
      <c r="E46" s="5">
        <f t="shared" si="0"/>
        <v>2250000</v>
      </c>
      <c r="F46" s="5"/>
      <c r="G46" s="22" t="s">
        <v>18</v>
      </c>
      <c r="H46" s="22" t="s">
        <v>30</v>
      </c>
      <c r="I46" s="23"/>
      <c r="J46" s="12"/>
      <c r="K46" s="8"/>
    </row>
    <row r="47" spans="1:10" s="43" customFormat="1" ht="60" customHeight="1">
      <c r="A47" s="46" t="s">
        <v>25</v>
      </c>
      <c r="B47" s="47" t="s">
        <v>108</v>
      </c>
      <c r="C47" s="48">
        <v>2017</v>
      </c>
      <c r="D47" s="49">
        <v>7000000</v>
      </c>
      <c r="E47" s="45">
        <f t="shared" si="0"/>
        <v>7000000</v>
      </c>
      <c r="F47" s="4"/>
      <c r="G47" s="22" t="s">
        <v>30</v>
      </c>
      <c r="H47" s="22" t="s">
        <v>31</v>
      </c>
      <c r="I47" s="21"/>
      <c r="J47" s="24"/>
    </row>
    <row r="48" spans="1:11" s="2" customFormat="1" ht="53.25" customHeight="1">
      <c r="A48" s="46" t="s">
        <v>57</v>
      </c>
      <c r="B48" s="47" t="s">
        <v>144</v>
      </c>
      <c r="C48" s="48">
        <v>2017</v>
      </c>
      <c r="D48" s="49">
        <v>510000</v>
      </c>
      <c r="E48" s="50">
        <f t="shared" si="0"/>
        <v>510000</v>
      </c>
      <c r="F48" s="4"/>
      <c r="G48" s="22" t="s">
        <v>30</v>
      </c>
      <c r="H48" s="22" t="s">
        <v>31</v>
      </c>
      <c r="I48" s="21"/>
      <c r="J48" s="24"/>
      <c r="K48" s="8"/>
    </row>
    <row r="49" spans="1:11" s="2" customFormat="1" ht="45" customHeight="1">
      <c r="A49" s="46" t="s">
        <v>58</v>
      </c>
      <c r="B49" s="47" t="s">
        <v>145</v>
      </c>
      <c r="C49" s="48">
        <v>2017</v>
      </c>
      <c r="D49" s="49">
        <v>65000</v>
      </c>
      <c r="E49" s="50">
        <f t="shared" si="0"/>
        <v>65000</v>
      </c>
      <c r="F49" s="4"/>
      <c r="G49" s="22" t="s">
        <v>30</v>
      </c>
      <c r="H49" s="22" t="s">
        <v>31</v>
      </c>
      <c r="I49" s="21"/>
      <c r="J49" s="24"/>
      <c r="K49" s="8"/>
    </row>
    <row r="50" spans="1:11" s="2" customFormat="1" ht="45" customHeight="1">
      <c r="A50" s="46" t="s">
        <v>59</v>
      </c>
      <c r="B50" s="47" t="s">
        <v>146</v>
      </c>
      <c r="C50" s="48">
        <v>2017</v>
      </c>
      <c r="D50" s="49">
        <v>430000</v>
      </c>
      <c r="E50" s="50">
        <f t="shared" si="0"/>
        <v>430000</v>
      </c>
      <c r="F50" s="4"/>
      <c r="G50" s="22" t="s">
        <v>30</v>
      </c>
      <c r="H50" s="22" t="s">
        <v>31</v>
      </c>
      <c r="I50" s="21"/>
      <c r="J50" s="24"/>
      <c r="K50" s="8"/>
    </row>
    <row r="51" spans="1:11" s="2" customFormat="1" ht="45" customHeight="1">
      <c r="A51" s="46" t="s">
        <v>60</v>
      </c>
      <c r="B51" s="47" t="s">
        <v>140</v>
      </c>
      <c r="C51" s="48">
        <v>2017</v>
      </c>
      <c r="D51" s="49">
        <v>295000</v>
      </c>
      <c r="E51" s="50">
        <f t="shared" si="0"/>
        <v>295000</v>
      </c>
      <c r="F51" s="4"/>
      <c r="G51" s="22" t="s">
        <v>30</v>
      </c>
      <c r="H51" s="22" t="s">
        <v>31</v>
      </c>
      <c r="I51" s="21"/>
      <c r="J51" s="24"/>
      <c r="K51" s="8"/>
    </row>
    <row r="52" spans="1:11" s="2" customFormat="1" ht="58.5" customHeight="1">
      <c r="A52" s="46" t="s">
        <v>61</v>
      </c>
      <c r="B52" s="47" t="s">
        <v>139</v>
      </c>
      <c r="C52" s="48">
        <v>2017</v>
      </c>
      <c r="D52" s="49">
        <v>590000</v>
      </c>
      <c r="E52" s="50">
        <f t="shared" si="0"/>
        <v>590000</v>
      </c>
      <c r="F52" s="4"/>
      <c r="G52" s="22" t="s">
        <v>30</v>
      </c>
      <c r="H52" s="22" t="s">
        <v>31</v>
      </c>
      <c r="I52" s="21"/>
      <c r="J52" s="24"/>
      <c r="K52" s="8"/>
    </row>
    <row r="53" spans="1:11" s="2" customFormat="1" ht="57" customHeight="1">
      <c r="A53" s="46" t="s">
        <v>62</v>
      </c>
      <c r="B53" s="47" t="s">
        <v>154</v>
      </c>
      <c r="C53" s="48">
        <v>2017</v>
      </c>
      <c r="D53" s="49">
        <v>390000</v>
      </c>
      <c r="E53" s="50">
        <f t="shared" si="0"/>
        <v>390000</v>
      </c>
      <c r="F53" s="4"/>
      <c r="G53" s="22" t="s">
        <v>30</v>
      </c>
      <c r="H53" s="22" t="s">
        <v>31</v>
      </c>
      <c r="I53" s="21"/>
      <c r="J53" s="24"/>
      <c r="K53" s="8"/>
    </row>
    <row r="54" spans="1:11" s="2" customFormat="1" ht="39.75" customHeight="1">
      <c r="A54" s="46" t="s">
        <v>63</v>
      </c>
      <c r="B54" s="47" t="s">
        <v>147</v>
      </c>
      <c r="C54" s="48">
        <v>2017</v>
      </c>
      <c r="D54" s="49">
        <v>460000</v>
      </c>
      <c r="E54" s="50">
        <f t="shared" si="0"/>
        <v>460000</v>
      </c>
      <c r="F54" s="4"/>
      <c r="G54" s="22" t="s">
        <v>30</v>
      </c>
      <c r="H54" s="22" t="s">
        <v>31</v>
      </c>
      <c r="I54" s="21"/>
      <c r="J54" s="24"/>
      <c r="K54" s="8"/>
    </row>
    <row r="55" spans="1:11" s="2" customFormat="1" ht="42.75" customHeight="1">
      <c r="A55" s="46" t="s">
        <v>64</v>
      </c>
      <c r="B55" s="47" t="s">
        <v>148</v>
      </c>
      <c r="C55" s="48">
        <v>2017</v>
      </c>
      <c r="D55" s="49">
        <v>110000</v>
      </c>
      <c r="E55" s="50">
        <f t="shared" si="0"/>
        <v>110000</v>
      </c>
      <c r="F55" s="4"/>
      <c r="G55" s="22" t="s">
        <v>30</v>
      </c>
      <c r="H55" s="22" t="s">
        <v>31</v>
      </c>
      <c r="I55" s="21"/>
      <c r="J55" s="24"/>
      <c r="K55" s="8"/>
    </row>
    <row r="56" spans="1:11" s="2" customFormat="1" ht="41.25" customHeight="1">
      <c r="A56" s="46" t="s">
        <v>65</v>
      </c>
      <c r="B56" s="47" t="s">
        <v>149</v>
      </c>
      <c r="C56" s="48">
        <v>2017</v>
      </c>
      <c r="D56" s="49">
        <v>480000</v>
      </c>
      <c r="E56" s="50">
        <f t="shared" si="0"/>
        <v>480000</v>
      </c>
      <c r="F56" s="4"/>
      <c r="G56" s="22" t="s">
        <v>30</v>
      </c>
      <c r="H56" s="22" t="s">
        <v>31</v>
      </c>
      <c r="I56" s="21"/>
      <c r="J56" s="24"/>
      <c r="K56" s="8"/>
    </row>
    <row r="57" spans="1:11" s="2" customFormat="1" ht="43.5" customHeight="1">
      <c r="A57" s="46" t="s">
        <v>66</v>
      </c>
      <c r="B57" s="47" t="s">
        <v>150</v>
      </c>
      <c r="C57" s="48">
        <v>2017</v>
      </c>
      <c r="D57" s="49">
        <v>150000</v>
      </c>
      <c r="E57" s="50">
        <f t="shared" si="0"/>
        <v>150000</v>
      </c>
      <c r="F57" s="4"/>
      <c r="G57" s="22" t="s">
        <v>30</v>
      </c>
      <c r="H57" s="22" t="s">
        <v>31</v>
      </c>
      <c r="I57" s="21"/>
      <c r="J57" s="24"/>
      <c r="K57" s="8"/>
    </row>
    <row r="58" spans="1:11" s="2" customFormat="1" ht="43.5" customHeight="1">
      <c r="A58" s="46" t="s">
        <v>67</v>
      </c>
      <c r="B58" s="47" t="s">
        <v>151</v>
      </c>
      <c r="C58" s="48">
        <v>2017</v>
      </c>
      <c r="D58" s="49">
        <v>330000</v>
      </c>
      <c r="E58" s="50">
        <f t="shared" si="0"/>
        <v>330000</v>
      </c>
      <c r="F58" s="4"/>
      <c r="G58" s="22" t="s">
        <v>30</v>
      </c>
      <c r="H58" s="22" t="s">
        <v>31</v>
      </c>
      <c r="I58" s="21"/>
      <c r="J58" s="24"/>
      <c r="K58" s="8"/>
    </row>
    <row r="59" spans="1:11" s="2" customFormat="1" ht="62.25" customHeight="1">
      <c r="A59" s="46" t="s">
        <v>68</v>
      </c>
      <c r="B59" s="47" t="s">
        <v>152</v>
      </c>
      <c r="C59" s="48">
        <v>2017</v>
      </c>
      <c r="D59" s="49">
        <v>490000</v>
      </c>
      <c r="E59" s="50">
        <f t="shared" si="0"/>
        <v>490000</v>
      </c>
      <c r="F59" s="4"/>
      <c r="G59" s="22" t="s">
        <v>30</v>
      </c>
      <c r="H59" s="22" t="s">
        <v>31</v>
      </c>
      <c r="I59" s="21"/>
      <c r="J59" s="24"/>
      <c r="K59" s="8"/>
    </row>
    <row r="60" spans="1:11" s="2" customFormat="1" ht="57.75" customHeight="1">
      <c r="A60" s="46" t="s">
        <v>69</v>
      </c>
      <c r="B60" s="47" t="s">
        <v>155</v>
      </c>
      <c r="C60" s="48">
        <v>2017</v>
      </c>
      <c r="D60" s="49">
        <v>390000</v>
      </c>
      <c r="E60" s="50">
        <f t="shared" si="0"/>
        <v>390000</v>
      </c>
      <c r="F60" s="4"/>
      <c r="G60" s="22" t="s">
        <v>30</v>
      </c>
      <c r="H60" s="22" t="s">
        <v>31</v>
      </c>
      <c r="I60" s="21"/>
      <c r="J60" s="24"/>
      <c r="K60" s="8"/>
    </row>
    <row r="61" spans="1:11" s="2" customFormat="1" ht="57.75" customHeight="1">
      <c r="A61" s="46" t="s">
        <v>70</v>
      </c>
      <c r="B61" s="47" t="s">
        <v>153</v>
      </c>
      <c r="C61" s="48">
        <v>2017</v>
      </c>
      <c r="D61" s="49">
        <v>460000</v>
      </c>
      <c r="E61" s="50">
        <f t="shared" si="0"/>
        <v>460000</v>
      </c>
      <c r="F61" s="4"/>
      <c r="G61" s="22" t="s">
        <v>30</v>
      </c>
      <c r="H61" s="22" t="s">
        <v>31</v>
      </c>
      <c r="I61" s="21"/>
      <c r="J61" s="24"/>
      <c r="K61" s="8"/>
    </row>
    <row r="62" spans="1:11" s="2" customFormat="1" ht="57.75" customHeight="1">
      <c r="A62" s="46" t="s">
        <v>71</v>
      </c>
      <c r="B62" s="47" t="s">
        <v>156</v>
      </c>
      <c r="C62" s="48">
        <v>2017</v>
      </c>
      <c r="D62" s="49">
        <v>280000</v>
      </c>
      <c r="E62" s="50">
        <f t="shared" si="0"/>
        <v>280000</v>
      </c>
      <c r="F62" s="4"/>
      <c r="G62" s="22" t="s">
        <v>30</v>
      </c>
      <c r="H62" s="22" t="s">
        <v>31</v>
      </c>
      <c r="I62" s="21"/>
      <c r="J62" s="24"/>
      <c r="K62" s="8"/>
    </row>
    <row r="63" spans="1:11" s="2" customFormat="1" ht="60.75" customHeight="1">
      <c r="A63" s="46" t="s">
        <v>105</v>
      </c>
      <c r="B63" s="47" t="s">
        <v>142</v>
      </c>
      <c r="C63" s="48">
        <v>2017</v>
      </c>
      <c r="D63" s="49">
        <v>510000</v>
      </c>
      <c r="E63" s="50">
        <f t="shared" si="0"/>
        <v>510000</v>
      </c>
      <c r="F63" s="4"/>
      <c r="G63" s="22" t="s">
        <v>30</v>
      </c>
      <c r="H63" s="22" t="s">
        <v>31</v>
      </c>
      <c r="I63" s="21"/>
      <c r="J63" s="24"/>
      <c r="K63" s="8"/>
    </row>
    <row r="64" spans="1:11" s="2" customFormat="1" ht="43.5" customHeight="1">
      <c r="A64" s="46" t="s">
        <v>106</v>
      </c>
      <c r="B64" s="47" t="s">
        <v>143</v>
      </c>
      <c r="C64" s="48">
        <v>2017</v>
      </c>
      <c r="D64" s="49">
        <v>530000</v>
      </c>
      <c r="E64" s="50">
        <f t="shared" si="0"/>
        <v>530000</v>
      </c>
      <c r="F64" s="4"/>
      <c r="G64" s="22" t="s">
        <v>30</v>
      </c>
      <c r="H64" s="22" t="s">
        <v>31</v>
      </c>
      <c r="I64" s="21"/>
      <c r="J64" s="24"/>
      <c r="K64" s="8"/>
    </row>
    <row r="65" spans="1:11" s="2" customFormat="1" ht="60.75" customHeight="1">
      <c r="A65" s="46" t="s">
        <v>107</v>
      </c>
      <c r="B65" s="47" t="s">
        <v>141</v>
      </c>
      <c r="C65" s="48">
        <v>2017</v>
      </c>
      <c r="D65" s="49">
        <v>530000</v>
      </c>
      <c r="E65" s="50">
        <f t="shared" si="0"/>
        <v>530000</v>
      </c>
      <c r="F65" s="4"/>
      <c r="G65" s="22" t="s">
        <v>30</v>
      </c>
      <c r="H65" s="22" t="s">
        <v>31</v>
      </c>
      <c r="I65" s="21"/>
      <c r="J65" s="24"/>
      <c r="K65" s="8"/>
    </row>
    <row r="66" spans="1:112" s="2" customFormat="1" ht="43.5" customHeight="1">
      <c r="A66" s="13" t="s">
        <v>26</v>
      </c>
      <c r="B66" s="14" t="s">
        <v>80</v>
      </c>
      <c r="C66" s="15">
        <v>2017</v>
      </c>
      <c r="D66" s="4">
        <f>D67+D68+D69+D70+D71+D72+D73+D74</f>
        <v>7000000</v>
      </c>
      <c r="E66" s="5">
        <f>D66</f>
        <v>7000000</v>
      </c>
      <c r="F66" s="4"/>
      <c r="G66" s="12" t="s">
        <v>30</v>
      </c>
      <c r="H66" s="12" t="s">
        <v>1</v>
      </c>
      <c r="I66" s="16"/>
      <c r="J66" s="24"/>
      <c r="K66" s="1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</row>
    <row r="67" spans="1:112" s="2" customFormat="1" ht="35.25" customHeight="1">
      <c r="A67" s="13" t="s">
        <v>72</v>
      </c>
      <c r="B67" s="14" t="s">
        <v>81</v>
      </c>
      <c r="C67" s="15">
        <v>2017</v>
      </c>
      <c r="D67" s="4">
        <v>660000</v>
      </c>
      <c r="E67" s="25">
        <f aca="true" t="shared" si="1" ref="E67:E75">D67</f>
        <v>660000</v>
      </c>
      <c r="F67" s="4"/>
      <c r="G67" s="12" t="s">
        <v>30</v>
      </c>
      <c r="H67" s="12" t="s">
        <v>1</v>
      </c>
      <c r="I67" s="16"/>
      <c r="J67" s="24"/>
      <c r="K67" s="1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</row>
    <row r="68" spans="1:112" s="2" customFormat="1" ht="35.25" customHeight="1">
      <c r="A68" s="13" t="s">
        <v>73</v>
      </c>
      <c r="B68" s="14" t="s">
        <v>82</v>
      </c>
      <c r="C68" s="15">
        <v>2017</v>
      </c>
      <c r="D68" s="4">
        <v>1210000</v>
      </c>
      <c r="E68" s="25">
        <f t="shared" si="1"/>
        <v>1210000</v>
      </c>
      <c r="F68" s="4"/>
      <c r="G68" s="12" t="s">
        <v>30</v>
      </c>
      <c r="H68" s="12" t="s">
        <v>1</v>
      </c>
      <c r="I68" s="16"/>
      <c r="J68" s="24"/>
      <c r="K68" s="1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</row>
    <row r="69" spans="1:112" s="2" customFormat="1" ht="35.25" customHeight="1">
      <c r="A69" s="13" t="s">
        <v>74</v>
      </c>
      <c r="B69" s="14" t="s">
        <v>83</v>
      </c>
      <c r="C69" s="15">
        <v>2017</v>
      </c>
      <c r="D69" s="4">
        <v>250000</v>
      </c>
      <c r="E69" s="25">
        <f t="shared" si="1"/>
        <v>250000</v>
      </c>
      <c r="F69" s="4"/>
      <c r="G69" s="12" t="s">
        <v>30</v>
      </c>
      <c r="H69" s="12" t="s">
        <v>1</v>
      </c>
      <c r="I69" s="16"/>
      <c r="J69" s="24"/>
      <c r="K69" s="1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1:112" s="2" customFormat="1" ht="35.25" customHeight="1">
      <c r="A70" s="13" t="s">
        <v>75</v>
      </c>
      <c r="B70" s="14" t="s">
        <v>84</v>
      </c>
      <c r="C70" s="15">
        <v>2017</v>
      </c>
      <c r="D70" s="4">
        <v>1467000</v>
      </c>
      <c r="E70" s="25">
        <f t="shared" si="1"/>
        <v>1467000</v>
      </c>
      <c r="F70" s="4"/>
      <c r="G70" s="12" t="s">
        <v>30</v>
      </c>
      <c r="H70" s="12" t="s">
        <v>1</v>
      </c>
      <c r="I70" s="16"/>
      <c r="J70" s="24"/>
      <c r="K70" s="1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  <row r="71" spans="1:112" s="2" customFormat="1" ht="35.25" customHeight="1">
      <c r="A71" s="13" t="s">
        <v>76</v>
      </c>
      <c r="B71" s="14" t="s">
        <v>85</v>
      </c>
      <c r="C71" s="15">
        <v>2017</v>
      </c>
      <c r="D71" s="4">
        <v>1440000</v>
      </c>
      <c r="E71" s="25">
        <f t="shared" si="1"/>
        <v>1440000</v>
      </c>
      <c r="F71" s="4"/>
      <c r="G71" s="12" t="s">
        <v>30</v>
      </c>
      <c r="H71" s="12" t="s">
        <v>1</v>
      </c>
      <c r="I71" s="16"/>
      <c r="J71" s="24"/>
      <c r="K71" s="1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</row>
    <row r="72" spans="1:112" s="2" customFormat="1" ht="55.5" customHeight="1">
      <c r="A72" s="13" t="s">
        <v>77</v>
      </c>
      <c r="B72" s="14" t="s">
        <v>88</v>
      </c>
      <c r="C72" s="15">
        <v>2017</v>
      </c>
      <c r="D72" s="4">
        <v>400000</v>
      </c>
      <c r="E72" s="25">
        <f t="shared" si="1"/>
        <v>400000</v>
      </c>
      <c r="F72" s="4"/>
      <c r="G72" s="12" t="s">
        <v>30</v>
      </c>
      <c r="H72" s="12" t="s">
        <v>1</v>
      </c>
      <c r="I72" s="16"/>
      <c r="J72" s="24"/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</row>
    <row r="73" spans="1:112" s="2" customFormat="1" ht="41.25" customHeight="1">
      <c r="A73" s="13" t="s">
        <v>78</v>
      </c>
      <c r="B73" s="14" t="s">
        <v>86</v>
      </c>
      <c r="C73" s="15">
        <v>2017</v>
      </c>
      <c r="D73" s="4">
        <v>685500</v>
      </c>
      <c r="E73" s="25">
        <f t="shared" si="1"/>
        <v>685500</v>
      </c>
      <c r="F73" s="4"/>
      <c r="G73" s="12" t="s">
        <v>30</v>
      </c>
      <c r="H73" s="12" t="s">
        <v>1</v>
      </c>
      <c r="I73" s="16"/>
      <c r="J73" s="24"/>
      <c r="K73" s="1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</row>
    <row r="74" spans="1:112" s="2" customFormat="1" ht="43.5" customHeight="1">
      <c r="A74" s="13" t="s">
        <v>79</v>
      </c>
      <c r="B74" s="14" t="s">
        <v>87</v>
      </c>
      <c r="C74" s="15">
        <v>2017</v>
      </c>
      <c r="D74" s="4">
        <v>887500</v>
      </c>
      <c r="E74" s="25">
        <f t="shared" si="1"/>
        <v>887500</v>
      </c>
      <c r="F74" s="4"/>
      <c r="G74" s="12" t="s">
        <v>30</v>
      </c>
      <c r="H74" s="12" t="s">
        <v>1</v>
      </c>
      <c r="I74" s="16"/>
      <c r="J74" s="24"/>
      <c r="K74" s="1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</row>
    <row r="75" spans="1:112" s="2" customFormat="1" ht="118.5" customHeight="1">
      <c r="A75" s="13" t="s">
        <v>100</v>
      </c>
      <c r="B75" s="14" t="s">
        <v>102</v>
      </c>
      <c r="C75" s="15">
        <v>2017</v>
      </c>
      <c r="D75" s="4">
        <v>300000</v>
      </c>
      <c r="E75" s="25">
        <f t="shared" si="1"/>
        <v>300000</v>
      </c>
      <c r="F75" s="4"/>
      <c r="G75" s="12" t="s">
        <v>30</v>
      </c>
      <c r="H75" s="22" t="s">
        <v>31</v>
      </c>
      <c r="I75" s="16"/>
      <c r="J75" s="24"/>
      <c r="K75" s="1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</row>
    <row r="76" spans="1:112" s="2" customFormat="1" ht="35.25" customHeight="1">
      <c r="A76" s="13"/>
      <c r="B76" s="14" t="s">
        <v>103</v>
      </c>
      <c r="C76" s="15"/>
      <c r="D76" s="4">
        <f>D21+D46+D47+D66+D75</f>
        <v>141671981</v>
      </c>
      <c r="E76" s="5">
        <f>D76</f>
        <v>141671981</v>
      </c>
      <c r="F76" s="4"/>
      <c r="G76" s="12"/>
      <c r="H76" s="12"/>
      <c r="I76" s="16"/>
      <c r="J76" s="24"/>
      <c r="K76" s="1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</row>
    <row r="77" spans="1:11" s="2" customFormat="1" ht="33" customHeight="1">
      <c r="A77" s="19"/>
      <c r="B77" s="14" t="s">
        <v>54</v>
      </c>
      <c r="C77" s="15"/>
      <c r="D77" s="4">
        <f>D76</f>
        <v>141671981</v>
      </c>
      <c r="E77" s="4">
        <f>D77</f>
        <v>141671981</v>
      </c>
      <c r="F77" s="4"/>
      <c r="G77" s="11"/>
      <c r="H77" s="26"/>
      <c r="I77" s="16"/>
      <c r="J77" s="24"/>
      <c r="K77" s="8"/>
    </row>
    <row r="78" spans="1:11" s="2" customFormat="1" ht="33" customHeight="1">
      <c r="A78" s="19"/>
      <c r="B78" s="59" t="s">
        <v>40</v>
      </c>
      <c r="C78" s="70"/>
      <c r="D78" s="70"/>
      <c r="E78" s="70"/>
      <c r="F78" s="70"/>
      <c r="G78" s="70"/>
      <c r="H78" s="70"/>
      <c r="I78" s="70"/>
      <c r="J78" s="71"/>
      <c r="K78" s="8"/>
    </row>
    <row r="79" spans="1:11" s="2" customFormat="1" ht="57.75" customHeight="1">
      <c r="A79" s="19" t="s">
        <v>3</v>
      </c>
      <c r="B79" s="14" t="s">
        <v>27</v>
      </c>
      <c r="C79" s="15">
        <v>2017</v>
      </c>
      <c r="D79" s="5">
        <v>500000</v>
      </c>
      <c r="E79" s="5">
        <f>D79</f>
        <v>500000</v>
      </c>
      <c r="F79" s="4"/>
      <c r="G79" s="22" t="s">
        <v>18</v>
      </c>
      <c r="H79" s="22" t="s">
        <v>101</v>
      </c>
      <c r="I79" s="16"/>
      <c r="J79" s="27"/>
      <c r="K79" s="8"/>
    </row>
    <row r="80" spans="1:11" s="2" customFormat="1" ht="30" customHeight="1">
      <c r="A80" s="13" t="s">
        <v>16</v>
      </c>
      <c r="B80" s="14" t="s">
        <v>55</v>
      </c>
      <c r="C80" s="12"/>
      <c r="D80" s="4">
        <v>500000</v>
      </c>
      <c r="E80" s="4">
        <v>500000</v>
      </c>
      <c r="F80" s="5"/>
      <c r="G80" s="22"/>
      <c r="H80" s="28"/>
      <c r="I80" s="16"/>
      <c r="J80" s="27"/>
      <c r="K80" s="8"/>
    </row>
    <row r="81" spans="1:11" s="2" customFormat="1" ht="35.25" customHeight="1">
      <c r="A81" s="13"/>
      <c r="B81" s="14" t="s">
        <v>42</v>
      </c>
      <c r="C81" s="12"/>
      <c r="D81" s="4">
        <f>D19+D77+D80</f>
        <v>144591981</v>
      </c>
      <c r="E81" s="4">
        <f>E19+E77+E80</f>
        <v>144591981</v>
      </c>
      <c r="F81" s="5"/>
      <c r="G81" s="22"/>
      <c r="H81" s="28"/>
      <c r="I81" s="16"/>
      <c r="J81" s="27"/>
      <c r="K81" s="8"/>
    </row>
    <row r="82" spans="1:11" s="2" customFormat="1" ht="31.5" customHeight="1">
      <c r="A82" s="13"/>
      <c r="B82" s="59" t="s">
        <v>41</v>
      </c>
      <c r="C82" s="70"/>
      <c r="D82" s="70"/>
      <c r="E82" s="70"/>
      <c r="F82" s="70"/>
      <c r="G82" s="70"/>
      <c r="H82" s="70"/>
      <c r="I82" s="70"/>
      <c r="J82" s="71"/>
      <c r="K82" s="8"/>
    </row>
    <row r="83" spans="1:11" s="2" customFormat="1" ht="38.25" customHeight="1">
      <c r="A83" s="19" t="s">
        <v>28</v>
      </c>
      <c r="B83" s="14" t="s">
        <v>37</v>
      </c>
      <c r="C83" s="19" t="s">
        <v>29</v>
      </c>
      <c r="D83" s="45">
        <f>7000000+9000000</f>
        <v>16000000</v>
      </c>
      <c r="E83" s="5"/>
      <c r="F83" s="5">
        <f>D83</f>
        <v>16000000</v>
      </c>
      <c r="G83" s="22" t="s">
        <v>18</v>
      </c>
      <c r="H83" s="22" t="s">
        <v>31</v>
      </c>
      <c r="I83" s="16"/>
      <c r="J83" s="24"/>
      <c r="K83" s="8"/>
    </row>
    <row r="84" spans="1:11" s="2" customFormat="1" ht="63.75" customHeight="1">
      <c r="A84" s="19" t="s">
        <v>89</v>
      </c>
      <c r="B84" s="14" t="s">
        <v>90</v>
      </c>
      <c r="C84" s="19" t="s">
        <v>29</v>
      </c>
      <c r="D84" s="5">
        <v>1540000</v>
      </c>
      <c r="E84" s="5"/>
      <c r="F84" s="5">
        <f>D84</f>
        <v>1540000</v>
      </c>
      <c r="G84" s="22" t="s">
        <v>18</v>
      </c>
      <c r="H84" s="22" t="s">
        <v>31</v>
      </c>
      <c r="I84" s="16"/>
      <c r="J84" s="24"/>
      <c r="K84" s="8"/>
    </row>
    <row r="85" spans="1:11" s="2" customFormat="1" ht="31.5" customHeight="1">
      <c r="A85" s="19"/>
      <c r="B85" s="14" t="s">
        <v>56</v>
      </c>
      <c r="C85" s="19"/>
      <c r="D85" s="5">
        <f>D83+D84</f>
        <v>17540000</v>
      </c>
      <c r="E85" s="5">
        <f>E83+E84</f>
        <v>0</v>
      </c>
      <c r="F85" s="5">
        <f>F83+F84</f>
        <v>17540000</v>
      </c>
      <c r="G85" s="22"/>
      <c r="H85" s="12"/>
      <c r="I85" s="16"/>
      <c r="J85" s="24"/>
      <c r="K85" s="8"/>
    </row>
    <row r="86" spans="1:11" s="2" customFormat="1" ht="39.75" customHeight="1">
      <c r="A86" s="19"/>
      <c r="B86" s="14" t="s">
        <v>43</v>
      </c>
      <c r="C86" s="15"/>
      <c r="D86" s="4">
        <f>E86+F86</f>
        <v>162131981</v>
      </c>
      <c r="E86" s="4">
        <f>E19+E77+E80+E85</f>
        <v>144591981</v>
      </c>
      <c r="F86" s="5">
        <f>F85</f>
        <v>17540000</v>
      </c>
      <c r="G86" s="22"/>
      <c r="H86" s="29"/>
      <c r="I86" s="11"/>
      <c r="J86" s="24"/>
      <c r="K86" s="8"/>
    </row>
    <row r="87" spans="1:11" s="2" customFormat="1" ht="24" customHeight="1">
      <c r="A87" s="30"/>
      <c r="B87" s="31"/>
      <c r="C87" s="32"/>
      <c r="D87" s="33"/>
      <c r="E87" s="33"/>
      <c r="F87" s="33"/>
      <c r="G87" s="8"/>
      <c r="H87" s="32"/>
      <c r="I87" s="34"/>
      <c r="J87" s="10"/>
      <c r="K87" s="8"/>
    </row>
    <row r="88" spans="1:11" s="2" customFormat="1" ht="23.25">
      <c r="A88" s="8"/>
      <c r="B88" s="35" t="s">
        <v>137</v>
      </c>
      <c r="C88" s="8"/>
      <c r="D88" s="36"/>
      <c r="E88" s="36"/>
      <c r="F88" s="37" t="s">
        <v>138</v>
      </c>
      <c r="G88" s="8"/>
      <c r="H88" s="38"/>
      <c r="I88" s="38"/>
      <c r="J88" s="8"/>
      <c r="K88" s="8"/>
    </row>
    <row r="89" spans="1:11" s="2" customFormat="1" ht="18.75">
      <c r="A89" s="8"/>
      <c r="B89" s="31"/>
      <c r="C89" s="8"/>
      <c r="D89" s="36"/>
      <c r="E89" s="36"/>
      <c r="F89" s="39"/>
      <c r="G89" s="8"/>
      <c r="H89" s="61"/>
      <c r="I89" s="61"/>
      <c r="J89" s="8"/>
      <c r="K89" s="8"/>
    </row>
    <row r="90" spans="1:11" s="2" customFormat="1" ht="27" customHeight="1">
      <c r="A90" s="8"/>
      <c r="B90" s="8"/>
      <c r="C90" s="8"/>
      <c r="D90" s="36"/>
      <c r="E90" s="36"/>
      <c r="F90" s="39"/>
      <c r="G90" s="8"/>
      <c r="H90" s="8"/>
      <c r="I90" s="34"/>
      <c r="J90" s="8"/>
      <c r="K90" s="8"/>
    </row>
    <row r="91" spans="1:11" s="2" customFormat="1" ht="20.25">
      <c r="A91" s="8"/>
      <c r="B91" s="8"/>
      <c r="C91" s="8"/>
      <c r="D91" s="8"/>
      <c r="E91" s="8"/>
      <c r="F91" s="8"/>
      <c r="G91" s="40"/>
      <c r="H91" s="8"/>
      <c r="I91" s="8"/>
      <c r="J91" s="8"/>
      <c r="K91" s="8"/>
    </row>
    <row r="92" spans="1:11" s="2" customFormat="1" ht="20.25">
      <c r="A92" s="8"/>
      <c r="B92" s="8"/>
      <c r="C92" s="8"/>
      <c r="D92" s="8"/>
      <c r="E92" s="8"/>
      <c r="F92" s="8"/>
      <c r="G92" s="40"/>
      <c r="H92" s="8"/>
      <c r="I92" s="8"/>
      <c r="J92" s="8"/>
      <c r="K92" s="8"/>
    </row>
    <row r="93" spans="1:11" s="2" customFormat="1" ht="20.25">
      <c r="A93" s="8"/>
      <c r="B93" s="40"/>
      <c r="C93" s="8"/>
      <c r="D93" s="8"/>
      <c r="E93" s="8"/>
      <c r="F93" s="8"/>
      <c r="G93" s="40"/>
      <c r="H93" s="8"/>
      <c r="I93" s="8"/>
      <c r="J93" s="8"/>
      <c r="K93" s="8"/>
    </row>
    <row r="94" spans="1:11" ht="20.25">
      <c r="A94" s="6"/>
      <c r="B94" s="40"/>
      <c r="C94" s="40"/>
      <c r="D94" s="40"/>
      <c r="E94" s="40"/>
      <c r="F94" s="40"/>
      <c r="G94" s="40"/>
      <c r="H94" s="40"/>
      <c r="I94" s="40"/>
      <c r="J94" s="40"/>
      <c r="K94" s="6"/>
    </row>
    <row r="95" spans="1:11" ht="20.25">
      <c r="A95" s="6"/>
      <c r="B95" s="40"/>
      <c r="C95" s="40"/>
      <c r="D95" s="40"/>
      <c r="E95" s="40"/>
      <c r="F95" s="40"/>
      <c r="G95" s="40"/>
      <c r="H95" s="40"/>
      <c r="I95" s="40"/>
      <c r="J95" s="40"/>
      <c r="K95" s="6"/>
    </row>
    <row r="96" spans="1:11" ht="20.25">
      <c r="A96" s="6"/>
      <c r="B96" s="40"/>
      <c r="C96" s="40"/>
      <c r="D96" s="40"/>
      <c r="E96" s="40"/>
      <c r="F96" s="40"/>
      <c r="G96" s="40"/>
      <c r="H96" s="40"/>
      <c r="I96" s="40"/>
      <c r="J96" s="40"/>
      <c r="K96" s="6"/>
    </row>
    <row r="97" spans="1:11" ht="20.25">
      <c r="A97" s="6"/>
      <c r="B97" s="40"/>
      <c r="C97" s="40"/>
      <c r="D97" s="40"/>
      <c r="E97" s="40"/>
      <c r="F97" s="40"/>
      <c r="G97" s="40"/>
      <c r="H97" s="40"/>
      <c r="I97" s="40"/>
      <c r="J97" s="40"/>
      <c r="K97" s="6"/>
    </row>
    <row r="98" spans="1:11" ht="20.25">
      <c r="A98" s="6"/>
      <c r="B98" s="40"/>
      <c r="C98" s="40"/>
      <c r="D98" s="40"/>
      <c r="E98" s="40"/>
      <c r="F98" s="40"/>
      <c r="G98" s="40"/>
      <c r="H98" s="40"/>
      <c r="I98" s="40"/>
      <c r="J98" s="40"/>
      <c r="K98" s="6"/>
    </row>
    <row r="99" spans="1:11" ht="20.25">
      <c r="A99" s="6"/>
      <c r="B99" s="40"/>
      <c r="C99" s="40"/>
      <c r="D99" s="40"/>
      <c r="E99" s="40"/>
      <c r="F99" s="40"/>
      <c r="G99" s="40"/>
      <c r="H99" s="40"/>
      <c r="I99" s="40"/>
      <c r="J99" s="40"/>
      <c r="K99" s="6"/>
    </row>
    <row r="100" spans="1:11" ht="20.25">
      <c r="A100" s="6"/>
      <c r="B100" s="40"/>
      <c r="C100" s="40"/>
      <c r="D100" s="40"/>
      <c r="E100" s="40"/>
      <c r="F100" s="40"/>
      <c r="G100" s="40"/>
      <c r="H100" s="40"/>
      <c r="I100" s="40"/>
      <c r="J100" s="40"/>
      <c r="K100" s="6"/>
    </row>
    <row r="101" spans="1:11" ht="20.25">
      <c r="A101" s="6"/>
      <c r="B101" s="40"/>
      <c r="C101" s="40"/>
      <c r="D101" s="40"/>
      <c r="E101" s="40"/>
      <c r="F101" s="40"/>
      <c r="G101" s="40"/>
      <c r="H101" s="40"/>
      <c r="I101" s="40"/>
      <c r="J101" s="40"/>
      <c r="K101" s="6"/>
    </row>
    <row r="102" spans="1:11" ht="20.25">
      <c r="A102" s="6"/>
      <c r="B102" s="40"/>
      <c r="C102" s="40"/>
      <c r="D102" s="40"/>
      <c r="E102" s="40"/>
      <c r="F102" s="40"/>
      <c r="G102" s="40"/>
      <c r="H102" s="40"/>
      <c r="I102" s="40"/>
      <c r="J102" s="40"/>
      <c r="K102" s="6"/>
    </row>
    <row r="103" spans="1:11" ht="20.25">
      <c r="A103" s="6"/>
      <c r="B103" s="40"/>
      <c r="C103" s="40"/>
      <c r="D103" s="40"/>
      <c r="E103" s="40"/>
      <c r="F103" s="40"/>
      <c r="G103" s="40"/>
      <c r="H103" s="40"/>
      <c r="I103" s="40"/>
      <c r="J103" s="40"/>
      <c r="K103" s="6"/>
    </row>
    <row r="104" spans="1:11" ht="20.25">
      <c r="A104" s="6"/>
      <c r="B104" s="40"/>
      <c r="C104" s="40"/>
      <c r="D104" s="40"/>
      <c r="E104" s="40"/>
      <c r="F104" s="40"/>
      <c r="G104" s="40"/>
      <c r="H104" s="40"/>
      <c r="I104" s="40"/>
      <c r="J104" s="40"/>
      <c r="K104" s="6"/>
    </row>
    <row r="105" spans="1:11" ht="20.25">
      <c r="A105" s="6"/>
      <c r="B105" s="40"/>
      <c r="C105" s="40"/>
      <c r="D105" s="40"/>
      <c r="E105" s="40"/>
      <c r="F105" s="40"/>
      <c r="G105" s="40"/>
      <c r="H105" s="40"/>
      <c r="I105" s="40"/>
      <c r="J105" s="40"/>
      <c r="K105" s="6"/>
    </row>
    <row r="106" spans="1:11" ht="20.25">
      <c r="A106" s="6"/>
      <c r="B106" s="40"/>
      <c r="C106" s="40"/>
      <c r="D106" s="40"/>
      <c r="E106" s="40"/>
      <c r="F106" s="40"/>
      <c r="G106" s="40"/>
      <c r="H106" s="40"/>
      <c r="I106" s="40"/>
      <c r="J106" s="40"/>
      <c r="K106" s="6"/>
    </row>
    <row r="107" spans="1:11" ht="20.25">
      <c r="A107" s="6"/>
      <c r="B107" s="40"/>
      <c r="C107" s="40"/>
      <c r="D107" s="40"/>
      <c r="E107" s="40"/>
      <c r="F107" s="40"/>
      <c r="G107" s="40"/>
      <c r="H107" s="40"/>
      <c r="I107" s="40"/>
      <c r="J107" s="40"/>
      <c r="K107" s="6"/>
    </row>
    <row r="108" spans="1:11" ht="20.25">
      <c r="A108" s="6"/>
      <c r="B108" s="40"/>
      <c r="C108" s="40"/>
      <c r="D108" s="40"/>
      <c r="E108" s="40"/>
      <c r="F108" s="40"/>
      <c r="G108" s="40"/>
      <c r="H108" s="40"/>
      <c r="I108" s="40"/>
      <c r="J108" s="40"/>
      <c r="K108" s="6"/>
    </row>
    <row r="109" spans="1:11" ht="20.25">
      <c r="A109" s="6"/>
      <c r="B109" s="40"/>
      <c r="C109" s="40"/>
      <c r="D109" s="40"/>
      <c r="E109" s="40"/>
      <c r="F109" s="40"/>
      <c r="G109" s="40"/>
      <c r="H109" s="40"/>
      <c r="I109" s="40"/>
      <c r="J109" s="40"/>
      <c r="K109" s="6"/>
    </row>
    <row r="110" spans="1:11" ht="20.25">
      <c r="A110" s="6"/>
      <c r="B110" s="40"/>
      <c r="C110" s="40"/>
      <c r="D110" s="40"/>
      <c r="E110" s="40"/>
      <c r="F110" s="40"/>
      <c r="G110" s="40"/>
      <c r="H110" s="40"/>
      <c r="I110" s="40"/>
      <c r="J110" s="40"/>
      <c r="K110" s="6"/>
    </row>
    <row r="111" spans="1:11" ht="20.25">
      <c r="A111" s="6"/>
      <c r="B111" s="40"/>
      <c r="C111" s="40"/>
      <c r="D111" s="40"/>
      <c r="E111" s="40"/>
      <c r="F111" s="40"/>
      <c r="G111" s="40"/>
      <c r="H111" s="40"/>
      <c r="I111" s="40"/>
      <c r="J111" s="40"/>
      <c r="K111" s="6"/>
    </row>
    <row r="112" spans="1:11" ht="20.25">
      <c r="A112" s="6"/>
      <c r="B112" s="40"/>
      <c r="C112" s="40"/>
      <c r="D112" s="40"/>
      <c r="E112" s="40"/>
      <c r="F112" s="40"/>
      <c r="G112" s="40"/>
      <c r="H112" s="40"/>
      <c r="I112" s="40"/>
      <c r="J112" s="40"/>
      <c r="K112" s="6"/>
    </row>
    <row r="113" spans="1:11" ht="20.25">
      <c r="A113" s="6"/>
      <c r="B113" s="40"/>
      <c r="C113" s="40"/>
      <c r="D113" s="40"/>
      <c r="E113" s="40"/>
      <c r="F113" s="40"/>
      <c r="G113" s="40"/>
      <c r="H113" s="40"/>
      <c r="I113" s="40"/>
      <c r="J113" s="40"/>
      <c r="K113" s="6"/>
    </row>
    <row r="114" spans="1:11" ht="20.25">
      <c r="A114" s="6"/>
      <c r="B114" s="40"/>
      <c r="C114" s="40"/>
      <c r="D114" s="40"/>
      <c r="E114" s="40"/>
      <c r="F114" s="40"/>
      <c r="G114" s="40"/>
      <c r="H114" s="40"/>
      <c r="I114" s="40"/>
      <c r="J114" s="40"/>
      <c r="K114" s="6"/>
    </row>
    <row r="115" spans="1:11" ht="20.25">
      <c r="A115" s="6"/>
      <c r="B115" s="40"/>
      <c r="C115" s="40"/>
      <c r="D115" s="40"/>
      <c r="E115" s="40"/>
      <c r="F115" s="40"/>
      <c r="G115" s="40"/>
      <c r="H115" s="40"/>
      <c r="I115" s="40"/>
      <c r="J115" s="40"/>
      <c r="K115" s="6"/>
    </row>
    <row r="116" spans="1:11" ht="20.25">
      <c r="A116" s="6"/>
      <c r="B116" s="40"/>
      <c r="C116" s="40"/>
      <c r="D116" s="40"/>
      <c r="E116" s="40"/>
      <c r="F116" s="40"/>
      <c r="G116" s="40"/>
      <c r="H116" s="40"/>
      <c r="I116" s="40"/>
      <c r="J116" s="40"/>
      <c r="K116" s="6"/>
    </row>
    <row r="117" spans="1:11" ht="20.25">
      <c r="A117" s="6"/>
      <c r="B117" s="40"/>
      <c r="C117" s="40"/>
      <c r="D117" s="40"/>
      <c r="E117" s="40"/>
      <c r="F117" s="40"/>
      <c r="G117" s="40"/>
      <c r="H117" s="40"/>
      <c r="I117" s="40"/>
      <c r="J117" s="40"/>
      <c r="K117" s="6"/>
    </row>
    <row r="118" spans="1:11" ht="20.25">
      <c r="A118" s="6"/>
      <c r="B118" s="40"/>
      <c r="C118" s="40"/>
      <c r="D118" s="40"/>
      <c r="E118" s="40"/>
      <c r="F118" s="40"/>
      <c r="G118" s="40"/>
      <c r="H118" s="40"/>
      <c r="I118" s="40"/>
      <c r="J118" s="40"/>
      <c r="K118" s="6"/>
    </row>
    <row r="119" spans="1:11" ht="20.25">
      <c r="A119" s="6"/>
      <c r="B119" s="40"/>
      <c r="C119" s="40"/>
      <c r="D119" s="40"/>
      <c r="E119" s="40"/>
      <c r="F119" s="40"/>
      <c r="G119" s="40"/>
      <c r="H119" s="40"/>
      <c r="I119" s="40"/>
      <c r="J119" s="40"/>
      <c r="K119" s="6"/>
    </row>
    <row r="120" spans="1:11" ht="20.25">
      <c r="A120" s="6"/>
      <c r="B120" s="40"/>
      <c r="C120" s="40"/>
      <c r="D120" s="40"/>
      <c r="E120" s="40"/>
      <c r="F120" s="40"/>
      <c r="G120" s="40"/>
      <c r="H120" s="40"/>
      <c r="I120" s="40"/>
      <c r="J120" s="40"/>
      <c r="K120" s="6"/>
    </row>
    <row r="121" spans="1:11" ht="20.25">
      <c r="A121" s="6"/>
      <c r="B121" s="40"/>
      <c r="C121" s="40"/>
      <c r="D121" s="40"/>
      <c r="E121" s="40"/>
      <c r="F121" s="40"/>
      <c r="G121" s="40"/>
      <c r="H121" s="40"/>
      <c r="I121" s="40"/>
      <c r="J121" s="40"/>
      <c r="K121" s="6"/>
    </row>
    <row r="122" spans="1:11" ht="20.25">
      <c r="A122" s="6"/>
      <c r="B122" s="40"/>
      <c r="C122" s="40"/>
      <c r="D122" s="40"/>
      <c r="E122" s="40"/>
      <c r="F122" s="40"/>
      <c r="G122" s="40"/>
      <c r="H122" s="40"/>
      <c r="I122" s="40"/>
      <c r="J122" s="40"/>
      <c r="K122" s="6"/>
    </row>
    <row r="123" spans="1:11" ht="20.25">
      <c r="A123" s="6"/>
      <c r="B123" s="40"/>
      <c r="C123" s="40"/>
      <c r="D123" s="40"/>
      <c r="E123" s="40"/>
      <c r="F123" s="40"/>
      <c r="G123" s="40"/>
      <c r="H123" s="40"/>
      <c r="I123" s="40"/>
      <c r="J123" s="40"/>
      <c r="K123" s="6"/>
    </row>
    <row r="124" spans="1:11" ht="20.25">
      <c r="A124" s="6"/>
      <c r="B124" s="40"/>
      <c r="C124" s="40"/>
      <c r="D124" s="40"/>
      <c r="E124" s="40"/>
      <c r="F124" s="40"/>
      <c r="G124" s="40"/>
      <c r="H124" s="40"/>
      <c r="I124" s="40"/>
      <c r="J124" s="40"/>
      <c r="K124" s="6"/>
    </row>
    <row r="125" spans="1:11" ht="20.25">
      <c r="A125" s="6"/>
      <c r="B125" s="40"/>
      <c r="C125" s="40"/>
      <c r="D125" s="40"/>
      <c r="E125" s="40"/>
      <c r="F125" s="40"/>
      <c r="G125" s="40"/>
      <c r="H125" s="40"/>
      <c r="I125" s="40"/>
      <c r="J125" s="40"/>
      <c r="K125" s="6"/>
    </row>
    <row r="126" spans="1:11" ht="20.25">
      <c r="A126" s="6"/>
      <c r="B126" s="40"/>
      <c r="C126" s="40"/>
      <c r="D126" s="40"/>
      <c r="E126" s="40"/>
      <c r="F126" s="40"/>
      <c r="G126" s="40"/>
      <c r="H126" s="40"/>
      <c r="I126" s="40"/>
      <c r="J126" s="40"/>
      <c r="K126" s="6"/>
    </row>
    <row r="127" spans="1:11" ht="20.25">
      <c r="A127" s="6"/>
      <c r="B127" s="40"/>
      <c r="C127" s="40"/>
      <c r="D127" s="40"/>
      <c r="E127" s="40"/>
      <c r="F127" s="40"/>
      <c r="G127" s="40"/>
      <c r="H127" s="40"/>
      <c r="I127" s="40"/>
      <c r="J127" s="40"/>
      <c r="K127" s="6"/>
    </row>
    <row r="128" spans="2:10" ht="20.2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20.2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20.2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20.2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20.2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20.2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20.2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20.2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20.2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20.2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20.2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20.2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20.2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20.2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20.2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20.2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20.2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20.2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20.2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20.2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20.2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20.2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20.2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20.2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20.2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20.2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20.2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20.2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20.2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20.2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20.2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20.2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20.2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20.2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20.2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20.2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20.2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20.2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20.2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20.2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20.2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20.2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20.2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20.2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20.2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20.2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20.2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20.25">
      <c r="B175" s="3"/>
      <c r="C175" s="3"/>
      <c r="D175" s="3"/>
      <c r="E175" s="3"/>
      <c r="F175" s="3"/>
      <c r="H175" s="3"/>
      <c r="I175" s="3"/>
      <c r="J175" s="3"/>
    </row>
    <row r="176" spans="2:10" ht="20.25">
      <c r="B176" s="3"/>
      <c r="C176" s="3"/>
      <c r="D176" s="3"/>
      <c r="E176" s="3"/>
      <c r="F176" s="3"/>
      <c r="H176" s="3"/>
      <c r="I176" s="3"/>
      <c r="J176" s="3"/>
    </row>
    <row r="177" spans="3:10" ht="20.25">
      <c r="C177" s="3"/>
      <c r="D177" s="3"/>
      <c r="E177" s="3"/>
      <c r="F177" s="3"/>
      <c r="H177" s="3"/>
      <c r="I177" s="3"/>
      <c r="J177" s="3"/>
    </row>
  </sheetData>
  <sheetProtection/>
  <mergeCells count="18">
    <mergeCell ref="B78:J78"/>
    <mergeCell ref="B82:J82"/>
    <mergeCell ref="A10:A12"/>
    <mergeCell ref="B10:B12"/>
    <mergeCell ref="C10:C12"/>
    <mergeCell ref="D10:D12"/>
    <mergeCell ref="E10:F10"/>
    <mergeCell ref="G10:G12"/>
    <mergeCell ref="E1:J1"/>
    <mergeCell ref="I10:I12"/>
    <mergeCell ref="J10:J12"/>
    <mergeCell ref="E11:F11"/>
    <mergeCell ref="H89:I89"/>
    <mergeCell ref="G5:K6"/>
    <mergeCell ref="B7:I8"/>
    <mergeCell ref="H10:H12"/>
    <mergeCell ref="B14:J14"/>
    <mergeCell ref="B20:J20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77" r:id="rId1"/>
  <rowBreaks count="5" manualBreakCount="5">
    <brk id="21" max="9" man="1"/>
    <brk id="36" max="9" man="1"/>
    <brk id="47" max="9" man="1"/>
    <brk id="60" max="9" man="1"/>
    <brk id="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2017-06-07T10:01:10Z</cp:lastPrinted>
  <dcterms:created xsi:type="dcterms:W3CDTF">2009-05-12T09:31:38Z</dcterms:created>
  <dcterms:modified xsi:type="dcterms:W3CDTF">2017-06-07T10:01:42Z</dcterms:modified>
  <cp:category/>
  <cp:version/>
  <cp:contentType/>
  <cp:contentStatus/>
</cp:coreProperties>
</file>