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3" sheetId="1" r:id="rId1"/>
  </sheets>
  <definedNames>
    <definedName name="_xlnm._FilterDatabase" localSheetId="0" hidden="1">'3'!$A$11:$Q$49</definedName>
    <definedName name="_xlnm.Print_Titles" localSheetId="0">'3'!$7:$11</definedName>
    <definedName name="_xlnm.Print_Area" localSheetId="0">'3'!$A$1:$Q$60</definedName>
  </definedNames>
  <calcPr calcId="144525"/>
</workbook>
</file>

<file path=xl/calcChain.xml><?xml version="1.0" encoding="utf-8"?>
<calcChain xmlns="http://schemas.openxmlformats.org/spreadsheetml/2006/main">
  <c r="N12" i="1" l="1"/>
  <c r="P12" i="1"/>
  <c r="N13" i="1"/>
  <c r="P13" i="1"/>
  <c r="P14" i="1"/>
  <c r="N15" i="1"/>
  <c r="P15" i="1"/>
  <c r="J16" i="1"/>
  <c r="N16" i="1"/>
  <c r="P16" i="1"/>
  <c r="N17" i="1"/>
  <c r="P17" i="1"/>
  <c r="M18" i="1"/>
  <c r="N18" i="1" s="1"/>
  <c r="P18" i="1"/>
  <c r="M19" i="1"/>
  <c r="N19" i="1" s="1"/>
  <c r="P19" i="1"/>
  <c r="M20" i="1"/>
  <c r="N20" i="1"/>
  <c r="P20" i="1"/>
  <c r="P21" i="1"/>
  <c r="M22" i="1"/>
  <c r="N22" i="1"/>
  <c r="P22" i="1"/>
  <c r="N23" i="1"/>
  <c r="P23" i="1"/>
  <c r="M24" i="1"/>
  <c r="N24" i="1" s="1"/>
  <c r="P24" i="1"/>
  <c r="N25" i="1"/>
  <c r="P25" i="1"/>
  <c r="N26" i="1"/>
  <c r="P26" i="1"/>
  <c r="M28" i="1"/>
  <c r="N28" i="1"/>
  <c r="P28" i="1"/>
  <c r="N29" i="1"/>
  <c r="P29" i="1"/>
  <c r="M30" i="1"/>
  <c r="N30" i="1" s="1"/>
  <c r="P30" i="1"/>
  <c r="M31" i="1"/>
  <c r="N31" i="1"/>
  <c r="P31" i="1"/>
  <c r="M32" i="1"/>
  <c r="N32" i="1" s="1"/>
  <c r="P32" i="1"/>
  <c r="N33" i="1"/>
  <c r="J34" i="1"/>
  <c r="K34" i="1"/>
  <c r="N35" i="1"/>
  <c r="P35" i="1"/>
  <c r="F36" i="1"/>
  <c r="M36" i="1" s="1"/>
  <c r="N37" i="1"/>
  <c r="N38" i="1"/>
  <c r="P38" i="1"/>
  <c r="F40" i="1"/>
  <c r="M40" i="1" s="1"/>
  <c r="C42" i="1"/>
  <c r="E42" i="1" s="1"/>
  <c r="F42" i="1"/>
  <c r="K42" i="1"/>
  <c r="C43" i="1"/>
  <c r="F43" i="1"/>
  <c r="L44" i="1"/>
  <c r="M44" i="1"/>
  <c r="K46" i="1"/>
  <c r="K49" i="1"/>
  <c r="J51" i="1"/>
  <c r="K51" i="1"/>
  <c r="C45" i="1" l="1"/>
  <c r="F45" i="1"/>
  <c r="F46" i="1" s="1"/>
  <c r="N36" i="1"/>
  <c r="M34" i="1"/>
  <c r="N34" i="1" s="1"/>
  <c r="F34" i="1"/>
  <c r="P34" i="1" s="1"/>
  <c r="C46" i="1"/>
  <c r="M45" i="1" l="1"/>
  <c r="M46" i="1"/>
  <c r="C47" i="1"/>
</calcChain>
</file>

<file path=xl/sharedStrings.xml><?xml version="1.0" encoding="utf-8"?>
<sst xmlns="http://schemas.openxmlformats.org/spreadsheetml/2006/main" count="79" uniqueCount="65">
  <si>
    <t>Зюзя</t>
  </si>
  <si>
    <t>Програма</t>
  </si>
  <si>
    <t>Зф без кредня</t>
  </si>
  <si>
    <t>кред-ня</t>
  </si>
  <si>
    <t>дод дотація+ субв Сф</t>
  </si>
  <si>
    <t>вільний залтшок</t>
  </si>
  <si>
    <t>ДЕФІЦИТ</t>
  </si>
  <si>
    <t>доходи ЗФ</t>
  </si>
  <si>
    <t>С. Г. Віхров</t>
  </si>
  <si>
    <t>Заступник міського голови - 
керуючий справами виконкому</t>
  </si>
  <si>
    <t>ВСЬОГО ВИДАТКІВ</t>
  </si>
  <si>
    <t>…</t>
  </si>
  <si>
    <t>Інші заходи, пов'язані з економічною діяльністю </t>
  </si>
  <si>
    <t>180410 </t>
  </si>
  <si>
    <t>Фінансове управління Чернігівської міської ради</t>
  </si>
  <si>
    <t>75</t>
  </si>
  <si>
    <t>Бібліотеки</t>
  </si>
  <si>
    <t xml:space="preserve">Філармонії, музичні колективи і ансамблі та інші мистецькі заклади та заходи  </t>
  </si>
  <si>
    <t xml:space="preserve">Культура і мистецтво </t>
  </si>
  <si>
    <t>110000</t>
  </si>
  <si>
    <t xml:space="preserve">Управління культури міської ради </t>
  </si>
  <si>
    <t>24</t>
  </si>
  <si>
    <t xml:space="preserve">Перинатальні центри, пологові будинки </t>
  </si>
  <si>
    <t>080203</t>
  </si>
  <si>
    <t>Лікарні</t>
  </si>
  <si>
    <t>080101</t>
  </si>
  <si>
    <t>Охорона здоров’я</t>
  </si>
  <si>
    <t>080000</t>
  </si>
  <si>
    <t>Управління охорони здоров'я міської ради</t>
  </si>
  <si>
    <t>14</t>
  </si>
  <si>
    <t>Загальноосвітні школи (в т.ч. школа-дитячий садок, інтернат при школі), спеціалізовані школи, ліцеї, гімназії, колегіуми</t>
  </si>
  <si>
    <t>070201</t>
  </si>
  <si>
    <t>Дошкільні заклади освіти</t>
  </si>
  <si>
    <t>070101</t>
  </si>
  <si>
    <t>Освіта</t>
  </si>
  <si>
    <t>070000</t>
  </si>
  <si>
    <t>Управління освіти міської  ради</t>
  </si>
  <si>
    <t>10</t>
  </si>
  <si>
    <t xml:space="preserve">Інші видатки на соціальний захист населення </t>
  </si>
  <si>
    <t>090412</t>
  </si>
  <si>
    <t xml:space="preserve">Виконавчий комітет Чернігівської міської ради </t>
  </si>
  <si>
    <t>03</t>
  </si>
  <si>
    <t>13 (гр.3+гр.6)</t>
  </si>
  <si>
    <t>6 (гр.7+гр.12)</t>
  </si>
  <si>
    <t>Капітальні видатки за рахунок коштів, що передаються із загального фонду бюджету до бюджету розвитку (спеціального фонду)</t>
  </si>
  <si>
    <t>з них:</t>
  </si>
  <si>
    <t>бюджет розвитку</t>
  </si>
  <si>
    <t>комунальні послуги та енергоносії</t>
  </si>
  <si>
    <t xml:space="preserve"> оплата праці</t>
  </si>
  <si>
    <t>Код тимчасової класифікації видатків та кредитування місцевих бюджетів</t>
  </si>
  <si>
    <t>Власні</t>
  </si>
  <si>
    <t>розвитку</t>
  </si>
  <si>
    <t xml:space="preserve"> з них:</t>
  </si>
  <si>
    <t>споживання</t>
  </si>
  <si>
    <t>Всього</t>
  </si>
  <si>
    <t>Найменування коду тимчасової класифікації видатків та кредитування місцевих бюджетів</t>
  </si>
  <si>
    <t>РАЗОМ</t>
  </si>
  <si>
    <t xml:space="preserve"> Видатки спеціального фонду</t>
  </si>
  <si>
    <t xml:space="preserve"> Видатки загального фонду</t>
  </si>
  <si>
    <t xml:space="preserve"> Назва головного розпорядника коштів</t>
  </si>
  <si>
    <t>Код типової відомчої класифікації видатків</t>
  </si>
  <si>
    <t>(грн.)</t>
  </si>
  <si>
    <t>Зміни до розподілу видатків міського бюджету на 2013 рік за головними розпорядниками коштів</t>
  </si>
  <si>
    <t>до розпорядження міського голови
"15" липня 2013 року № 118-р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</si>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</sst>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2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2"/>
      <color indexed="10"/>
      <name val="Times New Roman Cyr"/>
      <charset val="204"/>
    </font>
    <font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2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6"/>
      <name val="Times New Roman Cyr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8"/>
      <name val="Times New Roman Cyr"/>
      <family val="1"/>
      <charset val="204"/>
    </font>
    <font>
      <i/>
      <u/>
      <sz val="12"/>
      <name val="Times New Roman Cyr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"/>
      <family val="1"/>
      <charset val="204"/>
    </font>
    <font>
      <b/>
      <sz val="48"/>
      <name val="Times New Roman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wrapText="1"/>
      <protection locked="0"/>
    </xf>
    <xf numFmtId="43" fontId="6" fillId="0" borderId="0" xfId="1" applyFont="1" applyFill="1" applyProtection="1">
      <protection locked="0"/>
    </xf>
    <xf numFmtId="3" fontId="7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3" fontId="8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1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justify" vertical="center" wrapText="1"/>
      <protection locked="0"/>
    </xf>
    <xf numFmtId="4" fontId="2" fillId="0" borderId="0" xfId="0" applyNumberFormat="1" applyFont="1" applyFill="1" applyProtection="1">
      <protection locked="0"/>
    </xf>
    <xf numFmtId="4" fontId="8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8" fillId="0" borderId="2" xfId="0" applyNumberFormat="1" applyFont="1" applyFill="1" applyBorder="1" applyAlignment="1" applyProtection="1">
      <alignment horizontal="right"/>
    </xf>
    <xf numFmtId="4" fontId="11" fillId="0" borderId="1" xfId="0" applyNumberFormat="1" applyFont="1" applyFill="1" applyBorder="1" applyProtection="1"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justify" vertical="center" wrapText="1"/>
      <protection locked="0"/>
    </xf>
    <xf numFmtId="3" fontId="8" fillId="0" borderId="2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3" fontId="12" fillId="0" borderId="0" xfId="0" applyNumberFormat="1" applyFont="1" applyFill="1" applyBorder="1" applyAlignment="1" applyProtection="1">
      <alignment horizontal="center" wrapText="1"/>
      <protection locked="0"/>
    </xf>
    <xf numFmtId="4" fontId="10" fillId="0" borderId="0" xfId="0" applyNumberFormat="1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3" fontId="11" fillId="0" borderId="1" xfId="0" applyNumberFormat="1" applyFont="1" applyFill="1" applyBorder="1" applyProtection="1">
      <protection locked="0"/>
    </xf>
    <xf numFmtId="3" fontId="13" fillId="0" borderId="0" xfId="0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Protection="1">
      <protection locked="0"/>
    </xf>
    <xf numFmtId="3" fontId="13" fillId="0" borderId="2" xfId="0" applyNumberFormat="1" applyFont="1" applyFill="1" applyBorder="1" applyAlignment="1" applyProtection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Protection="1">
      <protection locked="0"/>
    </xf>
    <xf numFmtId="3" fontId="3" fillId="0" borderId="0" xfId="0" applyNumberFormat="1" applyFont="1" applyFill="1" applyProtection="1">
      <protection locked="0"/>
    </xf>
    <xf numFmtId="4" fontId="18" fillId="0" borderId="2" xfId="0" applyNumberFormat="1" applyFont="1" applyFill="1" applyBorder="1" applyAlignment="1" applyProtection="1">
      <alignment horizontal="right"/>
    </xf>
    <xf numFmtId="0" fontId="19" fillId="0" borderId="2" xfId="0" applyFont="1" applyFill="1" applyBorder="1" applyAlignment="1" applyProtection="1">
      <alignment horizontal="justify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right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justify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justify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justify" vertical="center" wrapText="1"/>
      <protection locked="0"/>
    </xf>
    <xf numFmtId="0" fontId="20" fillId="0" borderId="2" xfId="0" applyFont="1" applyFill="1" applyBorder="1" applyAlignment="1" applyProtection="1">
      <alignment horizontal="justify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0" applyNumberFormat="1" applyFont="1" applyFill="1" applyAlignment="1" applyProtection="1">
      <alignment horizontal="center"/>
      <protection locked="0"/>
    </xf>
    <xf numFmtId="4" fontId="22" fillId="0" borderId="2" xfId="0" applyNumberFormat="1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justify" vertical="center" wrapText="1"/>
      <protection locked="0"/>
    </xf>
    <xf numFmtId="4" fontId="23" fillId="0" borderId="2" xfId="0" applyNumberFormat="1" applyFont="1" applyFill="1" applyBorder="1" applyAlignment="1" applyProtection="1">
      <alignment horizontal="right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28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top" indent="6"/>
      <protection locked="0"/>
    </xf>
    <xf numFmtId="0" fontId="3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/>
      <protection locked="0"/>
    </xf>
    <xf numFmtId="0" fontId="27" fillId="0" borderId="0" xfId="0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4" fontId="20" fillId="0" borderId="8" xfId="2" applyFont="1" applyFill="1" applyBorder="1" applyAlignment="1" applyProtection="1">
      <alignment horizontal="center" vertical="center"/>
      <protection locked="0"/>
    </xf>
    <xf numFmtId="44" fontId="20" fillId="0" borderId="9" xfId="2" applyFont="1" applyFill="1" applyBorder="1" applyAlignment="1" applyProtection="1">
      <alignment horizontal="center" vertical="center"/>
      <protection locked="0"/>
    </xf>
    <xf numFmtId="44" fontId="20" fillId="0" borderId="7" xfId="2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59"/>
  <sheetViews>
    <sheetView tabSelected="1" view="pageBreakPreview" zoomScale="55" zoomScaleNormal="70" zoomScaleSheetLayoutView="55" workbookViewId="0">
      <pane xSplit="2" ySplit="11" topLeftCell="H24" activePane="bottomRight" state="frozen"/>
      <selection pane="topRight" activeCell="C1" sqref="C1"/>
      <selection pane="bottomLeft" activeCell="A12" sqref="A12"/>
      <selection pane="bottomRight" activeCell="U35" sqref="U35"/>
    </sheetView>
  </sheetViews>
  <sheetFormatPr defaultRowHeight="15.75" x14ac:dyDescent="0.25"/>
  <cols>
    <col min="1" max="1" width="9.42578125" style="6" customWidth="1"/>
    <col min="2" max="2" width="55.7109375" style="5" customWidth="1"/>
    <col min="3" max="3" width="17.140625" style="4" customWidth="1"/>
    <col min="4" max="4" width="16.42578125" style="1" customWidth="1"/>
    <col min="5" max="5" width="15.28515625" style="1" customWidth="1"/>
    <col min="6" max="6" width="17" style="1" customWidth="1"/>
    <col min="7" max="7" width="15.5703125" style="1" customWidth="1"/>
    <col min="8" max="8" width="14.42578125" style="1" customWidth="1"/>
    <col min="9" max="9" width="14.140625" style="1" customWidth="1"/>
    <col min="10" max="10" width="17.5703125" style="1" customWidth="1"/>
    <col min="11" max="11" width="16.7109375" style="1" customWidth="1"/>
    <col min="12" max="12" width="20.140625" style="1" customWidth="1"/>
    <col min="13" max="13" width="18.42578125" style="3" customWidth="1"/>
    <col min="14" max="14" width="15.7109375" style="2" bestFit="1" customWidth="1"/>
    <col min="15" max="15" width="16.7109375" style="1" customWidth="1"/>
    <col min="16" max="16" width="14.42578125" style="1" customWidth="1"/>
    <col min="17" max="17" width="14.140625" style="1" customWidth="1"/>
    <col min="18" max="16384" width="9.140625" style="1"/>
  </cols>
  <sheetData>
    <row r="1" spans="1:16" s="76" customFormat="1" ht="18" customHeight="1" x14ac:dyDescent="0.3">
      <c r="A1" s="79"/>
      <c r="B1" s="78"/>
      <c r="F1" s="77"/>
      <c r="J1" s="81" t="s">
        <v>64</v>
      </c>
      <c r="K1" s="81"/>
      <c r="L1" s="81"/>
      <c r="M1" s="81"/>
    </row>
    <row r="2" spans="1:16" s="68" customFormat="1" ht="36.75" customHeight="1" x14ac:dyDescent="0.3">
      <c r="A2" s="71"/>
      <c r="B2" s="70"/>
      <c r="C2" s="75"/>
      <c r="D2" s="75"/>
      <c r="F2" s="69"/>
      <c r="J2" s="82" t="s">
        <v>63</v>
      </c>
      <c r="K2" s="82"/>
      <c r="L2" s="82"/>
      <c r="M2" s="82"/>
      <c r="N2" s="73"/>
      <c r="O2" s="72"/>
    </row>
    <row r="3" spans="1:16" s="68" customFormat="1" ht="0.75" customHeight="1" x14ac:dyDescent="0.3">
      <c r="A3" s="71"/>
      <c r="B3" s="74"/>
      <c r="F3" s="69"/>
      <c r="J3" s="82"/>
      <c r="K3" s="82"/>
      <c r="L3" s="82"/>
      <c r="M3" s="82"/>
      <c r="N3" s="73"/>
      <c r="O3" s="72"/>
    </row>
    <row r="4" spans="1:16" s="68" customFormat="1" ht="8.25" hidden="1" customHeight="1" x14ac:dyDescent="0.3">
      <c r="A4" s="71"/>
      <c r="B4" s="70"/>
      <c r="F4" s="69"/>
      <c r="G4" s="69"/>
      <c r="H4" s="83"/>
      <c r="I4" s="83"/>
      <c r="J4" s="83"/>
      <c r="K4" s="83"/>
      <c r="L4" s="83"/>
      <c r="M4" s="83"/>
    </row>
    <row r="5" spans="1:16" ht="24.75" customHeight="1" x14ac:dyDescent="0.25">
      <c r="A5" s="84" t="s">
        <v>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6" ht="3" customHeight="1" x14ac:dyDescent="0.25">
      <c r="A6" s="67"/>
      <c r="B6" s="66"/>
      <c r="C6" s="65"/>
      <c r="D6" s="65"/>
      <c r="E6" s="65"/>
      <c r="F6" s="65"/>
      <c r="G6" s="65"/>
      <c r="H6" s="65"/>
      <c r="I6" s="65"/>
      <c r="J6" s="95" t="s">
        <v>61</v>
      </c>
      <c r="K6" s="95"/>
      <c r="L6" s="95"/>
      <c r="M6" s="95"/>
    </row>
    <row r="7" spans="1:16" ht="41.25" customHeight="1" x14ac:dyDescent="0.25">
      <c r="A7" s="102" t="s">
        <v>60</v>
      </c>
      <c r="B7" s="64" t="s">
        <v>59</v>
      </c>
      <c r="C7" s="106" t="s">
        <v>58</v>
      </c>
      <c r="D7" s="106"/>
      <c r="E7" s="106"/>
      <c r="F7" s="88" t="s">
        <v>57</v>
      </c>
      <c r="G7" s="89"/>
      <c r="H7" s="89"/>
      <c r="I7" s="89"/>
      <c r="J7" s="89"/>
      <c r="K7" s="89"/>
      <c r="L7" s="90"/>
      <c r="M7" s="96" t="s">
        <v>56</v>
      </c>
    </row>
    <row r="8" spans="1:16" ht="21.75" customHeight="1" x14ac:dyDescent="0.25">
      <c r="A8" s="102"/>
      <c r="B8" s="97" t="s">
        <v>55</v>
      </c>
      <c r="C8" s="100" t="s">
        <v>54</v>
      </c>
      <c r="D8" s="85" t="s">
        <v>52</v>
      </c>
      <c r="E8" s="85"/>
      <c r="F8" s="100" t="s">
        <v>54</v>
      </c>
      <c r="G8" s="101" t="s">
        <v>53</v>
      </c>
      <c r="H8" s="85" t="s">
        <v>52</v>
      </c>
      <c r="I8" s="85"/>
      <c r="J8" s="97" t="s">
        <v>51</v>
      </c>
      <c r="K8" s="93" t="s">
        <v>45</v>
      </c>
      <c r="L8" s="94"/>
      <c r="M8" s="96"/>
      <c r="N8" s="2" t="s">
        <v>50</v>
      </c>
    </row>
    <row r="9" spans="1:16" ht="22.5" customHeight="1" x14ac:dyDescent="0.25">
      <c r="A9" s="104" t="s">
        <v>49</v>
      </c>
      <c r="B9" s="97"/>
      <c r="C9" s="100"/>
      <c r="D9" s="91" t="s">
        <v>48</v>
      </c>
      <c r="E9" s="86" t="s">
        <v>47</v>
      </c>
      <c r="F9" s="100"/>
      <c r="G9" s="101"/>
      <c r="H9" s="91" t="s">
        <v>48</v>
      </c>
      <c r="I9" s="86" t="s">
        <v>47</v>
      </c>
      <c r="J9" s="97"/>
      <c r="K9" s="98" t="s">
        <v>46</v>
      </c>
      <c r="L9" s="63" t="s">
        <v>45</v>
      </c>
      <c r="M9" s="96"/>
    </row>
    <row r="10" spans="1:16" ht="57.75" customHeight="1" x14ac:dyDescent="0.25">
      <c r="A10" s="105"/>
      <c r="B10" s="97"/>
      <c r="C10" s="100"/>
      <c r="D10" s="92"/>
      <c r="E10" s="87"/>
      <c r="F10" s="100"/>
      <c r="G10" s="101"/>
      <c r="H10" s="92"/>
      <c r="I10" s="87"/>
      <c r="J10" s="97"/>
      <c r="K10" s="99"/>
      <c r="L10" s="62" t="s">
        <v>44</v>
      </c>
      <c r="M10" s="96"/>
    </row>
    <row r="11" spans="1:16" s="2" customFormat="1" x14ac:dyDescent="0.25">
      <c r="A11" s="61">
        <v>1</v>
      </c>
      <c r="B11" s="48">
        <v>2</v>
      </c>
      <c r="C11" s="60">
        <v>3</v>
      </c>
      <c r="D11" s="60">
        <v>4</v>
      </c>
      <c r="E11" s="60">
        <v>5</v>
      </c>
      <c r="F11" s="60" t="s">
        <v>43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59" t="s">
        <v>42</v>
      </c>
    </row>
    <row r="12" spans="1:16" ht="38.25" customHeight="1" x14ac:dyDescent="0.25">
      <c r="A12" s="54" t="s">
        <v>41</v>
      </c>
      <c r="B12" s="50" t="s">
        <v>40</v>
      </c>
      <c r="C12" s="41">
        <v>100000</v>
      </c>
      <c r="D12" s="41"/>
      <c r="E12" s="41"/>
      <c r="F12" s="19"/>
      <c r="G12" s="41"/>
      <c r="H12" s="41"/>
      <c r="I12" s="41"/>
      <c r="J12" s="41"/>
      <c r="K12" s="41"/>
      <c r="L12" s="41"/>
      <c r="M12" s="41">
        <v>100000</v>
      </c>
      <c r="N12" s="40">
        <f>M12</f>
        <v>100000</v>
      </c>
      <c r="P12" s="39">
        <f t="shared" ref="P12:P26" si="0">F12-K12</f>
        <v>0</v>
      </c>
    </row>
    <row r="13" spans="1:16" ht="17.25" customHeight="1" x14ac:dyDescent="0.3">
      <c r="A13" s="47"/>
      <c r="B13" s="46" t="s">
        <v>11</v>
      </c>
      <c r="C13" s="44"/>
      <c r="D13" s="44"/>
      <c r="E13" s="45"/>
      <c r="F13" s="58"/>
      <c r="G13" s="45"/>
      <c r="H13" s="45"/>
      <c r="I13" s="45"/>
      <c r="J13" s="58"/>
      <c r="K13" s="58"/>
      <c r="L13" s="45"/>
      <c r="M13" s="41"/>
      <c r="N13" s="40">
        <f>M13</f>
        <v>0</v>
      </c>
      <c r="P13" s="39">
        <f t="shared" si="0"/>
        <v>0</v>
      </c>
    </row>
    <row r="14" spans="1:16" ht="15" customHeight="1" x14ac:dyDescent="0.25">
      <c r="A14" s="47" t="s">
        <v>39</v>
      </c>
      <c r="B14" s="57" t="s">
        <v>38</v>
      </c>
      <c r="C14" s="45">
        <v>100000</v>
      </c>
      <c r="D14" s="45"/>
      <c r="E14" s="45"/>
      <c r="F14" s="45"/>
      <c r="G14" s="45"/>
      <c r="H14" s="45"/>
      <c r="I14" s="45"/>
      <c r="J14" s="45"/>
      <c r="K14" s="45"/>
      <c r="L14" s="45"/>
      <c r="M14" s="56">
        <v>100000</v>
      </c>
      <c r="N14" s="55">
        <v>555555</v>
      </c>
      <c r="P14" s="39">
        <f t="shared" si="0"/>
        <v>0</v>
      </c>
    </row>
    <row r="15" spans="1:16" ht="18.75" customHeight="1" x14ac:dyDescent="0.25">
      <c r="A15" s="47"/>
      <c r="B15" s="46" t="s">
        <v>11</v>
      </c>
      <c r="C15" s="44"/>
      <c r="D15" s="45"/>
      <c r="E15" s="45"/>
      <c r="F15" s="44"/>
      <c r="G15" s="45"/>
      <c r="H15" s="45"/>
      <c r="I15" s="45"/>
      <c r="J15" s="45"/>
      <c r="K15" s="45"/>
      <c r="L15" s="45"/>
      <c r="M15" s="45"/>
      <c r="N15" s="40">
        <f t="shared" ref="N15:N20" si="1">M15</f>
        <v>0</v>
      </c>
      <c r="P15" s="39">
        <f t="shared" si="0"/>
        <v>0</v>
      </c>
    </row>
    <row r="16" spans="1:16" ht="33" customHeight="1" x14ac:dyDescent="0.25">
      <c r="A16" s="54" t="s">
        <v>37</v>
      </c>
      <c r="B16" s="50" t="s">
        <v>36</v>
      </c>
      <c r="C16" s="41">
        <v>1730</v>
      </c>
      <c r="D16" s="41"/>
      <c r="E16" s="41"/>
      <c r="F16" s="41">
        <v>41029</v>
      </c>
      <c r="G16" s="41"/>
      <c r="H16" s="41"/>
      <c r="I16" s="41"/>
      <c r="J16" s="41">
        <f>J18</f>
        <v>41029</v>
      </c>
      <c r="K16" s="41">
        <v>41029</v>
      </c>
      <c r="L16" s="41"/>
      <c r="M16" s="41">
        <v>42759</v>
      </c>
      <c r="N16" s="40">
        <f t="shared" si="1"/>
        <v>42759</v>
      </c>
      <c r="P16" s="39">
        <f t="shared" si="0"/>
        <v>0</v>
      </c>
    </row>
    <row r="17" spans="1:16" ht="19.5" customHeight="1" x14ac:dyDescent="0.25">
      <c r="A17" s="47"/>
      <c r="B17" s="46" t="s">
        <v>11</v>
      </c>
      <c r="C17" s="44"/>
      <c r="D17" s="45"/>
      <c r="E17" s="45"/>
      <c r="F17" s="44"/>
      <c r="G17" s="45"/>
      <c r="H17" s="45"/>
      <c r="I17" s="45"/>
      <c r="J17" s="45"/>
      <c r="K17" s="45"/>
      <c r="L17" s="45"/>
      <c r="M17" s="45"/>
      <c r="N17" s="40">
        <f t="shared" si="1"/>
        <v>0</v>
      </c>
      <c r="P17" s="39">
        <f t="shared" si="0"/>
        <v>0</v>
      </c>
    </row>
    <row r="18" spans="1:16" ht="23.25" customHeight="1" x14ac:dyDescent="0.25">
      <c r="A18" s="47" t="s">
        <v>35</v>
      </c>
      <c r="B18" s="53" t="s">
        <v>34</v>
      </c>
      <c r="C18" s="44">
        <v>1730</v>
      </c>
      <c r="D18" s="44"/>
      <c r="E18" s="44"/>
      <c r="F18" s="44">
        <v>41029</v>
      </c>
      <c r="G18" s="44"/>
      <c r="H18" s="44"/>
      <c r="I18" s="44"/>
      <c r="J18" s="44">
        <v>41029</v>
      </c>
      <c r="K18" s="44">
        <v>41029</v>
      </c>
      <c r="L18" s="44"/>
      <c r="M18" s="44">
        <f>SUM(C18,F18)</f>
        <v>42759</v>
      </c>
      <c r="N18" s="40">
        <f t="shared" si="1"/>
        <v>42759</v>
      </c>
      <c r="P18" s="39">
        <f t="shared" si="0"/>
        <v>0</v>
      </c>
    </row>
    <row r="19" spans="1:16" ht="21" customHeight="1" x14ac:dyDescent="0.25">
      <c r="A19" s="47" t="s">
        <v>33</v>
      </c>
      <c r="B19" s="46" t="s">
        <v>32</v>
      </c>
      <c r="C19" s="44">
        <v>20636.37</v>
      </c>
      <c r="D19" s="45">
        <v>15140.4</v>
      </c>
      <c r="E19" s="45"/>
      <c r="F19" s="44">
        <v>30529</v>
      </c>
      <c r="G19" s="45"/>
      <c r="H19" s="45"/>
      <c r="I19" s="45"/>
      <c r="J19" s="45">
        <v>30529</v>
      </c>
      <c r="K19" s="45">
        <v>30529</v>
      </c>
      <c r="L19" s="45"/>
      <c r="M19" s="45">
        <f>SUM(C19,F19)</f>
        <v>51165.369999999995</v>
      </c>
      <c r="N19" s="40">
        <f t="shared" si="1"/>
        <v>51165.369999999995</v>
      </c>
      <c r="P19" s="39">
        <f t="shared" si="0"/>
        <v>0</v>
      </c>
    </row>
    <row r="20" spans="1:16" ht="45" customHeight="1" x14ac:dyDescent="0.25">
      <c r="A20" s="47" t="s">
        <v>31</v>
      </c>
      <c r="B20" s="48" t="s">
        <v>30</v>
      </c>
      <c r="C20" s="44">
        <v>-18906.37</v>
      </c>
      <c r="D20" s="45">
        <v>-15140.4</v>
      </c>
      <c r="E20" s="45"/>
      <c r="F20" s="44">
        <v>10500</v>
      </c>
      <c r="G20" s="45"/>
      <c r="H20" s="45"/>
      <c r="I20" s="45"/>
      <c r="J20" s="45">
        <v>10500</v>
      </c>
      <c r="K20" s="45">
        <v>10500</v>
      </c>
      <c r="L20" s="45"/>
      <c r="M20" s="45">
        <f>SUM(C20,F20)</f>
        <v>-8406.369999999999</v>
      </c>
      <c r="N20" s="40">
        <f t="shared" si="1"/>
        <v>-8406.369999999999</v>
      </c>
      <c r="P20" s="39">
        <f t="shared" si="0"/>
        <v>0</v>
      </c>
    </row>
    <row r="21" spans="1:16" ht="16.5" customHeight="1" x14ac:dyDescent="0.25">
      <c r="A21" s="47"/>
      <c r="B21" s="46" t="s">
        <v>11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55">
        <v>555555</v>
      </c>
      <c r="P21" s="39">
        <f t="shared" si="0"/>
        <v>0</v>
      </c>
    </row>
    <row r="22" spans="1:16" ht="37.5" customHeight="1" x14ac:dyDescent="0.25">
      <c r="A22" s="54" t="s">
        <v>29</v>
      </c>
      <c r="B22" s="50" t="s">
        <v>28</v>
      </c>
      <c r="C22" s="41"/>
      <c r="D22" s="41"/>
      <c r="E22" s="41"/>
      <c r="F22" s="41">
        <v>118200</v>
      </c>
      <c r="G22" s="41"/>
      <c r="H22" s="41"/>
      <c r="I22" s="41">
        <v>10000</v>
      </c>
      <c r="J22" s="41">
        <v>118200</v>
      </c>
      <c r="K22" s="41">
        <v>118200</v>
      </c>
      <c r="L22" s="41"/>
      <c r="M22" s="41">
        <f>SUM(C22,F22)</f>
        <v>118200</v>
      </c>
      <c r="N22" s="40">
        <f>M22</f>
        <v>118200</v>
      </c>
      <c r="P22" s="39">
        <f t="shared" si="0"/>
        <v>0</v>
      </c>
    </row>
    <row r="23" spans="1:16" ht="20.25" customHeight="1" x14ac:dyDescent="0.25">
      <c r="A23" s="47"/>
      <c r="B23" s="46" t="s">
        <v>11</v>
      </c>
      <c r="C23" s="44"/>
      <c r="D23" s="45"/>
      <c r="E23" s="45"/>
      <c r="F23" s="44"/>
      <c r="G23" s="45"/>
      <c r="H23" s="45"/>
      <c r="I23" s="45"/>
      <c r="J23" s="45"/>
      <c r="K23" s="45"/>
      <c r="L23" s="45"/>
      <c r="M23" s="45"/>
      <c r="N23" s="40">
        <f>M23</f>
        <v>0</v>
      </c>
      <c r="P23" s="39">
        <f t="shared" si="0"/>
        <v>0</v>
      </c>
    </row>
    <row r="24" spans="1:16" ht="23.25" customHeight="1" x14ac:dyDescent="0.25">
      <c r="A24" s="47" t="s">
        <v>27</v>
      </c>
      <c r="B24" s="53" t="s">
        <v>26</v>
      </c>
      <c r="C24" s="44"/>
      <c r="D24" s="44"/>
      <c r="E24" s="44"/>
      <c r="F24" s="44">
        <v>118200</v>
      </c>
      <c r="G24" s="44"/>
      <c r="H24" s="44"/>
      <c r="I24" s="44">
        <v>10000</v>
      </c>
      <c r="J24" s="44">
        <v>118200</v>
      </c>
      <c r="K24" s="44">
        <v>118200</v>
      </c>
      <c r="L24" s="44"/>
      <c r="M24" s="44">
        <f>SUM(C24,F24)</f>
        <v>118200</v>
      </c>
      <c r="N24" s="40">
        <f>M24</f>
        <v>118200</v>
      </c>
      <c r="P24" s="39">
        <f t="shared" si="0"/>
        <v>0</v>
      </c>
    </row>
    <row r="25" spans="1:16" ht="21" customHeight="1" x14ac:dyDescent="0.25">
      <c r="A25" s="47" t="s">
        <v>25</v>
      </c>
      <c r="B25" s="46" t="s">
        <v>24</v>
      </c>
      <c r="C25" s="44"/>
      <c r="D25" s="45"/>
      <c r="E25" s="45"/>
      <c r="F25" s="44">
        <v>10000</v>
      </c>
      <c r="G25" s="45"/>
      <c r="H25" s="45"/>
      <c r="I25" s="45"/>
      <c r="J25" s="45">
        <v>10000</v>
      </c>
      <c r="K25" s="45">
        <v>10000</v>
      </c>
      <c r="L25" s="45"/>
      <c r="M25" s="45">
        <v>10000</v>
      </c>
      <c r="N25" s="40">
        <f>M25</f>
        <v>10000</v>
      </c>
      <c r="P25" s="39">
        <f t="shared" si="0"/>
        <v>0</v>
      </c>
    </row>
    <row r="26" spans="1:16" ht="17.25" customHeight="1" x14ac:dyDescent="0.25">
      <c r="A26" s="47" t="s">
        <v>23</v>
      </c>
      <c r="B26" s="48" t="s">
        <v>22</v>
      </c>
      <c r="C26" s="44"/>
      <c r="D26" s="45"/>
      <c r="E26" s="45"/>
      <c r="F26" s="44">
        <v>108200</v>
      </c>
      <c r="G26" s="45"/>
      <c r="H26" s="45"/>
      <c r="I26" s="45">
        <v>10000</v>
      </c>
      <c r="J26" s="45">
        <v>108200</v>
      </c>
      <c r="K26" s="45">
        <v>108200</v>
      </c>
      <c r="L26" s="45"/>
      <c r="M26" s="45">
        <v>108200</v>
      </c>
      <c r="N26" s="40">
        <f>M26</f>
        <v>108200</v>
      </c>
      <c r="P26" s="39">
        <f t="shared" si="0"/>
        <v>0</v>
      </c>
    </row>
    <row r="27" spans="1:16" ht="17.25" customHeight="1" x14ac:dyDescent="0.25">
      <c r="A27" s="47"/>
      <c r="B27" s="46" t="s">
        <v>11</v>
      </c>
      <c r="C27" s="44"/>
      <c r="D27" s="45"/>
      <c r="E27" s="45"/>
      <c r="F27" s="44"/>
      <c r="G27" s="45"/>
      <c r="H27" s="45"/>
      <c r="I27" s="45"/>
      <c r="J27" s="45"/>
      <c r="K27" s="45"/>
      <c r="L27" s="45"/>
      <c r="M27" s="45"/>
      <c r="N27" s="40"/>
      <c r="P27" s="39"/>
    </row>
    <row r="28" spans="1:16" ht="17.25" customHeight="1" x14ac:dyDescent="0.25">
      <c r="A28" s="51" t="s">
        <v>21</v>
      </c>
      <c r="B28" s="50" t="s">
        <v>20</v>
      </c>
      <c r="C28" s="41"/>
      <c r="D28" s="41"/>
      <c r="E28" s="41"/>
      <c r="F28" s="41">
        <v>23000</v>
      </c>
      <c r="G28" s="41"/>
      <c r="H28" s="41"/>
      <c r="I28" s="41"/>
      <c r="J28" s="41">
        <v>23000</v>
      </c>
      <c r="K28" s="41">
        <v>23000</v>
      </c>
      <c r="L28" s="41"/>
      <c r="M28" s="41">
        <f>SUM(C28,F28)</f>
        <v>23000</v>
      </c>
      <c r="N28" s="40">
        <f t="shared" ref="N28:N38" si="2">M28</f>
        <v>23000</v>
      </c>
      <c r="P28" s="39">
        <f>F28-K28</f>
        <v>0</v>
      </c>
    </row>
    <row r="29" spans="1:16" ht="18" customHeight="1" x14ac:dyDescent="0.25">
      <c r="A29" s="47"/>
      <c r="B29" s="46" t="s">
        <v>11</v>
      </c>
      <c r="C29" s="44"/>
      <c r="D29" s="45"/>
      <c r="E29" s="45"/>
      <c r="F29" s="44"/>
      <c r="G29" s="45"/>
      <c r="H29" s="45"/>
      <c r="I29" s="45"/>
      <c r="J29" s="45"/>
      <c r="K29" s="45"/>
      <c r="L29" s="45"/>
      <c r="M29" s="45"/>
      <c r="N29" s="40">
        <f t="shared" si="2"/>
        <v>0</v>
      </c>
      <c r="P29" s="39">
        <f>F29-K29</f>
        <v>0</v>
      </c>
    </row>
    <row r="30" spans="1:16" ht="21" customHeight="1" x14ac:dyDescent="0.25">
      <c r="A30" s="47" t="s">
        <v>19</v>
      </c>
      <c r="B30" s="52" t="s">
        <v>18</v>
      </c>
      <c r="C30" s="44"/>
      <c r="D30" s="44"/>
      <c r="E30" s="44"/>
      <c r="F30" s="44">
        <v>23000</v>
      </c>
      <c r="G30" s="44"/>
      <c r="H30" s="44"/>
      <c r="I30" s="44"/>
      <c r="J30" s="44">
        <v>23000</v>
      </c>
      <c r="K30" s="44">
        <v>23000</v>
      </c>
      <c r="L30" s="44"/>
      <c r="M30" s="44">
        <f>SUM(C30,F30)</f>
        <v>23000</v>
      </c>
      <c r="N30" s="40">
        <f t="shared" si="2"/>
        <v>23000</v>
      </c>
      <c r="P30" s="39">
        <f>F30-K30</f>
        <v>0</v>
      </c>
    </row>
    <row r="31" spans="1:16" ht="31.5" x14ac:dyDescent="0.25">
      <c r="A31" s="47">
        <v>110103</v>
      </c>
      <c r="B31" s="48" t="s">
        <v>17</v>
      </c>
      <c r="C31" s="44"/>
      <c r="D31" s="45"/>
      <c r="E31" s="45"/>
      <c r="F31" s="44">
        <v>18000</v>
      </c>
      <c r="G31" s="45"/>
      <c r="H31" s="45"/>
      <c r="I31" s="45"/>
      <c r="J31" s="45">
        <v>18000</v>
      </c>
      <c r="K31" s="45">
        <v>18000</v>
      </c>
      <c r="L31" s="45"/>
      <c r="M31" s="44">
        <f>SUM(C31,F31)</f>
        <v>18000</v>
      </c>
      <c r="N31" s="40">
        <f t="shared" si="2"/>
        <v>18000</v>
      </c>
      <c r="P31" s="39">
        <f>F31-K31</f>
        <v>0</v>
      </c>
    </row>
    <row r="32" spans="1:16" x14ac:dyDescent="0.25">
      <c r="A32" s="47">
        <v>110201</v>
      </c>
      <c r="B32" s="48" t="s">
        <v>16</v>
      </c>
      <c r="C32" s="44"/>
      <c r="D32" s="45"/>
      <c r="E32" s="45"/>
      <c r="F32" s="44">
        <v>5000</v>
      </c>
      <c r="G32" s="45"/>
      <c r="H32" s="45"/>
      <c r="I32" s="45"/>
      <c r="J32" s="45">
        <v>5000</v>
      </c>
      <c r="K32" s="45">
        <v>5000</v>
      </c>
      <c r="L32" s="45"/>
      <c r="M32" s="44">
        <f>SUM(C32,F32)</f>
        <v>5000</v>
      </c>
      <c r="N32" s="40">
        <f t="shared" si="2"/>
        <v>5000</v>
      </c>
      <c r="P32" s="39">
        <f>F32-K32</f>
        <v>0</v>
      </c>
    </row>
    <row r="33" spans="1:17" ht="21.75" customHeight="1" x14ac:dyDescent="0.25">
      <c r="A33" s="47"/>
      <c r="B33" s="46" t="s">
        <v>11</v>
      </c>
      <c r="C33" s="44"/>
      <c r="D33" s="45"/>
      <c r="E33" s="45"/>
      <c r="F33" s="44"/>
      <c r="G33" s="45"/>
      <c r="H33" s="45"/>
      <c r="I33" s="45"/>
      <c r="J33" s="45"/>
      <c r="K33" s="45"/>
      <c r="L33" s="45"/>
      <c r="M33" s="45"/>
      <c r="N33" s="40">
        <f t="shared" si="2"/>
        <v>0</v>
      </c>
      <c r="P33" s="39"/>
    </row>
    <row r="34" spans="1:17" ht="36" customHeight="1" x14ac:dyDescent="0.25">
      <c r="A34" s="51" t="s">
        <v>15</v>
      </c>
      <c r="B34" s="50" t="s">
        <v>14</v>
      </c>
      <c r="C34" s="49">
        <v>-101730</v>
      </c>
      <c r="D34" s="49"/>
      <c r="E34" s="49"/>
      <c r="F34" s="49">
        <f>F36</f>
        <v>-182229</v>
      </c>
      <c r="G34" s="49"/>
      <c r="H34" s="49"/>
      <c r="I34" s="49"/>
      <c r="J34" s="49">
        <f>J36</f>
        <v>-182229</v>
      </c>
      <c r="K34" s="49">
        <f>K36</f>
        <v>-182229</v>
      </c>
      <c r="L34" s="49"/>
      <c r="M34" s="49">
        <f>M36</f>
        <v>-283959</v>
      </c>
      <c r="N34" s="40">
        <f t="shared" si="2"/>
        <v>-283959</v>
      </c>
      <c r="P34" s="39">
        <f>F34-K34</f>
        <v>0</v>
      </c>
    </row>
    <row r="35" spans="1:17" ht="17.25" customHeight="1" x14ac:dyDescent="0.25">
      <c r="A35" s="47"/>
      <c r="B35" s="46" t="s">
        <v>11</v>
      </c>
      <c r="C35" s="44"/>
      <c r="D35" s="45"/>
      <c r="E35" s="45"/>
      <c r="F35" s="44"/>
      <c r="G35" s="45"/>
      <c r="H35" s="45"/>
      <c r="I35" s="45"/>
      <c r="J35" s="45"/>
      <c r="K35" s="45"/>
      <c r="L35" s="45"/>
      <c r="M35" s="45"/>
      <c r="N35" s="40">
        <f t="shared" si="2"/>
        <v>0</v>
      </c>
      <c r="P35" s="39">
        <f>F35-K35</f>
        <v>0</v>
      </c>
    </row>
    <row r="36" spans="1:17" ht="17.25" customHeight="1" x14ac:dyDescent="0.25">
      <c r="A36" s="47" t="s">
        <v>13</v>
      </c>
      <c r="B36" s="48" t="s">
        <v>12</v>
      </c>
      <c r="C36" s="44">
        <v>-101730</v>
      </c>
      <c r="D36" s="45"/>
      <c r="E36" s="45"/>
      <c r="F36" s="44">
        <f>SUM(G36,J36)</f>
        <v>-182229</v>
      </c>
      <c r="G36" s="45"/>
      <c r="H36" s="45"/>
      <c r="I36" s="45"/>
      <c r="J36" s="45">
        <v>-182229</v>
      </c>
      <c r="K36" s="45">
        <v>-182229</v>
      </c>
      <c r="L36" s="45"/>
      <c r="M36" s="44">
        <f>SUM(C36,F36)</f>
        <v>-283959</v>
      </c>
      <c r="N36" s="40">
        <f t="shared" si="2"/>
        <v>-283959</v>
      </c>
      <c r="P36" s="39"/>
    </row>
    <row r="37" spans="1:17" ht="17.25" customHeight="1" x14ac:dyDescent="0.25">
      <c r="A37" s="47"/>
      <c r="B37" s="46" t="s">
        <v>11</v>
      </c>
      <c r="C37" s="44"/>
      <c r="D37" s="45"/>
      <c r="E37" s="45"/>
      <c r="F37" s="44"/>
      <c r="G37" s="45"/>
      <c r="H37" s="45"/>
      <c r="I37" s="45"/>
      <c r="J37" s="45"/>
      <c r="K37" s="45"/>
      <c r="L37" s="45"/>
      <c r="M37" s="44"/>
      <c r="N37" s="40">
        <f t="shared" si="2"/>
        <v>0</v>
      </c>
      <c r="P37" s="39"/>
    </row>
    <row r="38" spans="1:17" ht="21" customHeight="1" x14ac:dyDescent="0.25">
      <c r="A38" s="43"/>
      <c r="B38" s="42" t="s">
        <v>10</v>
      </c>
      <c r="C38" s="41"/>
      <c r="D38" s="41"/>
      <c r="E38" s="41"/>
      <c r="F38" s="41"/>
      <c r="G38" s="41"/>
      <c r="H38" s="41"/>
      <c r="I38" s="41">
        <v>10000</v>
      </c>
      <c r="J38" s="41"/>
      <c r="K38" s="41"/>
      <c r="L38" s="41"/>
      <c r="M38" s="41"/>
      <c r="N38" s="40">
        <f t="shared" si="2"/>
        <v>0</v>
      </c>
      <c r="P38" s="39">
        <f>F38-K38</f>
        <v>0</v>
      </c>
    </row>
    <row r="39" spans="1:17" s="36" customFormat="1" ht="42.75" customHeight="1" x14ac:dyDescent="0.4">
      <c r="A39" s="103" t="s">
        <v>9</v>
      </c>
      <c r="B39" s="103"/>
      <c r="C39" s="103"/>
      <c r="F39" s="38"/>
      <c r="I39" s="37"/>
      <c r="J39" s="37"/>
      <c r="K39" s="80" t="s">
        <v>8</v>
      </c>
      <c r="L39" s="80"/>
      <c r="M39" s="80"/>
      <c r="N39" s="2"/>
    </row>
    <row r="40" spans="1:17" x14ac:dyDescent="0.25">
      <c r="B40" s="5" t="s">
        <v>7</v>
      </c>
      <c r="C40" s="17">
        <v>931160600</v>
      </c>
      <c r="D40" s="35"/>
      <c r="E40" s="35"/>
      <c r="F40" s="17">
        <f>91976181+108354</f>
        <v>92084535</v>
      </c>
      <c r="G40" s="35">
        <v>92084535</v>
      </c>
      <c r="H40" s="35"/>
      <c r="I40" s="35"/>
      <c r="J40" s="35"/>
      <c r="K40" s="17">
        <v>48332400</v>
      </c>
      <c r="L40" s="17">
        <v>7072000</v>
      </c>
      <c r="M40" s="23">
        <f>SUM(C40,F40)</f>
        <v>1023245135</v>
      </c>
    </row>
    <row r="41" spans="1:17" x14ac:dyDescent="0.25">
      <c r="B41" s="5" t="s">
        <v>6</v>
      </c>
      <c r="C41" s="17"/>
      <c r="D41" s="35"/>
      <c r="E41" s="35"/>
      <c r="F41" s="31">
        <v>2999960</v>
      </c>
      <c r="G41" s="35"/>
      <c r="H41" s="35"/>
      <c r="I41" s="35"/>
      <c r="J41" s="35"/>
      <c r="K41" s="31">
        <v>2999960</v>
      </c>
      <c r="L41" s="31"/>
      <c r="M41" s="23"/>
    </row>
    <row r="42" spans="1:17" x14ac:dyDescent="0.25">
      <c r="B42" s="5" t="s">
        <v>5</v>
      </c>
      <c r="C42" s="20">
        <f>16809438.17</f>
        <v>16809438.170000002</v>
      </c>
      <c r="D42" s="1">
        <v>18195077.050000001</v>
      </c>
      <c r="E42" s="34">
        <f>D42-C42-C43</f>
        <v>0</v>
      </c>
      <c r="F42" s="17">
        <f>15619312.73+2722130.53+582324.48+670717.83+9836807+1000000+2000000+85600+2259533+5155051.49+98000</f>
        <v>40029477.060000002</v>
      </c>
      <c r="K42" s="31">
        <f>15619312.73+2000000+85600+2259533+5155051.49</f>
        <v>25119497.219999999</v>
      </c>
      <c r="L42" s="31"/>
      <c r="M42" s="23"/>
      <c r="N42" s="33">
        <v>740486115</v>
      </c>
      <c r="O42" s="33">
        <v>119159247</v>
      </c>
      <c r="P42" s="33">
        <v>30646126</v>
      </c>
      <c r="Q42" s="32">
        <v>859645362</v>
      </c>
    </row>
    <row r="43" spans="1:17" x14ac:dyDescent="0.25">
      <c r="B43" s="5" t="s">
        <v>4</v>
      </c>
      <c r="C43" s="20">
        <f>1912+150990.08+669244.8+473193+90299</f>
        <v>1385638.88</v>
      </c>
      <c r="F43" s="17">
        <f>640996.85+2035808+804971.72</f>
        <v>3481776.5700000003</v>
      </c>
      <c r="K43" s="31"/>
      <c r="L43" s="11"/>
      <c r="M43" s="23"/>
      <c r="N43" s="30"/>
      <c r="O43" s="30"/>
      <c r="P43" s="30"/>
      <c r="Q43" s="29"/>
    </row>
    <row r="44" spans="1:17" ht="20.25" x14ac:dyDescent="0.3">
      <c r="B44" s="5" t="s">
        <v>3</v>
      </c>
      <c r="C44" s="28">
        <v>500000</v>
      </c>
      <c r="F44" s="28">
        <v>5200</v>
      </c>
      <c r="K44" s="27"/>
      <c r="L44" s="26">
        <f>L40-L38</f>
        <v>7072000</v>
      </c>
      <c r="M44" s="23">
        <f>SUM(C44,F44)</f>
        <v>505200</v>
      </c>
    </row>
    <row r="45" spans="1:17" ht="18.75" x14ac:dyDescent="0.3">
      <c r="B45" s="22" t="s">
        <v>2</v>
      </c>
      <c r="C45" s="25">
        <f>C40+C42+C43-C44</f>
        <v>948855677.04999995</v>
      </c>
      <c r="D45" s="21"/>
      <c r="F45" s="17">
        <f>F40-F44+L40+F42+F41+F43</f>
        <v>145662548.63</v>
      </c>
      <c r="K45" s="24">
        <v>83523857.219999999</v>
      </c>
      <c r="M45" s="23">
        <f>SUM(C45,F45)</f>
        <v>1094518225.6799998</v>
      </c>
    </row>
    <row r="46" spans="1:17" ht="18.75" x14ac:dyDescent="0.3">
      <c r="B46" s="22"/>
      <c r="C46" s="7">
        <f>C38-C45</f>
        <v>-948855677.04999995</v>
      </c>
      <c r="D46" s="21"/>
      <c r="F46" s="20">
        <f>F38-F45</f>
        <v>-145662548.63</v>
      </c>
      <c r="K46" s="7">
        <f>K38-K45</f>
        <v>-83523857.219999999</v>
      </c>
      <c r="M46" s="19">
        <f>SUM(C46,F46)</f>
        <v>-1094518225.6799998</v>
      </c>
    </row>
    <row r="47" spans="1:17" x14ac:dyDescent="0.25">
      <c r="C47" s="18">
        <f>L40+C46</f>
        <v>-941783677.04999995</v>
      </c>
      <c r="F47" s="17"/>
    </row>
    <row r="48" spans="1:17" x14ac:dyDescent="0.25">
      <c r="H48" s="1">
        <v>22271290.420000002</v>
      </c>
      <c r="K48" s="8">
        <v>78368805.729999989</v>
      </c>
    </row>
    <row r="49" spans="2:13" x14ac:dyDescent="0.25">
      <c r="E49" s="11"/>
      <c r="F49" s="11"/>
      <c r="G49" s="11"/>
      <c r="K49" s="16">
        <f>K38-K48</f>
        <v>-78368805.729999989</v>
      </c>
    </row>
    <row r="50" spans="2:13" ht="20.25" x14ac:dyDescent="0.3">
      <c r="B50" s="15"/>
      <c r="C50" s="14">
        <v>915088600</v>
      </c>
      <c r="D50" s="13"/>
      <c r="E50" s="12"/>
      <c r="F50" s="11"/>
      <c r="G50" s="11"/>
    </row>
    <row r="51" spans="2:13" x14ac:dyDescent="0.25">
      <c r="H51" s="1" t="s">
        <v>1</v>
      </c>
      <c r="I51" s="10" t="s">
        <v>0</v>
      </c>
      <c r="J51" s="9" t="e">
        <f>J33+#REF!+#REF!+#REF!+#REF!+#REF!+#REF!+#REF!+#REF!+#REF!+#REF!+#REF!+#REF!+#REF!+#REF!+#REF!+#REF!</f>
        <v>#REF!</v>
      </c>
      <c r="K51" s="9" t="e">
        <f>K33+#REF!+#REF!+#REF!+#REF!+#REF!+#REF!+#REF!+#REF!+#REF!+#REF!+#REF!+#REF!+#REF!+#REF!+#REF!+#REF!</f>
        <v>#REF!</v>
      </c>
    </row>
    <row r="55" spans="2:13" x14ac:dyDescent="0.25">
      <c r="K55" s="8"/>
    </row>
    <row r="56" spans="2:13" x14ac:dyDescent="0.25">
      <c r="K56" s="7"/>
    </row>
    <row r="57" spans="2:13" x14ac:dyDescent="0.25">
      <c r="M57" s="3">
        <v>1039402831.4</v>
      </c>
    </row>
    <row r="59" spans="2:13" x14ac:dyDescent="0.25">
      <c r="C59" s="4">
        <v>915088600</v>
      </c>
      <c r="F59" s="1">
        <v>102042941</v>
      </c>
      <c r="I59" s="1">
        <v>1017131541</v>
      </c>
    </row>
  </sheetData>
  <sheetProtection formatCells="0" formatColumns="0" formatRows="0" insertColumns="0" insertRows="0" deleteColumns="0" deleteRows="0" autoFilter="0"/>
  <protectedRanges>
    <protectedRange sqref="D19" name="Диапазон1_99"/>
    <protectedRange sqref="D20" name="Диапазон1_99_1"/>
  </protectedRanges>
  <autoFilter ref="A11:Q49"/>
  <mergeCells count="26">
    <mergeCell ref="A39:C39"/>
    <mergeCell ref="B8:B10"/>
    <mergeCell ref="A9:A10"/>
    <mergeCell ref="C7:E7"/>
    <mergeCell ref="C8:C10"/>
    <mergeCell ref="K9:K10"/>
    <mergeCell ref="F8:F10"/>
    <mergeCell ref="G8:G10"/>
    <mergeCell ref="A7:A8"/>
    <mergeCell ref="I9:I10"/>
    <mergeCell ref="K39:M39"/>
    <mergeCell ref="J1:M1"/>
    <mergeCell ref="J2:M2"/>
    <mergeCell ref="J3:M3"/>
    <mergeCell ref="H4:M4"/>
    <mergeCell ref="A5:M5"/>
    <mergeCell ref="D8:E8"/>
    <mergeCell ref="E9:E10"/>
    <mergeCell ref="F7:L7"/>
    <mergeCell ref="H9:H10"/>
    <mergeCell ref="K8:L8"/>
    <mergeCell ref="H8:I8"/>
    <mergeCell ref="D9:D10"/>
    <mergeCell ref="J6:M6"/>
    <mergeCell ref="M7:M10"/>
    <mergeCell ref="J8:J10"/>
  </mergeCells>
  <printOptions horizontalCentered="1"/>
  <pageMargins left="0.19685039370078741" right="0.19685039370078741" top="0.70866141732283472" bottom="0.39370078740157483" header="0.94488188976377963" footer="0.19685039370078741"/>
  <pageSetup paperSize="9" scale="55" fitToWidth="10" orientation="landscape" r:id="rId1"/>
  <headerFooter alignWithMargins="0">
    <oddFooter>&amp;R&amp;"Times New Roman,обычный"&amp;P</oddFooter>
  </headerFooter>
  <colBreaks count="1" manualBreakCount="1">
    <brk id="13" max="3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Company>Curnos™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Sasha</cp:lastModifiedBy>
  <dcterms:created xsi:type="dcterms:W3CDTF">2013-07-19T11:53:15Z</dcterms:created>
  <dcterms:modified xsi:type="dcterms:W3CDTF">2013-07-19T11:57:22Z</dcterms:modified>
</cp:coreProperties>
</file>