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е" sheetId="1" r:id="rId1"/>
  </sheets>
  <definedNames>
    <definedName name="_xlnm.Print_Titles" localSheetId="0">'В титуле'!$7:$7</definedName>
    <definedName name="_xlnm.Print_Area" localSheetId="0">'В титуле'!$A$1:$E$90</definedName>
  </definedNames>
  <calcPr fullCalcOnLoad="1"/>
</workbook>
</file>

<file path=xl/sharedStrings.xml><?xml version="1.0" encoding="utf-8"?>
<sst xmlns="http://schemas.openxmlformats.org/spreadsheetml/2006/main" count="173" uniqueCount="173">
  <si>
    <t>Джерело фінансування</t>
  </si>
  <si>
    <t>Міський бюджет</t>
  </si>
  <si>
    <t>Загальний фонд</t>
  </si>
  <si>
    <t>№ з/п</t>
  </si>
  <si>
    <t>Найменування об’єкта</t>
  </si>
  <si>
    <t xml:space="preserve">1. Реконструкція та будівництво об'єктів </t>
  </si>
  <si>
    <t>1.2</t>
  </si>
  <si>
    <t>1.3</t>
  </si>
  <si>
    <t>1.4</t>
  </si>
  <si>
    <t>Кошторисна вартість, грн.</t>
  </si>
  <si>
    <t>Спеціальний фонд, грн.</t>
  </si>
  <si>
    <t>1.5</t>
  </si>
  <si>
    <t xml:space="preserve"> </t>
  </si>
  <si>
    <t>1.1</t>
  </si>
  <si>
    <t>Розробка проектної документації на реконструкцію об'єктів благоустрою</t>
  </si>
  <si>
    <t>Разом у розділі 1:</t>
  </si>
  <si>
    <t xml:space="preserve"> Перелік об`єктів на будівництво та реконструкцію інших об`єктів комунальної власності міста Чернігова на 2020 рік </t>
  </si>
  <si>
    <t>Реконструкція дитячого ігрового майданчику з влаштуванням інклюзивного спортивно - ігрового обладнання на бульварі по просп. Миру від вул. Івана Мазепи до вул. С. Русової в м. Чернігів</t>
  </si>
  <si>
    <t>1.1.1</t>
  </si>
  <si>
    <t>1.1.2</t>
  </si>
  <si>
    <t>Відновлення  дитячих та спортивних майданчиків, з них:</t>
  </si>
  <si>
    <t>1.1.3</t>
  </si>
  <si>
    <t>Реконструкція об'єкту "Влаштування території на розі вул. Шевченка та вул. Гонча в м. Чернігів"</t>
  </si>
  <si>
    <t>Реконструкція об'єкту: "Влаштування скейт - парку на бульварі по просп. Миру від вул. Івана Мазепи до вул. С. Русової в м. Чернігів"</t>
  </si>
  <si>
    <t>Реконструкція об’єкту: «Встановлення обладнання (електронно-інформаційного табло)на зупинках громадського транспорту в м. Чернігів»</t>
  </si>
  <si>
    <t>1.6</t>
  </si>
  <si>
    <t>Реконструкція скверу Казка (мікрорайон фабрики первинної обробки вовни) в м. Чернігів (проект "Парк європейського періоду" у рамках реалізації громадського бюджету (бюджет участі))</t>
  </si>
  <si>
    <t>1.1.3.1</t>
  </si>
  <si>
    <t>1.1.3.2</t>
  </si>
  <si>
    <t>Реконструкція об'єктів: "Відновлення дитячих та спортивних майданчиків в м. Чернігів", з них:</t>
  </si>
  <si>
    <t>1.7</t>
  </si>
  <si>
    <t>Реконструкція підземного переходу по вул. Івана Мазепи (107 км.) в м. Чернігів</t>
  </si>
  <si>
    <t>1.8</t>
  </si>
  <si>
    <t>1.9</t>
  </si>
  <si>
    <t>Реконструкція яблуневого саду по вул. Козацькій "Аrt-сад імені І. Г. Рашевського" (бюджет участі)</t>
  </si>
  <si>
    <t>Створення дитячого майданчику та спортивного комплексу на території багатоповерхових будинків 191, 191а, 191б, 191в, 193 по вул. 1-го Травня  (бюджет участі)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</si>
  <si>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</si>
  <si>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</si>
  <si>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</si>
  <si>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</si>
  <si>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</si>
  <si>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</si>
  <si>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</si>
  <si>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</si>
  <si>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</si>
  <si>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</si>
  <si>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</si>
  <si>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</si>
  <si>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</si>
  <si>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</si>
  <si>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</si>
  <si>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</si>
  <si>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</si>
  <si>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</si>
  <si>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</si>
  <si>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</si>
  <si>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</si>
  <si>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</si>
  <si>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</si>
  <si>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</si>
  <si>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</si>
  <si>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</si>
  <si>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</si>
  <si>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</si>
  <si>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</si>
  <si>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</si>
  <si>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</si>
  <si>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</si>
  <si>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</si>
  <si>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</si>
  <si>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</si>
  <si>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Реконструкція об'єкту:"Встановлення обладнання (електронно-інформаційного табло) на зупинці громадського транспорту «Центральний ринок» (просп. Перемоги, 73,автобусна)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</si>
  <si>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В. Чорновола»
(вул. Любецька, 31)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</si>
  <si>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Льотна»
(вул. Льотна, 5)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</si>
  <si>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Єськова»
(вул. Єськова) в м. Чернігів"</t>
  </si>
  <si>
    <t>Реконструкція об'єкту:"Встановлення обладнання (електронно-інформаційного табло) на зупинці громадського транспорту «Школа №23»
(вул. Шевченка, 236)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</si>
  <si>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Дмитра Бортнянського» (вул. Шевченка, 198)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</si>
  <si>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Кистяківських»
(вул. Шевченка, 126) в м. Чернігів"</t>
  </si>
  <si>
    <t>Реконструкція об'єкту:"Встановлення обладнання (електронно-інформаційного табло) на зупинці громадського транспорту «Діагностичний центр»
(вул. Шевченка, непарна)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</si>
  <si>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Толстого»
(вул. Толстого, 117-а)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</si>
  <si>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Толстого»
(вул. Толстого, 100)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</si>
  <si>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Лісковицька»
(вул. Толстого, 57) в м. Чернігів"</t>
  </si>
  <si>
    <t>Реконструкція об'єкту:"Встановлення обладнання (електронно-інформаційного табло) на зупинці громадського транспорту «Центральний ринок»
(просп. Перемоги, 82) (автобусна) в м. Чернігів"</t>
  </si>
  <si>
    <t>Реконструкція об'єкту:"Встановлення обладнання (електронно-інформаційного табло) на зупинці громадського транспорту «Центральний ринок»
(просп. Перемоги, 82) (тролейбусна) в м. Чернігів"</t>
  </si>
  <si>
    <t>Реконструкція об'єкту:"Встановлення обладнання (електронно-інформаційного табло) на зупинці громадського транспорту «Привокзальний ринок»
(просп. Перемоги, 13) в м. Чернігів"</t>
  </si>
  <si>
    <t>Реконструкція об'єкту:"Встановлення обладнання (електронно-інформаційного табло) на зупинці громадського транспорту «Площа Перемоги»
(просп. Перемоги, 33)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</si>
  <si>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Хлібопекарська»
(просп. Перемоги, 57)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</si>
  <si>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Хлібопекарська»
(просп. Перемоги, 62) в м. Чернігів"</t>
  </si>
  <si>
    <t>Реконструкція об'єкту:"Встановлення обладнання (електронно-інформаційного табло) на зупинці громадського транспорту «Пологовий будинок»
(вул. 1-го Травня,167) в м. Чернігів"</t>
  </si>
  <si>
    <t>Реконструкція об'єкту:"Встановлення обладнання (електронно-інформаційного табло) на зупинці громадського транспорту «Пологовий будинок»
(вул. Бєлова,1) в м. Чернігів"</t>
  </si>
  <si>
    <t>Реконструкція об'єкту:"Встановлення обладнання (електронно-інформаційного табло) на зупинці громадського транспорту «Міська лікарня №2»
(вул. 1-го Травня,159) в м. Чернігів"</t>
  </si>
  <si>
    <t>Реконструкція об'єкту:"Встановлення обладнання (електронно-інформаційного табло) на зупинці громадського транспорту «Парк культури та відпочинку» (вул. Шевченка, 34-а)в м. Чернігів"</t>
  </si>
  <si>
    <t>Реконструкція об'єкту:"Встановлення обладнання (електронно-інформаційного табло) на зупинці громадського транспорту «Парк культури та відпочинку» (вул. Шевченка, 57) в м. Чернігів"</t>
  </si>
  <si>
    <t>Реконструкція об'єкту:"Встановлення обладнання (електронно-інформаційного табло) на зупинці громадського транспорту «Міський палац культури» 
(вул. Івана Мазепи, 20) в м. Чернігів"</t>
  </si>
  <si>
    <t>Реконструкція об'єкту:"Встановлення обладнання (електронно-інформаційного табло) на зупинці громадського транспорту «Інститут геологорозвідки» 
(вул. Івана Мазепи, 12) в м. Чернігів"</t>
  </si>
  <si>
    <t>Реконструкція об'єкту:"Встановлення обладнання (електронно-інформаційного табло) на зупинці громадського транспорту «Міська лікарня» 
(вул. Івана Мазепи, 1)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</si>
  <si>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В. Чорновола» 
(вул. В. Чорновола, 13) в м. Чернігів"</t>
  </si>
  <si>
    <t>Реконструкція об'єкту:"Встановлення обладнання (електронно-інформаційного табло) на зупинці громадського транспорту «Школа № 11» 
(просп. Миру,140)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</si>
  <si>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Мартина Небаби» 
(просп. Миру,121)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</si>
  <si>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Громадська» 
(просп. Миру,165) в м. Чернігів"</t>
  </si>
  <si>
    <t>Реконструкція об'єкту:"Встановлення обладнання (електронно-інформаційного табло) на зупинці громадського транспорту «Кінотеатр «Жовтень» 
(вул. Гагаріна,18) в м. Чернігів"</t>
  </si>
  <si>
    <t>Реконструкція об'єкту:"Встановлення обладнання (електронно-інформаційного табло) на зупинці громадського транспорту «Онкодиспансер» 
(вул. Михалевича, непарна) в м. Чернігів"</t>
  </si>
  <si>
    <t>Реконструкція об'єкту:"Встановлення обладнання (електронно-інформаційного табло) на зупинці громадського транспорту «Поліклініка №3» 
(просп. Миру,44) (тролейбусна)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</si>
  <si>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Єлецька» 
(вул. Єлецька,3)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</si>
  <si>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Космонавтів» 
(вул. Доценка,12) в м. Чернігів"</t>
  </si>
  <si>
    <t>1.1.3.3</t>
  </si>
  <si>
    <t>Реконструкція об'єкту: "Відновлення ігрового дитячого майданчика по вул. Рокоссовського, 14 в м. Чернігів"</t>
  </si>
  <si>
    <t>1.1.3.4</t>
  </si>
  <si>
    <t>1.1.3.5</t>
  </si>
  <si>
    <t xml:space="preserve">Реконструкція об'єкту:"Встановлення обладнання (електронно-інформаційного табло) на зупинці громадського транспорту «Площа Перемоги»                (вул. Івана Мазепи, 38) в м. Чернігів"
</t>
  </si>
  <si>
    <t>1.2.36</t>
  </si>
  <si>
    <t>Реконструкція об'єкту:"Встановлення обладнання (електронно-інформаційного табло) на зупинці громадського транспорту «вул. Московська»                    (вул. Гагаріна, 4 в м. Чернігів"</t>
  </si>
  <si>
    <t>Реконструкція об'єкту: "Відновлення ігрового дитячого майданчика по вул.Гетьмана Полуботка, 78-80 в  м. Чернігів"</t>
  </si>
  <si>
    <t>Реконструкція зеленої зони по вул. Льотна між           вул. Юрія Мезенцева та вул. Стрілецька в м. Чернігів</t>
  </si>
  <si>
    <t>Секретар міської ради</t>
  </si>
  <si>
    <t>Реконструкція об'єкту: "Відновлення ігрового дитячого майданчика по вул. Текстильників, (зелена зона навпроти буд № 16) в м. Чернігів"</t>
  </si>
  <si>
    <t>Разом у пунктах 1.1. -1.9. (КЕКВ 3142)</t>
  </si>
  <si>
    <t>1.1.3.6</t>
  </si>
  <si>
    <t>1.1.3.7</t>
  </si>
  <si>
    <t>1.1.3.8</t>
  </si>
  <si>
    <t>1.1.3.9</t>
  </si>
  <si>
    <t>1.1.3.10</t>
  </si>
  <si>
    <t>1.1.3.11</t>
  </si>
  <si>
    <t>1.1.3.12</t>
  </si>
  <si>
    <t>1.1.3.13</t>
  </si>
  <si>
    <t>1.1.3.14</t>
  </si>
  <si>
    <t>1.1.3.15</t>
  </si>
  <si>
    <t>1.1.3.16</t>
  </si>
  <si>
    <t>1.1.3.17</t>
  </si>
  <si>
    <t>1.1.3.18</t>
  </si>
  <si>
    <t>1.1.3.19</t>
  </si>
  <si>
    <t>1.1.3.20</t>
  </si>
  <si>
    <t>1.1.3.21</t>
  </si>
  <si>
    <t>1.1.3.22</t>
  </si>
  <si>
    <t>1.1.3.23</t>
  </si>
  <si>
    <t>1.1.3.24</t>
  </si>
  <si>
    <t>1.1.3.25</t>
  </si>
  <si>
    <t>1.1.3.26</t>
  </si>
  <si>
    <t>1.1.3.27</t>
  </si>
  <si>
    <t>1.1.3.28</t>
  </si>
  <si>
    <t>1.1.3.29</t>
  </si>
  <si>
    <t>1.1.3.30</t>
  </si>
  <si>
    <t>1.1.3.31</t>
  </si>
  <si>
    <t>Реконструкція об'єкту: "Відновлення ігрового дитячого майданчика по вул. Нафтовиків, 15-17 в       м. Чернігів"</t>
  </si>
  <si>
    <t>Реконструкція об'єкту: "Відновлення ігрового дитячого майданчика по по просп. Миру, 54  в          м. Чернігів"</t>
  </si>
  <si>
    <t>Реконструкція об'єкту: "Відновлення ігрового дитячого майданчика по вул. Олега Кошового, 6  в      м. Чернігів"</t>
  </si>
  <si>
    <t>Реконструкція об'єкту: "Відновлення ігрового дитячого майданчика повул. Шевченка, 43   в             м. Чернігів"</t>
  </si>
  <si>
    <t>Реконструкція об'єкту: "Відновлення ігрового дитячого майданчика по вул. Шевченка, 41  в             м. Чернігів"</t>
  </si>
  <si>
    <t>Реконструкція об'єкту: "Відновлення ігрового дитячого майданчика по вул. Хлібопекарська, 16  в     м. Чернігів"</t>
  </si>
  <si>
    <t>Реконструкція об"єкту: "Відновлення ігрового дитячого майданчика по  вул. Рокоссовського, 9 в   м. Чернігів"</t>
  </si>
  <si>
    <t>Реконструкція об"єкту: "Відновлення ігрового дитячого майданчика по  вул. Рокоссовського, 11 в   м. Чернігів"</t>
  </si>
  <si>
    <t>Реконструкція об'єкту: "Відновлення спортивного майданчика по вул. Незалежності, 76, 78, 80 в         м. Чернігів"</t>
  </si>
  <si>
    <t xml:space="preserve">Додаток 2
до рішення виконавчого    комітету міської ради             грудня  2020 року №                                </t>
  </si>
  <si>
    <t>О. ЛОМАКО</t>
  </si>
  <si>
    <r>
      <t>Реконструкція об"єкту: "Відновлення ігрового дитячого майданчика по  вул. Івана Мазепи, 4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         м. Чернігів"</t>
    </r>
  </si>
  <si>
    <r>
      <t>Реконструкція об"єкту: "Відновлення ігрового дитячого майданчика по  вул. Любецька, 7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              м. Чернігів"</t>
    </r>
  </si>
  <si>
    <r>
      <t>Реконструкція об"єкту: "Відновлення ігрового дитячого майданчика по  вул. Генерала Пухова, 127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м. Чернігів"</t>
    </r>
  </si>
  <si>
    <r>
      <t xml:space="preserve">Реконструкція об"єкту: "Відновлення ігрового дитячого майданчика по вул. Київська, 6 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            м. Чернігів"</t>
    </r>
  </si>
  <si>
    <r>
      <t xml:space="preserve">Реконструкція об"єкту: "Відновлення ігрового дитячого майданчика по вул. Гагаріна,11 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             м. Чернігів"</t>
    </r>
  </si>
  <si>
    <r>
      <t xml:space="preserve">Реконструкція об"єкту: "Відновлення ігрового дитячого майданчика по вул. Музична, 2 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             м. Чернігів"</t>
    </r>
  </si>
  <si>
    <r>
      <t xml:space="preserve">Реконструкція об"єкту: "Відновлення ігрового дитячого майданчика по провул. Коцюбинського,4а 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м. Чернігів"</t>
    </r>
  </si>
  <si>
    <r>
      <t xml:space="preserve">Реконструкція об"єкту: "Відновлення ігрового дитячого майданчика по вул. Доценка, 17 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             м. Чернігів"</t>
    </r>
  </si>
  <si>
    <r>
      <t xml:space="preserve">Реконструкція об"єкту: "Відновлення ігрового дитячого майданчика по вул. Доценка, 25 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             м. Чернігів"</t>
    </r>
  </si>
  <si>
    <r>
      <t xml:space="preserve">Реконструкція об"єкту: "Відновлення ігрового дитячого майданчика по вул.Незалежності,50 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         м. Чернігів"</t>
    </r>
  </si>
  <si>
    <r>
      <t xml:space="preserve">Реконструкція об"єкту: "Відновлення ігрового дитячого майданчика по вул.П'ятницька, 68, к. 2 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    м. Чернігів"</t>
    </r>
  </si>
  <si>
    <r>
      <t xml:space="preserve">Реконструкція об"єкту: "Відновлення ігрового дитячого майданчика по провул. Коцюбинського,5 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м. Чернігів"</t>
    </r>
  </si>
  <si>
    <r>
      <t xml:space="preserve">Реконструкція об"єкту: "Відновлення ігрового дитячого майданчика по вул.Ушинського, 8 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         м. Чернігів"</t>
    </r>
  </si>
  <si>
    <r>
      <t xml:space="preserve">Реконструкція об"єкту: "Відновлення ігрового дитячого майданчика по вул.Генерала Бєлова, 21, к. 3  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м. Чернігів"</t>
    </r>
  </si>
  <si>
    <r>
      <t>Реконструкція об"єкту: "Відновлення ігрового дитячого майданчика по  вул. Івана Мазепи, 20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      м. Чернігів"</t>
    </r>
  </si>
  <si>
    <r>
      <t xml:space="preserve">Реконструкція об"єкту: "Відновлення ігрового дитячого майданчика по  просп. Миру,  259 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          м. Чернігів"</t>
    </r>
  </si>
  <si>
    <r>
      <t xml:space="preserve">Реконструкція об"єкту: "Відновлення ігрового дитячого майданчика по  просп. Перемоги, 45 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       м. Чернігів"</t>
    </r>
  </si>
  <si>
    <r>
      <t>Реконструкція об"єкту: "Відновлення ігрового дитячого майданчика по  вул. Жабинського, 3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      м. Чернігів"</t>
    </r>
  </si>
  <si>
    <r>
      <t>Реконструкція об"єкту: "Відновлення ігрового дитячого майданчика по  вул. Курсанта Єськова, 8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в   м. Чернігів"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</si>
</sst>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4" fontId="3" fillId="34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/>
    </xf>
    <xf numFmtId="0" fontId="2" fillId="33" borderId="11" xfId="0" applyFont="1" applyFill="1" applyBorder="1" applyAlignment="1">
      <alignment wrapText="1"/>
    </xf>
    <xf numFmtId="4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3" borderId="0" xfId="0" applyFont="1" applyFill="1" applyAlignment="1">
      <alignment horizontal="left" wrapText="1"/>
    </xf>
    <xf numFmtId="4" fontId="3" fillId="34" borderId="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view="pageBreakPreview" zoomScale="95" zoomScaleSheetLayoutView="95" zoomScalePageLayoutView="0" workbookViewId="0" topLeftCell="A87">
      <selection activeCell="D27" sqref="D27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3" width="22.875" style="0" customWidth="1"/>
    <col min="4" max="4" width="24.25390625" style="0" customWidth="1"/>
    <col min="5" max="5" width="24.125" style="0" customWidth="1"/>
    <col min="6" max="6" width="13.25390625" style="0" customWidth="1"/>
  </cols>
  <sheetData>
    <row r="1" spans="1:5" ht="99.75" customHeight="1">
      <c r="A1" s="8"/>
      <c r="B1" s="8"/>
      <c r="C1" s="17"/>
      <c r="D1" s="29" t="s">
        <v>152</v>
      </c>
      <c r="E1" s="29"/>
    </row>
    <row r="2" spans="1:5" s="2" customFormat="1" ht="47.25" customHeight="1">
      <c r="A2" s="36" t="s">
        <v>16</v>
      </c>
      <c r="B2" s="36"/>
      <c r="C2" s="36"/>
      <c r="D2" s="36"/>
      <c r="E2" s="36"/>
    </row>
    <row r="3" spans="1:5" s="2" customFormat="1" ht="44.25" customHeight="1">
      <c r="A3" s="37"/>
      <c r="B3" s="37"/>
      <c r="C3" s="37"/>
      <c r="D3" s="37"/>
      <c r="E3" s="37"/>
    </row>
    <row r="4" spans="1:5" s="1" customFormat="1" ht="33" customHeight="1">
      <c r="A4" s="31" t="s">
        <v>3</v>
      </c>
      <c r="B4" s="31" t="s">
        <v>4</v>
      </c>
      <c r="C4" s="31" t="s">
        <v>9</v>
      </c>
      <c r="D4" s="31" t="s">
        <v>0</v>
      </c>
      <c r="E4" s="31"/>
    </row>
    <row r="5" spans="1:5" s="1" customFormat="1" ht="35.25" customHeight="1">
      <c r="A5" s="31"/>
      <c r="B5" s="31"/>
      <c r="C5" s="31"/>
      <c r="D5" s="32" t="s">
        <v>1</v>
      </c>
      <c r="E5" s="32"/>
    </row>
    <row r="6" spans="1:5" s="1" customFormat="1" ht="46.5" customHeight="1">
      <c r="A6" s="31"/>
      <c r="B6" s="31"/>
      <c r="C6" s="31"/>
      <c r="D6" s="3" t="s">
        <v>2</v>
      </c>
      <c r="E6" s="3" t="s">
        <v>10</v>
      </c>
    </row>
    <row r="7" spans="1:5" s="2" customFormat="1" ht="22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24" customHeight="1">
      <c r="A8" s="33" t="s">
        <v>5</v>
      </c>
      <c r="B8" s="34"/>
      <c r="C8" s="34"/>
      <c r="D8" s="34"/>
      <c r="E8" s="35"/>
    </row>
    <row r="9" spans="1:6" s="2" customFormat="1" ht="44.25" customHeight="1">
      <c r="A9" s="5" t="s">
        <v>13</v>
      </c>
      <c r="B9" s="18" t="s">
        <v>20</v>
      </c>
      <c r="C9" s="6">
        <f>6900000+400000-403720+1000000+86600+107800-289020+72200+920035</f>
        <v>8793895</v>
      </c>
      <c r="D9" s="7"/>
      <c r="E9" s="6">
        <f aca="true" t="shared" si="0" ref="E9:E89">C9</f>
        <v>8793895</v>
      </c>
      <c r="F9" s="21">
        <f>C10+C11+C13+C14+C15+C16+C17+C18+C19+C20+C21+C22+C23+C24+C25+C26+C27+C28+C29+C30+C31+C32+C33+C34+C35+C36+C37+C38+C39+C40+C41+C42+C43</f>
        <v>8720834.5</v>
      </c>
    </row>
    <row r="10" spans="1:5" s="2" customFormat="1" ht="87.75" customHeight="1">
      <c r="A10" s="5" t="s">
        <v>18</v>
      </c>
      <c r="B10" s="26" t="s">
        <v>17</v>
      </c>
      <c r="C10" s="6">
        <f>2500000+86600+107800+72200</f>
        <v>2766600</v>
      </c>
      <c r="D10" s="7"/>
      <c r="E10" s="6">
        <f t="shared" si="0"/>
        <v>2766600</v>
      </c>
    </row>
    <row r="11" spans="1:5" s="2" customFormat="1" ht="66.75" customHeight="1">
      <c r="A11" s="5" t="s">
        <v>19</v>
      </c>
      <c r="B11" s="18" t="s">
        <v>23</v>
      </c>
      <c r="C11" s="20">
        <f>3000000+1000000</f>
        <v>4000000</v>
      </c>
      <c r="D11" s="7"/>
      <c r="E11" s="6">
        <f t="shared" si="0"/>
        <v>4000000</v>
      </c>
    </row>
    <row r="12" spans="1:6" s="2" customFormat="1" ht="51" customHeight="1">
      <c r="A12" s="5" t="s">
        <v>21</v>
      </c>
      <c r="B12" s="18" t="s">
        <v>29</v>
      </c>
      <c r="C12" s="20">
        <f>1400000+400000-403720-289020+920035</f>
        <v>2027295</v>
      </c>
      <c r="D12" s="7"/>
      <c r="E12" s="6">
        <f t="shared" si="0"/>
        <v>2027295</v>
      </c>
      <c r="F12" s="21">
        <f>C13+C14+C15+C16+C17+C18+C19+C20+C21+C22+C23+C24+C25+C26+C27+C28+C29+C30+C31+C32+C33+C34+C35+C36+C37+C38+C39+C40+C41+C42+C43</f>
        <v>1954234.5</v>
      </c>
    </row>
    <row r="13" spans="1:5" s="2" customFormat="1" ht="69.75" customHeight="1">
      <c r="A13" s="5" t="s">
        <v>27</v>
      </c>
      <c r="B13" s="24" t="s">
        <v>151</v>
      </c>
      <c r="C13" s="20">
        <f>493763-69190</f>
        <v>424573</v>
      </c>
      <c r="D13" s="7"/>
      <c r="E13" s="6">
        <f t="shared" si="0"/>
        <v>424573</v>
      </c>
    </row>
    <row r="14" spans="1:5" s="2" customFormat="1" ht="69.75" customHeight="1">
      <c r="A14" s="5" t="s">
        <v>28</v>
      </c>
      <c r="B14" s="18" t="s">
        <v>115</v>
      </c>
      <c r="C14" s="20">
        <f>90418-2950</f>
        <v>87468</v>
      </c>
      <c r="D14" s="7"/>
      <c r="E14" s="6">
        <f t="shared" si="0"/>
        <v>87468</v>
      </c>
    </row>
    <row r="15" spans="1:5" s="2" customFormat="1" ht="57" customHeight="1">
      <c r="A15" s="5" t="s">
        <v>105</v>
      </c>
      <c r="B15" s="18" t="s">
        <v>106</v>
      </c>
      <c r="C15" s="20">
        <f>183260-4620</f>
        <v>178640</v>
      </c>
      <c r="D15" s="7"/>
      <c r="E15" s="6">
        <f t="shared" si="0"/>
        <v>178640</v>
      </c>
    </row>
    <row r="16" spans="1:5" s="2" customFormat="1" ht="67.5" customHeight="1">
      <c r="A16" s="5" t="s">
        <v>107</v>
      </c>
      <c r="B16" s="18" t="s">
        <v>112</v>
      </c>
      <c r="C16" s="20">
        <f>75740</f>
        <v>75740</v>
      </c>
      <c r="D16" s="7"/>
      <c r="E16" s="6">
        <f t="shared" si="0"/>
        <v>75740</v>
      </c>
    </row>
    <row r="17" spans="1:5" s="2" customFormat="1" ht="58.5" customHeight="1">
      <c r="A17" s="5" t="s">
        <v>108</v>
      </c>
      <c r="B17" s="18" t="s">
        <v>143</v>
      </c>
      <c r="C17" s="20">
        <f>112000</f>
        <v>112000</v>
      </c>
      <c r="D17" s="7"/>
      <c r="E17" s="6">
        <f t="shared" si="0"/>
        <v>112000</v>
      </c>
    </row>
    <row r="18" spans="1:5" s="2" customFormat="1" ht="58.5" customHeight="1">
      <c r="A18" s="5" t="s">
        <v>117</v>
      </c>
      <c r="B18" s="18" t="s">
        <v>144</v>
      </c>
      <c r="C18" s="20">
        <f>72062</f>
        <v>72062</v>
      </c>
      <c r="D18" s="7"/>
      <c r="E18" s="6">
        <f t="shared" si="0"/>
        <v>72062</v>
      </c>
    </row>
    <row r="19" spans="1:5" s="2" customFormat="1" ht="58.5" customHeight="1">
      <c r="A19" s="5" t="s">
        <v>118</v>
      </c>
      <c r="B19" s="18" t="s">
        <v>145</v>
      </c>
      <c r="C19" s="20">
        <f>95757</f>
        <v>95757</v>
      </c>
      <c r="D19" s="7"/>
      <c r="E19" s="6">
        <f t="shared" si="0"/>
        <v>95757</v>
      </c>
    </row>
    <row r="20" spans="1:5" s="2" customFormat="1" ht="58.5" customHeight="1">
      <c r="A20" s="5" t="s">
        <v>119</v>
      </c>
      <c r="B20" s="18" t="s">
        <v>146</v>
      </c>
      <c r="C20" s="6">
        <f>48235</f>
        <v>48235</v>
      </c>
      <c r="D20" s="7"/>
      <c r="E20" s="6">
        <f t="shared" si="0"/>
        <v>48235</v>
      </c>
    </row>
    <row r="21" spans="1:5" s="2" customFormat="1" ht="58.5" customHeight="1">
      <c r="A21" s="5" t="s">
        <v>120</v>
      </c>
      <c r="B21" s="18" t="s">
        <v>147</v>
      </c>
      <c r="C21" s="20">
        <f>50428</f>
        <v>50428</v>
      </c>
      <c r="D21" s="7"/>
      <c r="E21" s="6">
        <f t="shared" si="0"/>
        <v>50428</v>
      </c>
    </row>
    <row r="22" spans="1:5" s="2" customFormat="1" ht="58.5" customHeight="1">
      <c r="A22" s="5" t="s">
        <v>121</v>
      </c>
      <c r="B22" s="18" t="s">
        <v>148</v>
      </c>
      <c r="C22" s="20">
        <f>50428</f>
        <v>50428</v>
      </c>
      <c r="D22" s="7"/>
      <c r="E22" s="6">
        <f t="shared" si="0"/>
        <v>50428</v>
      </c>
    </row>
    <row r="23" spans="1:5" s="2" customFormat="1" ht="63" customHeight="1">
      <c r="A23" s="5" t="s">
        <v>122</v>
      </c>
      <c r="B23" s="27" t="s">
        <v>154</v>
      </c>
      <c r="C23" s="20">
        <f>50377</f>
        <v>50377</v>
      </c>
      <c r="D23" s="7"/>
      <c r="E23" s="6">
        <f t="shared" si="0"/>
        <v>50377</v>
      </c>
    </row>
    <row r="24" spans="1:5" s="2" customFormat="1" ht="58.5" customHeight="1">
      <c r="A24" s="5" t="s">
        <v>123</v>
      </c>
      <c r="B24" s="27" t="s">
        <v>155</v>
      </c>
      <c r="C24" s="20">
        <f>48109</f>
        <v>48109</v>
      </c>
      <c r="D24" s="7"/>
      <c r="E24" s="6">
        <f t="shared" si="0"/>
        <v>48109</v>
      </c>
    </row>
    <row r="25" spans="1:5" s="2" customFormat="1" ht="58.5" customHeight="1">
      <c r="A25" s="5" t="s">
        <v>124</v>
      </c>
      <c r="B25" s="27" t="s">
        <v>156</v>
      </c>
      <c r="C25" s="20">
        <f>41468</f>
        <v>41468</v>
      </c>
      <c r="D25" s="7"/>
      <c r="E25" s="6">
        <f t="shared" si="0"/>
        <v>41468</v>
      </c>
    </row>
    <row r="26" spans="1:5" s="2" customFormat="1" ht="63" customHeight="1">
      <c r="A26" s="5" t="s">
        <v>125</v>
      </c>
      <c r="B26" s="27" t="s">
        <v>157</v>
      </c>
      <c r="C26" s="20">
        <f>37818</f>
        <v>37818</v>
      </c>
      <c r="D26" s="7"/>
      <c r="E26" s="6">
        <f t="shared" si="0"/>
        <v>37818</v>
      </c>
    </row>
    <row r="27" spans="1:5" s="2" customFormat="1" ht="62.25" customHeight="1">
      <c r="A27" s="5" t="s">
        <v>126</v>
      </c>
      <c r="B27" s="27" t="s">
        <v>158</v>
      </c>
      <c r="C27" s="20">
        <f>41468</f>
        <v>41468</v>
      </c>
      <c r="D27" s="7"/>
      <c r="E27" s="6">
        <f t="shared" si="0"/>
        <v>41468</v>
      </c>
    </row>
    <row r="28" spans="1:5" s="2" customFormat="1" ht="58.5" customHeight="1">
      <c r="A28" s="5" t="s">
        <v>127</v>
      </c>
      <c r="B28" s="27" t="s">
        <v>159</v>
      </c>
      <c r="C28" s="20">
        <f>49332</f>
        <v>49332</v>
      </c>
      <c r="D28" s="7"/>
      <c r="E28" s="6">
        <f t="shared" si="0"/>
        <v>49332</v>
      </c>
    </row>
    <row r="29" spans="1:5" s="2" customFormat="1" ht="58.5" customHeight="1">
      <c r="A29" s="5" t="s">
        <v>128</v>
      </c>
      <c r="B29" s="39" t="s">
        <v>160</v>
      </c>
      <c r="C29" s="6">
        <f>41468</f>
        <v>41468</v>
      </c>
      <c r="D29" s="7"/>
      <c r="E29" s="6">
        <f t="shared" si="0"/>
        <v>41468</v>
      </c>
    </row>
    <row r="30" spans="1:5" s="2" customFormat="1" ht="58.5" customHeight="1">
      <c r="A30" s="5" t="s">
        <v>129</v>
      </c>
      <c r="B30" s="27" t="s">
        <v>161</v>
      </c>
      <c r="C30" s="20">
        <f>37186</f>
        <v>37186</v>
      </c>
      <c r="D30" s="7"/>
      <c r="E30" s="6">
        <f t="shared" si="0"/>
        <v>37186</v>
      </c>
    </row>
    <row r="31" spans="1:5" s="2" customFormat="1" ht="58.5" customHeight="1">
      <c r="A31" s="5" t="s">
        <v>130</v>
      </c>
      <c r="B31" s="27" t="s">
        <v>162</v>
      </c>
      <c r="C31" s="20">
        <f>39326</f>
        <v>39326</v>
      </c>
      <c r="D31" s="7"/>
      <c r="E31" s="6">
        <f t="shared" si="0"/>
        <v>39326</v>
      </c>
    </row>
    <row r="32" spans="1:5" s="2" customFormat="1" ht="58.5" customHeight="1">
      <c r="A32" s="5" t="s">
        <v>131</v>
      </c>
      <c r="B32" s="27" t="s">
        <v>163</v>
      </c>
      <c r="C32" s="20">
        <f>39326</f>
        <v>39326</v>
      </c>
      <c r="D32" s="7"/>
      <c r="E32" s="6">
        <f t="shared" si="0"/>
        <v>39326</v>
      </c>
    </row>
    <row r="33" spans="1:5" s="2" customFormat="1" ht="58.5" customHeight="1">
      <c r="A33" s="5" t="s">
        <v>132</v>
      </c>
      <c r="B33" s="27" t="s">
        <v>164</v>
      </c>
      <c r="C33" s="20">
        <f>50428</f>
        <v>50428</v>
      </c>
      <c r="D33" s="7"/>
      <c r="E33" s="6">
        <f t="shared" si="0"/>
        <v>50428</v>
      </c>
    </row>
    <row r="34" spans="1:5" s="2" customFormat="1" ht="58.5" customHeight="1">
      <c r="A34" s="5" t="s">
        <v>133</v>
      </c>
      <c r="B34" s="28" t="s">
        <v>165</v>
      </c>
      <c r="C34" s="20">
        <f>50377</f>
        <v>50377</v>
      </c>
      <c r="D34" s="7"/>
      <c r="E34" s="6">
        <f t="shared" si="0"/>
        <v>50377</v>
      </c>
    </row>
    <row r="35" spans="1:5" s="2" customFormat="1" ht="58.5" customHeight="1">
      <c r="A35" s="5" t="s">
        <v>134</v>
      </c>
      <c r="B35" s="27" t="s">
        <v>166</v>
      </c>
      <c r="C35" s="20">
        <f>27611</f>
        <v>27611</v>
      </c>
      <c r="D35" s="7"/>
      <c r="E35" s="6">
        <f t="shared" si="0"/>
        <v>27611</v>
      </c>
    </row>
    <row r="36" spans="1:5" s="2" customFormat="1" ht="58.5" customHeight="1">
      <c r="A36" s="5" t="s">
        <v>135</v>
      </c>
      <c r="B36" s="27" t="s">
        <v>167</v>
      </c>
      <c r="C36" s="20">
        <f>28150</f>
        <v>28150</v>
      </c>
      <c r="D36" s="7"/>
      <c r="E36" s="6">
        <f t="shared" si="0"/>
        <v>28150</v>
      </c>
    </row>
    <row r="37" spans="1:5" s="2" customFormat="1" ht="58.5" customHeight="1">
      <c r="A37" s="5" t="s">
        <v>136</v>
      </c>
      <c r="B37" s="27" t="s">
        <v>168</v>
      </c>
      <c r="C37" s="20">
        <f>28150</f>
        <v>28150</v>
      </c>
      <c r="D37" s="7"/>
      <c r="E37" s="6">
        <f t="shared" si="0"/>
        <v>28150</v>
      </c>
    </row>
    <row r="38" spans="1:5" s="2" customFormat="1" ht="58.5" customHeight="1">
      <c r="A38" s="5" t="s">
        <v>137</v>
      </c>
      <c r="B38" s="27" t="s">
        <v>169</v>
      </c>
      <c r="C38" s="20">
        <f>28150</f>
        <v>28150</v>
      </c>
      <c r="D38" s="7"/>
      <c r="E38" s="6">
        <f t="shared" si="0"/>
        <v>28150</v>
      </c>
    </row>
    <row r="39" spans="1:5" s="2" customFormat="1" ht="58.5" customHeight="1">
      <c r="A39" s="5" t="s">
        <v>138</v>
      </c>
      <c r="B39" s="27" t="s">
        <v>170</v>
      </c>
      <c r="C39" s="20">
        <f>28150</f>
        <v>28150</v>
      </c>
      <c r="D39" s="7"/>
      <c r="E39" s="6">
        <f t="shared" si="0"/>
        <v>28150</v>
      </c>
    </row>
    <row r="40" spans="1:5" s="2" customFormat="1" ht="58.5" customHeight="1">
      <c r="A40" s="5" t="s">
        <v>139</v>
      </c>
      <c r="B40" s="27" t="s">
        <v>171</v>
      </c>
      <c r="C40" s="20">
        <f>26126</f>
        <v>26126</v>
      </c>
      <c r="D40" s="7"/>
      <c r="E40" s="6">
        <f t="shared" si="0"/>
        <v>26126</v>
      </c>
    </row>
    <row r="41" spans="1:5" s="2" customFormat="1" ht="58.5" customHeight="1">
      <c r="A41" s="5" t="s">
        <v>140</v>
      </c>
      <c r="B41" s="27" t="s">
        <v>172</v>
      </c>
      <c r="C41" s="20">
        <f>18528</f>
        <v>18528</v>
      </c>
      <c r="D41" s="7"/>
      <c r="E41" s="6">
        <f t="shared" si="0"/>
        <v>18528</v>
      </c>
    </row>
    <row r="42" spans="1:5" s="2" customFormat="1" ht="58.5" customHeight="1">
      <c r="A42" s="5" t="s">
        <v>141</v>
      </c>
      <c r="B42" s="27" t="s">
        <v>149</v>
      </c>
      <c r="C42" s="20">
        <f>20352</f>
        <v>20352</v>
      </c>
      <c r="D42" s="7"/>
      <c r="E42" s="6">
        <f t="shared" si="0"/>
        <v>20352</v>
      </c>
    </row>
    <row r="43" spans="1:5" s="2" customFormat="1" ht="58.5" customHeight="1">
      <c r="A43" s="5" t="s">
        <v>142</v>
      </c>
      <c r="B43" s="27" t="s">
        <v>150</v>
      </c>
      <c r="C43" s="20">
        <f>27003.5</f>
        <v>27003.5</v>
      </c>
      <c r="D43" s="7"/>
      <c r="E43" s="6">
        <f t="shared" si="0"/>
        <v>27003.5</v>
      </c>
    </row>
    <row r="44" spans="1:6" s="2" customFormat="1" ht="66" customHeight="1">
      <c r="A44" s="5" t="s">
        <v>6</v>
      </c>
      <c r="B44" s="19" t="s">
        <v>24</v>
      </c>
      <c r="C44" s="6">
        <f>2500000-62510+69550</f>
        <v>2507040</v>
      </c>
      <c r="D44" s="7"/>
      <c r="E44" s="6">
        <f t="shared" si="0"/>
        <v>2507040</v>
      </c>
      <c r="F44" s="23">
        <f>C45+C46+C47+C48+C49+C50+C51+C52+C53+C54+C55+C56+C57+C58+C59+C60+C61+C62+C63+C64+C65+C66+C67+C68+C69+C70+C71+C72+C73+C74+C75+C76+C77+C78+C79+C80</f>
        <v>2507040</v>
      </c>
    </row>
    <row r="45" spans="1:6" s="2" customFormat="1" ht="78.75" customHeight="1">
      <c r="A45" s="5" t="s">
        <v>36</v>
      </c>
      <c r="B45" s="19" t="s">
        <v>71</v>
      </c>
      <c r="C45" s="6">
        <f>65900+3650</f>
        <v>69550</v>
      </c>
      <c r="D45" s="7"/>
      <c r="E45" s="6">
        <f t="shared" si="0"/>
        <v>69550</v>
      </c>
      <c r="F45" s="16"/>
    </row>
    <row r="46" spans="1:6" s="2" customFormat="1" ht="81.75" customHeight="1">
      <c r="A46" s="5" t="s">
        <v>37</v>
      </c>
      <c r="B46" s="19" t="s">
        <v>72</v>
      </c>
      <c r="C46" s="6">
        <f aca="true" t="shared" si="1" ref="C46:C55">65900+3650</f>
        <v>69550</v>
      </c>
      <c r="D46" s="7"/>
      <c r="E46" s="6">
        <f t="shared" si="0"/>
        <v>69550</v>
      </c>
      <c r="F46" s="16"/>
    </row>
    <row r="47" spans="1:6" s="2" customFormat="1" ht="77.25" customHeight="1">
      <c r="A47" s="5" t="s">
        <v>38</v>
      </c>
      <c r="B47" s="19" t="s">
        <v>73</v>
      </c>
      <c r="C47" s="6">
        <f t="shared" si="1"/>
        <v>69550</v>
      </c>
      <c r="D47" s="7"/>
      <c r="E47" s="6">
        <f t="shared" si="0"/>
        <v>69550</v>
      </c>
      <c r="F47" s="16"/>
    </row>
    <row r="48" spans="1:6" s="2" customFormat="1" ht="80.25" customHeight="1">
      <c r="A48" s="5" t="s">
        <v>39</v>
      </c>
      <c r="B48" s="19" t="s">
        <v>74</v>
      </c>
      <c r="C48" s="6">
        <f t="shared" si="1"/>
        <v>69550</v>
      </c>
      <c r="D48" s="7"/>
      <c r="E48" s="6">
        <f t="shared" si="0"/>
        <v>69550</v>
      </c>
      <c r="F48" s="16"/>
    </row>
    <row r="49" spans="1:6" s="2" customFormat="1" ht="74.25" customHeight="1">
      <c r="A49" s="5" t="s">
        <v>40</v>
      </c>
      <c r="B49" s="19" t="s">
        <v>75</v>
      </c>
      <c r="C49" s="6">
        <f t="shared" si="1"/>
        <v>69550</v>
      </c>
      <c r="D49" s="7"/>
      <c r="E49" s="6">
        <f t="shared" si="0"/>
        <v>69550</v>
      </c>
      <c r="F49" s="16"/>
    </row>
    <row r="50" spans="1:6" s="2" customFormat="1" ht="75.75" customHeight="1">
      <c r="A50" s="5" t="s">
        <v>41</v>
      </c>
      <c r="B50" s="19" t="s">
        <v>76</v>
      </c>
      <c r="C50" s="6">
        <f t="shared" si="1"/>
        <v>69550</v>
      </c>
      <c r="D50" s="7"/>
      <c r="E50" s="6">
        <f t="shared" si="0"/>
        <v>69550</v>
      </c>
      <c r="F50" s="16"/>
    </row>
    <row r="51" spans="1:6" s="2" customFormat="1" ht="81" customHeight="1">
      <c r="A51" s="5" t="s">
        <v>42</v>
      </c>
      <c r="B51" s="19" t="s">
        <v>77</v>
      </c>
      <c r="C51" s="6">
        <f t="shared" si="1"/>
        <v>69550</v>
      </c>
      <c r="D51" s="7"/>
      <c r="E51" s="6">
        <f t="shared" si="0"/>
        <v>69550</v>
      </c>
      <c r="F51" s="16"/>
    </row>
    <row r="52" spans="1:6" s="2" customFormat="1" ht="85.5" customHeight="1">
      <c r="A52" s="5" t="s">
        <v>43</v>
      </c>
      <c r="B52" s="19" t="s">
        <v>78</v>
      </c>
      <c r="C52" s="6">
        <f t="shared" si="1"/>
        <v>69550</v>
      </c>
      <c r="D52" s="7"/>
      <c r="E52" s="6">
        <f t="shared" si="0"/>
        <v>69550</v>
      </c>
      <c r="F52" s="16"/>
    </row>
    <row r="53" spans="1:6" s="2" customFormat="1" ht="78" customHeight="1">
      <c r="A53" s="5" t="s">
        <v>44</v>
      </c>
      <c r="B53" s="19" t="s">
        <v>79</v>
      </c>
      <c r="C53" s="6">
        <f t="shared" si="1"/>
        <v>69550</v>
      </c>
      <c r="D53" s="7"/>
      <c r="E53" s="6">
        <f t="shared" si="0"/>
        <v>69550</v>
      </c>
      <c r="F53" s="16"/>
    </row>
    <row r="54" spans="1:6" s="2" customFormat="1" ht="75.75" customHeight="1">
      <c r="A54" s="5" t="s">
        <v>45</v>
      </c>
      <c r="B54" s="19" t="s">
        <v>80</v>
      </c>
      <c r="C54" s="6">
        <f t="shared" si="1"/>
        <v>69550</v>
      </c>
      <c r="D54" s="7"/>
      <c r="E54" s="6">
        <f t="shared" si="0"/>
        <v>69550</v>
      </c>
      <c r="F54" s="16"/>
    </row>
    <row r="55" spans="1:6" s="2" customFormat="1" ht="81" customHeight="1">
      <c r="A55" s="5" t="s">
        <v>46</v>
      </c>
      <c r="B55" s="19" t="s">
        <v>81</v>
      </c>
      <c r="C55" s="6">
        <f t="shared" si="1"/>
        <v>69550</v>
      </c>
      <c r="D55" s="7"/>
      <c r="E55" s="6">
        <f t="shared" si="0"/>
        <v>69550</v>
      </c>
      <c r="F55" s="16"/>
    </row>
    <row r="56" spans="1:6" s="2" customFormat="1" ht="84" customHeight="1">
      <c r="A56" s="5" t="s">
        <v>47</v>
      </c>
      <c r="B56" s="19" t="s">
        <v>82</v>
      </c>
      <c r="C56" s="6">
        <f>68800+3990</f>
        <v>72790</v>
      </c>
      <c r="D56" s="7"/>
      <c r="E56" s="6">
        <f t="shared" si="0"/>
        <v>72790</v>
      </c>
      <c r="F56" s="16"/>
    </row>
    <row r="57" spans="1:6" s="2" customFormat="1" ht="78" customHeight="1">
      <c r="A57" s="5" t="s">
        <v>48</v>
      </c>
      <c r="B57" s="19" t="s">
        <v>83</v>
      </c>
      <c r="C57" s="6">
        <f>65900+3650</f>
        <v>69550</v>
      </c>
      <c r="D57" s="7"/>
      <c r="E57" s="6">
        <f t="shared" si="0"/>
        <v>69550</v>
      </c>
      <c r="F57" s="16"/>
    </row>
    <row r="58" spans="1:6" s="2" customFormat="1" ht="77.25" customHeight="1">
      <c r="A58" s="5" t="s">
        <v>49</v>
      </c>
      <c r="B58" s="19" t="s">
        <v>84</v>
      </c>
      <c r="C58" s="6">
        <f aca="true" t="shared" si="2" ref="C58:C80">65900+3650</f>
        <v>69550</v>
      </c>
      <c r="D58" s="7"/>
      <c r="E58" s="6">
        <f t="shared" si="0"/>
        <v>69550</v>
      </c>
      <c r="F58" s="16"/>
    </row>
    <row r="59" spans="1:6" s="2" customFormat="1" ht="81" customHeight="1">
      <c r="A59" s="5" t="s">
        <v>50</v>
      </c>
      <c r="B59" s="19" t="s">
        <v>85</v>
      </c>
      <c r="C59" s="6">
        <f t="shared" si="2"/>
        <v>69550</v>
      </c>
      <c r="D59" s="7"/>
      <c r="E59" s="6">
        <f t="shared" si="0"/>
        <v>69550</v>
      </c>
      <c r="F59" s="16"/>
    </row>
    <row r="60" spans="1:6" s="2" customFormat="1" ht="78" customHeight="1">
      <c r="A60" s="5" t="s">
        <v>51</v>
      </c>
      <c r="B60" s="19" t="s">
        <v>86</v>
      </c>
      <c r="C60" s="6">
        <f t="shared" si="2"/>
        <v>69550</v>
      </c>
      <c r="D60" s="7"/>
      <c r="E60" s="6">
        <f t="shared" si="0"/>
        <v>69550</v>
      </c>
      <c r="F60" s="16"/>
    </row>
    <row r="61" spans="1:6" s="2" customFormat="1" ht="81.75" customHeight="1">
      <c r="A61" s="5" t="s">
        <v>52</v>
      </c>
      <c r="B61" s="19" t="s">
        <v>87</v>
      </c>
      <c r="C61" s="6">
        <f t="shared" si="2"/>
        <v>69550</v>
      </c>
      <c r="D61" s="7"/>
      <c r="E61" s="6">
        <f t="shared" si="0"/>
        <v>69550</v>
      </c>
      <c r="F61" s="16"/>
    </row>
    <row r="62" spans="1:6" s="2" customFormat="1" ht="78" customHeight="1">
      <c r="A62" s="5" t="s">
        <v>53</v>
      </c>
      <c r="B62" s="19" t="s">
        <v>88</v>
      </c>
      <c r="C62" s="6">
        <f t="shared" si="2"/>
        <v>69550</v>
      </c>
      <c r="D62" s="7"/>
      <c r="E62" s="6">
        <f t="shared" si="0"/>
        <v>69550</v>
      </c>
      <c r="F62" s="16"/>
    </row>
    <row r="63" spans="1:6" s="2" customFormat="1" ht="77.25" customHeight="1">
      <c r="A63" s="5" t="s">
        <v>54</v>
      </c>
      <c r="B63" s="19" t="s">
        <v>89</v>
      </c>
      <c r="C63" s="6">
        <f t="shared" si="2"/>
        <v>69550</v>
      </c>
      <c r="D63" s="7"/>
      <c r="E63" s="6">
        <f t="shared" si="0"/>
        <v>69550</v>
      </c>
      <c r="F63" s="16"/>
    </row>
    <row r="64" spans="1:6" s="2" customFormat="1" ht="81" customHeight="1">
      <c r="A64" s="5" t="s">
        <v>55</v>
      </c>
      <c r="B64" s="19" t="s">
        <v>90</v>
      </c>
      <c r="C64" s="6">
        <f t="shared" si="2"/>
        <v>69550</v>
      </c>
      <c r="D64" s="7"/>
      <c r="E64" s="6">
        <f t="shared" si="0"/>
        <v>69550</v>
      </c>
      <c r="F64" s="16"/>
    </row>
    <row r="65" spans="1:6" s="2" customFormat="1" ht="83.25" customHeight="1">
      <c r="A65" s="5" t="s">
        <v>56</v>
      </c>
      <c r="B65" s="19" t="s">
        <v>91</v>
      </c>
      <c r="C65" s="6">
        <f t="shared" si="2"/>
        <v>69550</v>
      </c>
      <c r="D65" s="7"/>
      <c r="E65" s="6">
        <f t="shared" si="0"/>
        <v>69550</v>
      </c>
      <c r="F65" s="16"/>
    </row>
    <row r="66" spans="1:6" s="2" customFormat="1" ht="78" customHeight="1">
      <c r="A66" s="5" t="s">
        <v>57</v>
      </c>
      <c r="B66" s="19" t="s">
        <v>92</v>
      </c>
      <c r="C66" s="6">
        <f t="shared" si="2"/>
        <v>69550</v>
      </c>
      <c r="D66" s="7"/>
      <c r="E66" s="6">
        <f t="shared" si="0"/>
        <v>69550</v>
      </c>
      <c r="F66" s="16"/>
    </row>
    <row r="67" spans="1:6" s="2" customFormat="1" ht="75.75" customHeight="1">
      <c r="A67" s="5" t="s">
        <v>58</v>
      </c>
      <c r="B67" s="18" t="s">
        <v>109</v>
      </c>
      <c r="C67" s="6">
        <f t="shared" si="2"/>
        <v>69550</v>
      </c>
      <c r="D67" s="7"/>
      <c r="E67" s="6">
        <f t="shared" si="0"/>
        <v>69550</v>
      </c>
      <c r="F67" s="16"/>
    </row>
    <row r="68" spans="1:6" s="2" customFormat="1" ht="84" customHeight="1">
      <c r="A68" s="5" t="s">
        <v>59</v>
      </c>
      <c r="B68" s="19" t="s">
        <v>93</v>
      </c>
      <c r="C68" s="6">
        <f t="shared" si="2"/>
        <v>69550</v>
      </c>
      <c r="D68" s="7"/>
      <c r="E68" s="6">
        <f t="shared" si="0"/>
        <v>69550</v>
      </c>
      <c r="F68" s="16"/>
    </row>
    <row r="69" spans="1:6" s="2" customFormat="1" ht="80.25" customHeight="1">
      <c r="A69" s="5" t="s">
        <v>60</v>
      </c>
      <c r="B69" s="19" t="s">
        <v>94</v>
      </c>
      <c r="C69" s="6">
        <f t="shared" si="2"/>
        <v>69550</v>
      </c>
      <c r="D69" s="7"/>
      <c r="E69" s="6">
        <f t="shared" si="0"/>
        <v>69550</v>
      </c>
      <c r="F69" s="16"/>
    </row>
    <row r="70" spans="1:6" s="2" customFormat="1" ht="78" customHeight="1">
      <c r="A70" s="5" t="s">
        <v>61</v>
      </c>
      <c r="B70" s="19" t="s">
        <v>95</v>
      </c>
      <c r="C70" s="6">
        <f t="shared" si="2"/>
        <v>69550</v>
      </c>
      <c r="D70" s="7"/>
      <c r="E70" s="6">
        <f t="shared" si="0"/>
        <v>69550</v>
      </c>
      <c r="F70" s="16"/>
    </row>
    <row r="71" spans="1:6" s="2" customFormat="1" ht="75" customHeight="1">
      <c r="A71" s="5" t="s">
        <v>62</v>
      </c>
      <c r="B71" s="19" t="s">
        <v>96</v>
      </c>
      <c r="C71" s="6">
        <f t="shared" si="2"/>
        <v>69550</v>
      </c>
      <c r="D71" s="7"/>
      <c r="E71" s="6">
        <f t="shared" si="0"/>
        <v>69550</v>
      </c>
      <c r="F71" s="16"/>
    </row>
    <row r="72" spans="1:6" s="2" customFormat="1" ht="80.25" customHeight="1">
      <c r="A72" s="5" t="s">
        <v>63</v>
      </c>
      <c r="B72" s="19" t="s">
        <v>97</v>
      </c>
      <c r="C72" s="6">
        <f t="shared" si="2"/>
        <v>69550</v>
      </c>
      <c r="D72" s="7"/>
      <c r="E72" s="6">
        <f t="shared" si="0"/>
        <v>69550</v>
      </c>
      <c r="F72" s="16"/>
    </row>
    <row r="73" spans="1:6" s="2" customFormat="1" ht="78.75" customHeight="1">
      <c r="A73" s="5" t="s">
        <v>64</v>
      </c>
      <c r="B73" s="19" t="s">
        <v>98</v>
      </c>
      <c r="C73" s="6">
        <f t="shared" si="2"/>
        <v>69550</v>
      </c>
      <c r="D73" s="7"/>
      <c r="E73" s="6">
        <f t="shared" si="0"/>
        <v>69550</v>
      </c>
      <c r="F73" s="16"/>
    </row>
    <row r="74" spans="1:6" s="2" customFormat="1" ht="80.25" customHeight="1">
      <c r="A74" s="5" t="s">
        <v>65</v>
      </c>
      <c r="B74" s="19" t="s">
        <v>99</v>
      </c>
      <c r="C74" s="6">
        <f t="shared" si="2"/>
        <v>69550</v>
      </c>
      <c r="D74" s="7"/>
      <c r="E74" s="6">
        <f t="shared" si="0"/>
        <v>69550</v>
      </c>
      <c r="F74" s="16"/>
    </row>
    <row r="75" spans="1:6" s="2" customFormat="1" ht="81" customHeight="1">
      <c r="A75" s="5" t="s">
        <v>66</v>
      </c>
      <c r="B75" s="19" t="s">
        <v>100</v>
      </c>
      <c r="C75" s="6">
        <f t="shared" si="2"/>
        <v>69550</v>
      </c>
      <c r="D75" s="7"/>
      <c r="E75" s="6">
        <f t="shared" si="0"/>
        <v>69550</v>
      </c>
      <c r="F75" s="16"/>
    </row>
    <row r="76" spans="1:6" s="2" customFormat="1" ht="84" customHeight="1">
      <c r="A76" s="5" t="s">
        <v>67</v>
      </c>
      <c r="B76" s="19" t="s">
        <v>101</v>
      </c>
      <c r="C76" s="6">
        <f t="shared" si="2"/>
        <v>69550</v>
      </c>
      <c r="D76" s="7"/>
      <c r="E76" s="6">
        <f t="shared" si="0"/>
        <v>69550</v>
      </c>
      <c r="F76" s="16"/>
    </row>
    <row r="77" spans="1:6" s="2" customFormat="1" ht="84.75" customHeight="1">
      <c r="A77" s="5" t="s">
        <v>68</v>
      </c>
      <c r="B77" s="19" t="s">
        <v>102</v>
      </c>
      <c r="C77" s="6">
        <f t="shared" si="2"/>
        <v>69550</v>
      </c>
      <c r="D77" s="7"/>
      <c r="E77" s="6">
        <f t="shared" si="0"/>
        <v>69550</v>
      </c>
      <c r="F77" s="16"/>
    </row>
    <row r="78" spans="1:6" s="2" customFormat="1" ht="80.25" customHeight="1">
      <c r="A78" s="5" t="s">
        <v>69</v>
      </c>
      <c r="B78" s="19" t="s">
        <v>103</v>
      </c>
      <c r="C78" s="6">
        <f t="shared" si="2"/>
        <v>69550</v>
      </c>
      <c r="D78" s="7"/>
      <c r="E78" s="6">
        <f t="shared" si="0"/>
        <v>69550</v>
      </c>
      <c r="F78" s="16"/>
    </row>
    <row r="79" spans="1:6" s="2" customFormat="1" ht="78" customHeight="1">
      <c r="A79" s="5" t="s">
        <v>70</v>
      </c>
      <c r="B79" s="19" t="s">
        <v>104</v>
      </c>
      <c r="C79" s="6">
        <f t="shared" si="2"/>
        <v>69550</v>
      </c>
      <c r="D79" s="7"/>
      <c r="E79" s="6">
        <f t="shared" si="0"/>
        <v>69550</v>
      </c>
      <c r="F79" s="16"/>
    </row>
    <row r="80" spans="1:6" s="2" customFormat="1" ht="78" customHeight="1">
      <c r="A80" s="5" t="s">
        <v>110</v>
      </c>
      <c r="B80" s="19" t="s">
        <v>111</v>
      </c>
      <c r="C80" s="6">
        <f t="shared" si="2"/>
        <v>69550</v>
      </c>
      <c r="D80" s="7"/>
      <c r="E80" s="6">
        <f t="shared" si="0"/>
        <v>69550</v>
      </c>
      <c r="F80" s="16"/>
    </row>
    <row r="81" spans="1:5" s="2" customFormat="1" ht="46.5" customHeight="1">
      <c r="A81" s="5" t="s">
        <v>7</v>
      </c>
      <c r="B81" s="18" t="s">
        <v>22</v>
      </c>
      <c r="C81" s="6">
        <f>5639940-5615380</f>
        <v>24560</v>
      </c>
      <c r="D81" s="7"/>
      <c r="E81" s="6">
        <f t="shared" si="0"/>
        <v>24560</v>
      </c>
    </row>
    <row r="82" spans="1:5" s="2" customFormat="1" ht="56.25" customHeight="1">
      <c r="A82" s="5" t="s">
        <v>8</v>
      </c>
      <c r="B82" s="18" t="s">
        <v>113</v>
      </c>
      <c r="C82" s="6">
        <f>6000000-5804430</f>
        <v>195570</v>
      </c>
      <c r="D82" s="7"/>
      <c r="E82" s="6">
        <f t="shared" si="0"/>
        <v>195570</v>
      </c>
    </row>
    <row r="83" spans="1:5" s="2" customFormat="1" ht="41.25" customHeight="1">
      <c r="A83" s="5" t="s">
        <v>11</v>
      </c>
      <c r="B83" s="19" t="s">
        <v>14</v>
      </c>
      <c r="C83" s="6">
        <f>500000-34299</f>
        <v>465701</v>
      </c>
      <c r="D83" s="7"/>
      <c r="E83" s="6">
        <f t="shared" si="0"/>
        <v>465701</v>
      </c>
    </row>
    <row r="84" spans="1:5" s="2" customFormat="1" ht="77.25" customHeight="1">
      <c r="A84" s="5" t="s">
        <v>25</v>
      </c>
      <c r="B84" s="22" t="s">
        <v>26</v>
      </c>
      <c r="C84" s="6">
        <f>295280</f>
        <v>295280</v>
      </c>
      <c r="D84" s="7"/>
      <c r="E84" s="6">
        <f t="shared" si="0"/>
        <v>295280</v>
      </c>
    </row>
    <row r="85" spans="1:5" s="2" customFormat="1" ht="39.75" customHeight="1">
      <c r="A85" s="5" t="s">
        <v>30</v>
      </c>
      <c r="B85" s="22" t="s">
        <v>31</v>
      </c>
      <c r="C85" s="6">
        <f>350000-16400</f>
        <v>333600</v>
      </c>
      <c r="D85" s="7"/>
      <c r="E85" s="6">
        <f t="shared" si="0"/>
        <v>333600</v>
      </c>
    </row>
    <row r="86" spans="1:5" s="2" customFormat="1" ht="42" customHeight="1">
      <c r="A86" s="5" t="s">
        <v>32</v>
      </c>
      <c r="B86" s="22" t="s">
        <v>34</v>
      </c>
      <c r="C86" s="6">
        <f>1800000+58600</f>
        <v>1858600</v>
      </c>
      <c r="D86" s="7"/>
      <c r="E86" s="6">
        <f t="shared" si="0"/>
        <v>1858600</v>
      </c>
    </row>
    <row r="87" spans="1:5" s="2" customFormat="1" ht="76.5" customHeight="1">
      <c r="A87" s="5" t="s">
        <v>33</v>
      </c>
      <c r="B87" s="22" t="s">
        <v>35</v>
      </c>
      <c r="C87" s="6">
        <f>1800000-567360</f>
        <v>1232640</v>
      </c>
      <c r="D87" s="7"/>
      <c r="E87" s="6">
        <f t="shared" si="0"/>
        <v>1232640</v>
      </c>
    </row>
    <row r="88" spans="1:5" s="2" customFormat="1" ht="29.25" customHeight="1">
      <c r="A88" s="13"/>
      <c r="B88" s="14" t="s">
        <v>116</v>
      </c>
      <c r="C88" s="6">
        <f>C9+C44+C81+C82+C83+C84+C85+C86+C87</f>
        <v>15706886</v>
      </c>
      <c r="D88" s="6"/>
      <c r="E88" s="9">
        <f t="shared" si="0"/>
        <v>15706886</v>
      </c>
    </row>
    <row r="89" spans="1:5" s="2" customFormat="1" ht="27.75" customHeight="1">
      <c r="A89" s="5"/>
      <c r="B89" s="24" t="s">
        <v>15</v>
      </c>
      <c r="C89" s="6">
        <f>C88</f>
        <v>15706886</v>
      </c>
      <c r="D89" s="6"/>
      <c r="E89" s="9">
        <f t="shared" si="0"/>
        <v>15706886</v>
      </c>
    </row>
    <row r="90" spans="1:5" ht="57" customHeight="1">
      <c r="A90" s="12"/>
      <c r="B90" s="25" t="s">
        <v>114</v>
      </c>
      <c r="C90" s="15" t="s">
        <v>12</v>
      </c>
      <c r="D90" s="38" t="s">
        <v>153</v>
      </c>
      <c r="E90" s="38"/>
    </row>
    <row r="91" spans="2:5" ht="49.5" customHeight="1">
      <c r="B91" s="10"/>
      <c r="C91" s="11"/>
      <c r="D91" s="30"/>
      <c r="E91" s="30"/>
    </row>
  </sheetData>
  <sheetProtection/>
  <mergeCells count="10">
    <mergeCell ref="D1:E1"/>
    <mergeCell ref="D91:E91"/>
    <mergeCell ref="D4:E4"/>
    <mergeCell ref="D5:E5"/>
    <mergeCell ref="A8:E8"/>
    <mergeCell ref="A4:A6"/>
    <mergeCell ref="B4:B6"/>
    <mergeCell ref="C4:C6"/>
    <mergeCell ref="A2:E3"/>
    <mergeCell ref="D90:E90"/>
  </mergeCells>
  <printOptions/>
  <pageMargins left="0.7874015748031497" right="0.1968503937007874" top="0.5118110236220472" bottom="0.4330708661417323" header="0.11811023622047245" footer="0.2362204724409449"/>
  <pageSetup fitToHeight="4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2020-12-08T13:00:35Z</cp:lastPrinted>
  <dcterms:created xsi:type="dcterms:W3CDTF">2009-05-12T09:31:38Z</dcterms:created>
  <dcterms:modified xsi:type="dcterms:W3CDTF">2020-12-08T13:00:42Z</dcterms:modified>
  <cp:category/>
  <cp:version/>
  <cp:contentType/>
  <cp:contentStatus/>
</cp:coreProperties>
</file>