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30" windowHeight="6285" activeTab="0"/>
  </bookViews>
  <sheets>
    <sheet name="Доходи ЗФ и СФ" sheetId="1" r:id="rId1"/>
    <sheet name="Видатки" sheetId="2" r:id="rId2"/>
  </sheets>
  <definedNames>
    <definedName name="_xlnm.Print_Titles" localSheetId="0">'Доходи ЗФ и СФ'!$6:$7</definedName>
    <definedName name="_xlnm.Print_Area" localSheetId="0">'Доходи ЗФ и СФ'!$A$1:$I$156</definedName>
  </definedNames>
  <calcPr fullCalcOnLoad="1"/>
</workbook>
</file>

<file path=xl/sharedStrings.xml><?xml version="1.0" encoding="utf-8"?>
<sst xmlns="http://schemas.openxmlformats.org/spreadsheetml/2006/main" count="836" uniqueCount="485">
  <si>
    <t xml:space="preserve">Загальний фонд </t>
  </si>
  <si>
    <t xml:space="preserve">Спеціальний фонд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</si>
  <si>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</si>
  <si>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</si>
  <si>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</si>
  <si>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</si>
  <si>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Внутрішні податки на товари та послуги</t>
  </si>
  <si>
    <t>Податок на промисел</t>
  </si>
  <si>
    <t>Інші податки</t>
  </si>
  <si>
    <t>Місцеві податки і збори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</si>
  <si>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</si>
  <si>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</si>
  <si>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</si>
  <si>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 xml:space="preserve">Інші надходження </t>
  </si>
  <si>
    <t>Разом доходів</t>
  </si>
  <si>
    <t>Офіційні трансферти</t>
  </si>
  <si>
    <t>Податок з власників транспортних засобів та інших самохідних машин і механізмів</t>
  </si>
  <si>
    <t>Податок на прибуток підприємств</t>
  </si>
  <si>
    <t>Плата за державну реєстрацію суб'єктів підприємницької діяльності</t>
  </si>
  <si>
    <t>Податок на прибуток підприємств і організацій, що належать до комунальної власності</t>
  </si>
  <si>
    <t>Дотації</t>
  </si>
  <si>
    <t xml:space="preserve">Субвенції </t>
  </si>
  <si>
    <t>Податок з доходів фізичних осіб</t>
  </si>
  <si>
    <t>Кошти, одержані із загального фонду бюджету до бюджету розвитку (спеціального фонду)</t>
  </si>
  <si>
    <t>Збори за спеціальне використання природних ресурсів</t>
  </si>
  <si>
    <t>Всього доходів по загальному фонду</t>
  </si>
  <si>
    <t>Доходи від власності та підприємницької діяльності</t>
  </si>
  <si>
    <t>Платежі за користування надрами</t>
  </si>
  <si>
    <t xml:space="preserve">Всього доходів по спеціальному фонду </t>
  </si>
  <si>
    <t>Всього доходів по спеціальному фонду ІІ</t>
  </si>
  <si>
    <t xml:space="preserve">ВСЬОГО ДОХОДІВ ЗАГАЛЬНОГО ТА СПЕЦІАЛЬНОГО ФОНДІВ </t>
  </si>
  <si>
    <t>ВСЬОГО ДОХОДІВ ЗАГАЛЬНОГО ТА СПЕЦІАЛЬНОГО ФОНДІВ ІІ</t>
  </si>
  <si>
    <t>Адміністративні штрафи та інші санкції, що накладаються виконавчими органами місцевих рад міста Чернігова</t>
  </si>
  <si>
    <t xml:space="preserve">Назва </t>
  </si>
  <si>
    <t xml:space="preserve">Доходна частина міського бюджету </t>
  </si>
  <si>
    <t>Додаткова дотація з державного бюджету бюджету Автономної Республіки Крим та обласним бюджетам на зменшення фактичних диспропорцій між місцевими бюджетами через нерівномірність мережі бюджетних установ</t>
  </si>
  <si>
    <t xml:space="preserve">Бюджет на рік </t>
  </si>
  <si>
    <t xml:space="preserve">% виконання до річних призначень </t>
  </si>
  <si>
    <t>2000000</t>
  </si>
  <si>
    <t>Доходи від операцій з капіталом</t>
  </si>
  <si>
    <t>Цільові фонди</t>
  </si>
  <si>
    <t>Разом доходів по спеціальному фонду</t>
  </si>
  <si>
    <t>Субвенції</t>
  </si>
  <si>
    <t>Плата за послуги, що надаються бюджетними установами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</si>
  <si>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</si>
  <si>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</si>
  <si>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</si>
  <si>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</si>
  <si>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</si>
  <si>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</si>
  <si>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Надходження коштів від відшкодування втрат сільськогосподарського і лісогосподарського виробництва</t>
  </si>
  <si>
    <t>Інші джерела власних надходжень бюджетних установ</t>
  </si>
  <si>
    <t xml:space="preserve">Додаткова дотація з державного бюджету на забезпечення видатків на оплату праці працівників бюджетних установ у зв'язку із підвищенням розмірів мінімальної заробітної плати, запровадженням II етапу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
</t>
  </si>
  <si>
    <t>Податок з доходів найманих працівників</t>
  </si>
  <si>
    <t>Податок з доходів фізичних осіб на дивіденди та роялті</t>
  </si>
  <si>
    <t>Податок з доходів фізичних осіб - нерезидентів</t>
  </si>
  <si>
    <t>Податок з доходів фізичних осіб від інших видів діяльності</t>
  </si>
  <si>
    <t>Податок з доходів фізичних осіб - суб"єктів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</si>
  <si>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</si>
  <si>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</si>
  <si>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</si>
  <si>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майна та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</si>
  <si>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</si>
  <si>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Плата за ліцензії та певні види господарської діяльності</t>
  </si>
  <si>
    <t>Плата за придбання торгового патенту на здійснення роздрібної торгівлі, сплачена фіз.особами</t>
  </si>
  <si>
    <t>Плата за придбання торгового патенту на здійснення роздрібної торгівлі, сплачена юрид.особами</t>
  </si>
  <si>
    <t>Плата за придбання торгового патенту на здійснення операцій з торгівлі готівковими валют.цінностями</t>
  </si>
  <si>
    <t>Плата за придбання торгового патенту на здійснення оптової торгівлі, сплачена фіз.особами</t>
  </si>
  <si>
    <t>Плата за придбання торгового патенту на здійснення торговельно-виробничої діяльності (громадське харчування), сплачена фіз.особами</t>
  </si>
  <si>
    <t>Плата за придбання торгового патенту на здійснення оптової торгівлі, сплачена юрид.особами</t>
  </si>
  <si>
    <t>Плата за придбання торгового патенту на здійснення торговельно-виробничої діяльності (громадське харчування), сплачена юрид.особами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</si>
  <si>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</si>
  <si>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</si>
  <si>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фіз.особами</t>
  </si>
  <si>
    <t>Плата за придбання торгового патенту на здійснення діяльності з надання побутових послуг, сплачена юрид.особами</t>
  </si>
  <si>
    <t>Плата за придбання торгового патенту на здійснення операцій з надання послуг у сфері грального бізнесу, сплачена юрид.особами</t>
  </si>
  <si>
    <t>Плата за придбання торгового патенту на здійснення операцій з надання послуг у сфері грального бізнесу, сплачена фіз.особами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</si>
  <si>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</si>
  <si>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</si>
  <si>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</si>
  <si>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</si>
  <si>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</si>
  <si>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</si>
  <si>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право проведення кіно- і телезйомок</t>
  </si>
  <si>
    <t>Збір за видачу дозволу на розміщення об"єктів торгівлі та сфери послуг</t>
  </si>
  <si>
    <t>Збір з власників собак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</si>
  <si>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</si>
  <si>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</si>
  <si>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</si>
  <si>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</si>
  <si>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</si>
  <si>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</si>
  <si>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Державне мито</t>
  </si>
  <si>
    <t>Держмито, що сплачується за місцем розгляду  та оформлення документів</t>
  </si>
  <si>
    <t>Держмито, пов"язане з видачею та оформленням паспортів</t>
  </si>
  <si>
    <t>Дотація вирівнювання, що одержується з державного бюджету</t>
  </si>
  <si>
    <t xml:space="preserve">Податок з власників наземних транспортних засобів та інших самохідних машин і механізмів (юрид.осіб) </t>
  </si>
  <si>
    <t xml:space="preserve">Податок з власників наземних транспортних засобів та інших самохідних машин і механізмів (з громадян) </t>
  </si>
  <si>
    <t>Податок з власників водних транспортних засобів</t>
  </si>
  <si>
    <t>Надходження від продажу основного капіталу</t>
  </si>
  <si>
    <t>Надходження від продажу землі і нематеріальних активів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</si>
  <si>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</si>
  <si>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</si>
  <si>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</si>
  <si>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</si>
  <si>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 іншої частини бюджету</t>
  </si>
  <si>
    <t>Доходи від операцій з кредитування та надання гарантій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</si>
  <si>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та сертифікації</t>
  </si>
  <si>
    <t>Плата за державну реєстрацію, крім плати за державну реєстрацію суб'єктів підприємницької діяльності</t>
  </si>
  <si>
    <t xml:space="preserve">Надходження від сплати збору за забруднення навколишнього природного середовища фізичними особами </t>
  </si>
  <si>
    <t>Надходження коштів від енергопідприємств до Державного фонду охорони навколишнього природного середовища</t>
  </si>
  <si>
    <t>Субвенція з державного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</si>
  <si>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</si>
  <si>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Надодження сум кредиторської та депонентської заборгованості підприємств, організацій та установ, щодо яких минув строк позовної давності</t>
  </si>
  <si>
    <t>Адміністративні штрафи у сфері забезпечення безпеки дорожнього руху</t>
  </si>
  <si>
    <t xml:space="preserve">Плата за торговий патент на деякі види підприємницької діяльності </t>
  </si>
  <si>
    <t xml:space="preserve">Єдиний податок для суб'єктів малого підприємництва </t>
  </si>
  <si>
    <t xml:space="preserve">Надходження від відчуження майна, яке належить Автономній Республіці Крим та майна, що знаходиться у комунальній власності </t>
  </si>
  <si>
    <t>грн.</t>
  </si>
  <si>
    <t>Плата за користування надрами в цілях, не пов'язаних з видобуванням корисних копалин</t>
  </si>
  <si>
    <r>
      <t>Власні надходження бюджетних установ</t>
    </r>
  </si>
  <si>
    <t>Субвенція з державного бюджету місцевим бюджетам на фінансування у 2009 році Програм - переможців Всеукраїнського конкурсу проектів та програм розвитку місцевого самоврядування 2008 року</t>
  </si>
  <si>
    <t>Доходи  від операцій з капіталом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</si>
  <si>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</si>
  <si>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Податок з доходів фізичних осіб - військовослужбовців та осіб рядового і начальницького складу органів внутрішніх справ, органів і установ виконання покарань, податкової міліції</t>
  </si>
  <si>
    <t>Інші субвенції (з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</si>
  <si>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</si>
  <si>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поховання учасників бойових дій)</t>
  </si>
  <si>
    <t>Інші субвенції (з загального фонду обласного бюджету для фінансування видатків на виконання доручень виборців депутатами обласної ради)</t>
  </si>
  <si>
    <t>21000000</t>
  </si>
  <si>
    <t>Кошти, що надходять за взаємними розрахунками між місцевими бюджетами</t>
  </si>
  <si>
    <t>Інші субвенції (зі спеціального фонду обласного бюджету на фінансування робіт, пов’язаних з будівництвом, реконструкцією, ремонтом та утриманням автомобільних доріг комунальної власності)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</si>
  <si>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</si>
  <si>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Додаткова дотація з державного бюджету на вирівнювання фінанасової забезпеченості місцевих бюджетів</t>
  </si>
  <si>
    <t xml:space="preserve">з них доходи до бюджету розвитку </t>
  </si>
  <si>
    <t>Плата за послуги, що надаються бюджетними установами згідно з функціональними повноваженнями </t>
  </si>
  <si>
    <t>Кошти, що отримуються бюджетними установами від господарської та/або виробничої діяльності </t>
  </si>
  <si>
    <t>Плата за оренду майна бюджетних установ </t>
  </si>
  <si>
    <t>Кошти, що отримуються бюджетними установами від реалізації майна </t>
  </si>
  <si>
    <t>Бюджет на рік</t>
  </si>
  <si>
    <t>Бюджет на звітний період</t>
  </si>
  <si>
    <t>% виконання річних призначень</t>
  </si>
  <si>
    <t xml:space="preserve">% виконання призначень на звітний період </t>
  </si>
  <si>
    <t>Звіт про виконання міського бюджету міста Чернігова за І півріччя 2010 року</t>
  </si>
  <si>
    <t>Виконано за
І півріччя
2010 року</t>
  </si>
  <si>
    <t>Надходження від орендної плати за користування цілісним майновим комплексом та іншим майном, що у комунальній власності</t>
  </si>
  <si>
    <t>у тому числі:</t>
  </si>
  <si>
    <t>Надходження від орендної плати за користування цілісним майновим комплексом, що у комунальній власності</t>
  </si>
  <si>
    <t>Надходження від орендної плати за користування іншим майном, що у комунальній власності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</si>
  <si>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</si>
  <si>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</si>
  <si>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Надходження сум відсотків за користування тимчасово вільними бюджетними коштами місцевих бюджетів </t>
  </si>
  <si>
    <t/>
  </si>
  <si>
    <t>Додаток 
до рішення міської ради
від "6" серпня 2010 року
"Про виконання міського бюджету
за І півріччя 2010 року"
(52 сесія 5 скликання)</t>
  </si>
  <si>
    <t xml:space="preserve">Видаткова частина міського бюджету </t>
  </si>
  <si>
    <t>Назва</t>
  </si>
  <si>
    <t>Бюджет на рік початковий</t>
  </si>
  <si>
    <t>Бюджет на рік з урахуванням змін</t>
  </si>
  <si>
    <t>Бюджет на звітний період з урахуванням змін</t>
  </si>
  <si>
    <t xml:space="preserve">Виконано </t>
  </si>
  <si>
    <t>% виконання до  річних призначень</t>
  </si>
  <si>
    <t>%  виконання до уточнених річних призначень</t>
  </si>
  <si>
    <t>% виконання до уточнених  призначень на звітний період</t>
  </si>
  <si>
    <t>010000</t>
  </si>
  <si>
    <t>Державне управління</t>
  </si>
  <si>
    <t>010116</t>
  </si>
  <si>
    <t>Органи місцевого самоврядування</t>
  </si>
  <si>
    <t>060000</t>
  </si>
  <si>
    <t xml:space="preserve">Правоохоронна діяльність та забезпечення  безпеки держави. Міська Комплексна програма профілактики злочинності на 2006-2010 роки. </t>
  </si>
  <si>
    <t>061002</t>
  </si>
  <si>
    <t>Спеціалізовані монтажно-експлуатаційні підрозділи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</si>
  <si>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</si>
  <si>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</si>
  <si>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</si>
  <si>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</si>
  <si>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</si>
  <si>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т.ч. школа-дитячий садок), ліцеї, гімназії, колегіуми</t>
  </si>
  <si>
    <t>070202</t>
  </si>
  <si>
    <t>Вечірні  школи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</si>
  <si>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</si>
  <si>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</si>
  <si>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</si>
  <si>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</si>
  <si>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</si>
  <si>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</si>
  <si>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</si>
  <si>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</si>
  <si>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</si>
  <si>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</si>
  <si>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</si>
  <si>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</si>
  <si>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</si>
  <si>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
18 років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</si>
  <si>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</si>
  <si>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</si>
  <si>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080000</t>
  </si>
  <si>
    <t>Охорона здоров’я</t>
  </si>
  <si>
    <t>080101</t>
  </si>
  <si>
    <t>Лікарні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</si>
  <si>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</si>
  <si>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</si>
  <si>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</si>
  <si>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</si>
  <si>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</si>
  <si>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</si>
  <si>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</si>
  <si>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</si>
  <si>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081002</t>
  </si>
  <si>
    <t>Інші заходи по охороні здоров'я</t>
  </si>
  <si>
    <t>081004</t>
  </si>
  <si>
    <t>Централізовані бухгалтерії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</si>
  <si>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</si>
  <si>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</si>
  <si>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</si>
  <si>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</si>
  <si>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090214</t>
  </si>
  <si>
    <t>Пільги окремим категоріям громадян з послуг зв`язку</t>
  </si>
  <si>
    <t>090412</t>
  </si>
  <si>
    <t>Інші видатки на  соціальний захист населення</t>
  </si>
  <si>
    <t>090802</t>
  </si>
  <si>
    <t>Інші програми соціального захисту неповнолітніх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</si>
  <si>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</si>
  <si>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</si>
  <si>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</si>
  <si>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</si>
  <si>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</si>
  <si>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i заходи державних органів у справах молоді</t>
  </si>
  <si>
    <t>091104</t>
  </si>
  <si>
    <t>Соціальні програми i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</si>
  <si>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</si>
  <si>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сім’ї </t>
  </si>
  <si>
    <t>091209</t>
  </si>
  <si>
    <t>Фінансова підтримка громадських організацій інвалідів і ветеранів</t>
  </si>
  <si>
    <t>Житлово-комунальне господарство</t>
  </si>
  <si>
    <t xml:space="preserve">Благоустрій міст, сіл, селищ 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</si>
  <si>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</si>
  <si>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Підприємства і організації побутового обслуговування, що входять до комунальної власності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</si>
  <si>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</si>
  <si>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</si>
  <si>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</si>
  <si>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</si>
  <si>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</si>
  <si>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</si>
  <si>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i будинки культури, клуби та iншi заклади клубного типу</t>
  </si>
  <si>
    <t>110205</t>
  </si>
  <si>
    <t>Школи естетичного виховання дітей</t>
  </si>
  <si>
    <t>110206</t>
  </si>
  <si>
    <t>110502</t>
  </si>
  <si>
    <t>Інші культурно-освітні заклади та заходи</t>
  </si>
  <si>
    <t>Засоби масової інформації</t>
  </si>
  <si>
    <t xml:space="preserve">Телебачення і радіомовлення </t>
  </si>
  <si>
    <t xml:space="preserve">Періодичні видання (газети та журнали) 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</si>
  <si>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</si>
  <si>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</si>
  <si>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</si>
  <si>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</si>
  <si>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заходів з нетрадиційних видів спорту і масових заходів з фізичної культури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</si>
  <si>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</si>
  <si>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</si>
  <si>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</si>
  <si>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</si>
  <si>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</si>
  <si>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Інші видатки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</si>
  <si>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</si>
  <si>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</si>
  <si>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Будівництво</t>
  </si>
  <si>
    <t>150121</t>
  </si>
  <si>
    <t xml:space="preserve"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власності. </t>
  </si>
  <si>
    <t>150201</t>
  </si>
  <si>
    <t>Збереження, розвиток, реконструкція та реставрація пам'яток історії та культури</t>
  </si>
  <si>
    <t>150122</t>
  </si>
  <si>
    <t>Інвестиційні проекти</t>
  </si>
  <si>
    <t xml:space="preserve">Розробка схем та проектних рішень масового застосування </t>
  </si>
  <si>
    <t>Операцiйнi видатки – паспортизація, iнвентаризацiя пам'яток архітектури, премії в галузі архітектури</t>
  </si>
  <si>
    <t>160000</t>
  </si>
  <si>
    <t xml:space="preserve">Сільське і лісове господарство, рибне господарство та мисливство </t>
  </si>
  <si>
    <t>160101</t>
  </si>
  <si>
    <t>Землеустрій</t>
  </si>
  <si>
    <t>Транспорт, дорожнє господарство, зв’язок,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</si>
  <si>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</si>
  <si>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</si>
  <si>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</si>
  <si>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</si>
  <si>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Інші заходи у сфері електротранспорту (компенсаційні виплати з міського бюджету на пільговий проїзд)</t>
  </si>
  <si>
    <t>Інші послуги, пов’язані з економічною діяльністю</t>
  </si>
  <si>
    <t>Підтримка малого і середнього підприємництва</t>
  </si>
  <si>
    <t>Інші заходи, пов’язані з економічною діяльністю</t>
  </si>
  <si>
    <t>210105</t>
  </si>
  <si>
    <t>Видатки на запобігання та лiквiдацiю надзвичайних ситуацій та наслiдкiв стихійного лиха</t>
  </si>
  <si>
    <t>210110</t>
  </si>
  <si>
    <t>Заходи з організації рятування на водах</t>
  </si>
  <si>
    <t xml:space="preserve">Видатки, не віднесені до основних груп </t>
  </si>
  <si>
    <t>Резервний фонд</t>
  </si>
  <si>
    <t>250203</t>
  </si>
  <si>
    <t xml:space="preserve">Проведення виборів народних депутатів Верховної Ради Автономної Республіки Крим, місцевих рад та сільських, селищних, міських голів (за рахунок субвенції з державного бюджету)  </t>
  </si>
  <si>
    <t>250306</t>
  </si>
  <si>
    <t>Кошти, що передаються із загального фонду бюджету до бюджету розвитку (спеціального фонду)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</si>
  <si>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</si>
  <si>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</t>
  </si>
  <si>
    <t>Інші дотації</t>
  </si>
  <si>
    <t>У тому числі:</t>
  </si>
  <si>
    <t>Бюджет Деснянського району</t>
  </si>
  <si>
    <t>Бюджет Новозаводського району</t>
  </si>
  <si>
    <t>250321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</si>
  <si>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окладів та додаткової 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</si>
  <si>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>Субвенції бюджетам районів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</si>
  <si>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</si>
  <si>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</si>
  <si>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</si>
  <si>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250330</t>
  </si>
  <si>
    <t>250376</t>
  </si>
  <si>
    <t>Субвенція з державного бюджету місцевим бюджетам на утримання дітей-сиріт та дітей, позбавлених батьківського піклування, в дитячих будинках сімейного типу та прийомних сім'ях</t>
  </si>
  <si>
    <t>250380</t>
  </si>
  <si>
    <t xml:space="preserve">Інші субвенції (пільги на медичне обслуговування громадян, які постраждали внаслідок Чорнобильської катастрофи) </t>
  </si>
  <si>
    <t>Субвенція з обласного бюджету на поховання учасників бойових дій</t>
  </si>
  <si>
    <t>Інші субвенції (з загального фонду обласного бюджету на виконання доручень виборців депутатами обласної ради)</t>
  </si>
  <si>
    <t>250344</t>
  </si>
  <si>
    <t>Субвенція з місцевого бюджету на виконання програм соціально-економічного та культурного розвитку регіонів</t>
  </si>
  <si>
    <t xml:space="preserve">Всього видатків  загального фонду І за кодами тимчасової функціональної класифікації </t>
  </si>
  <si>
    <t xml:space="preserve">Всього видатків  загального фонду ІІ за кодами тимчасової функціональної класифікації </t>
  </si>
  <si>
    <t>Всього видатки загального фонду ІІ за кодами  економічної класифікації:</t>
  </si>
  <si>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</si>
  <si>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</si>
  <si>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</si>
  <si>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</si>
  <si>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Нарахування на заробітну плату</t>
  </si>
  <si>
    <t>Придбання товарів та послуг</t>
  </si>
  <si>
    <t>Предмети, матеріали, обладнання та інвентар у тому числі м'який інвентар та обмундирування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</si>
  <si>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</si>
  <si>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</si>
  <si>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</si>
  <si>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 Оренда </t>
  </si>
  <si>
    <t>Поточний ремонт обладнання, інвентарю та будівель; технічне обслуговування обладнання</t>
  </si>
  <si>
    <t>Послуги зв'язку</t>
  </si>
  <si>
    <t>Оплата інших послуг та інші видатки</t>
  </si>
  <si>
    <t>Видатки на відрядження</t>
  </si>
  <si>
    <t>Оплата комунальних послуг та енергоносіїв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</si>
  <si>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</si>
  <si>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</si>
  <si>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</si>
  <si>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>Оплата природного газу</t>
  </si>
  <si>
    <t xml:space="preserve">Оплата інших комунальних послуг </t>
  </si>
  <si>
    <t>Оплата інших   енергоносіїв</t>
  </si>
  <si>
    <t xml:space="preserve">Дослідження і розробки, видатки державного (регіонального) значення 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</si>
  <si>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</si>
  <si>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</si>
  <si>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зобов'язаннями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</si>
  <si>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</si>
  <si>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</si>
  <si>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</si>
  <si>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</si>
  <si>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</si>
  <si>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</si>
  <si>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 xml:space="preserve"> Інші поточні трансферти населенню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</si>
  <si>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</si>
  <si>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</si>
  <si>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</si>
  <si>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2120</t>
  </si>
  <si>
    <t>Капітальне будівництво  (придбання)</t>
  </si>
  <si>
    <t>2121</t>
  </si>
  <si>
    <t>Будівництво (придбання) житла</t>
  </si>
  <si>
    <t>Капітальний ремонт</t>
  </si>
  <si>
    <t>Капітальний ремонт адміністративних об'єктів</t>
  </si>
  <si>
    <t>Капітальний ремонт  інших  об'єктів</t>
  </si>
  <si>
    <t>Придбання землі і нематеріальних активів</t>
  </si>
  <si>
    <t>2300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</si>
  <si>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</si>
  <si>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</si>
  <si>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</si>
  <si>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</si>
  <si>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</si>
  <si>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Капітальні трансферти до бюджету розвитку</t>
  </si>
  <si>
    <t xml:space="preserve"> Нерозподілені видатки</t>
  </si>
  <si>
    <t xml:space="preserve">Кредитування </t>
  </si>
  <si>
    <t xml:space="preserve">Кредитування загального фонду </t>
  </si>
  <si>
    <t>Надання пільгового довгострокового кредиту громадянам на будівництво (реконструкцію) та  придбання житла</t>
  </si>
  <si>
    <t>4000</t>
  </si>
  <si>
    <t>4100</t>
  </si>
  <si>
    <t>Внутрішнє кредитування </t>
  </si>
  <si>
    <t>4110</t>
  </si>
  <si>
    <t>Надання внутрішніх кредитів </t>
  </si>
  <si>
    <t>4113</t>
  </si>
  <si>
    <t>Надання інших внутрішніх кредитів </t>
  </si>
  <si>
    <t xml:space="preserve">Всього по загального фонду ІІІ (враховуючи кредитування) </t>
  </si>
  <si>
    <t xml:space="preserve">Видатки за рахунок власних надходжень бюджетних установ </t>
  </si>
  <si>
    <t>Видатки на впровадження засобів обліку витрат та регулювання споживання води та теплової енергії (за рахунок субвенції з державного бюджету)</t>
  </si>
  <si>
    <t>150101</t>
  </si>
  <si>
    <t xml:space="preserve">Капітальні вкладення </t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</si>
  <si>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</si>
  <si>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 що постачалися населенню, яка виникла у зв`язку з невідповідністю фактичної вартості теплової енергії, послуг з водопостачання</t>
  </si>
  <si>
    <t>150107</t>
  </si>
  <si>
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</t>
  </si>
  <si>
    <t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</t>
  </si>
  <si>
    <t xml:space="preserve">Інвестиційні проекти </t>
  </si>
  <si>
    <t>170603</t>
  </si>
  <si>
    <t>Інші заходи у сфері електротранспорту (за рахунок субвенції з державного бюджету)</t>
  </si>
  <si>
    <t>170703</t>
  </si>
  <si>
    <t xml:space="preserve">Видатки на проведення робіт, пов’язаних із будівництвом, реконструкцією, ремонтом та утриманням автомобільних доріг </t>
  </si>
  <si>
    <t>180409</t>
  </si>
  <si>
    <t xml:space="preserve">Внески органів влади Автономної Республіки Крим та органів місцевого самоврядування у статутні фонди суб’єктів підприємницької діяльності (внесок у статутний фонд комунального підприємства "Чернігівбудінвест") </t>
  </si>
  <si>
    <t>Внески органів місцевого самоврядування у статутні фонди</t>
  </si>
  <si>
    <t>240600</t>
  </si>
  <si>
    <t xml:space="preserve">Видатки за рахунок міського фонду охорони навколишнього природного середовища 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</si>
  <si>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</si>
  <si>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</si>
  <si>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</si>
  <si>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</si>
  <si>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250913</t>
  </si>
  <si>
    <t>Разом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</si>
  <si>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</si>
  <si>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</si>
  <si>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250335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</si>
  <si>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</t>
  </si>
  <si>
    <t xml:space="preserve">Інші субвенції </t>
  </si>
  <si>
    <t>Всього видатків 
спеціального фонду І</t>
  </si>
  <si>
    <t>Всього видатки спеціального фонду І за кодами  економічної класифікації:</t>
  </si>
  <si>
    <t>Предмети, матеріали, обладнання та інвентар у тому числі мякий інвентар та обмундирування</t>
  </si>
  <si>
    <t>в 3 рази</t>
  </si>
  <si>
    <t>1343</t>
  </si>
  <si>
    <t>Інші поточні трансферти населенню</t>
  </si>
  <si>
    <t>в 5 разів</t>
  </si>
  <si>
    <t xml:space="preserve"> Інше будівництво (придбання)</t>
  </si>
  <si>
    <t>2140</t>
  </si>
  <si>
    <t xml:space="preserve">Реконструкція та реставрація </t>
  </si>
  <si>
    <t>2143</t>
  </si>
  <si>
    <t>Реконструкція інших об'єктів</t>
  </si>
  <si>
    <t>2144</t>
  </si>
  <si>
    <t>Реставрація пам'яток культури, історії та архітектури</t>
  </si>
  <si>
    <t xml:space="preserve">Кредитування спеціального фонду </t>
  </si>
  <si>
    <t>250908</t>
  </si>
  <si>
    <t>250909</t>
  </si>
  <si>
    <t>Повернення коштів, наданих для кредитування  громадян на будівництво (реконструкцію) та придбання житла</t>
  </si>
  <si>
    <t>4120</t>
  </si>
  <si>
    <t>Повернення внутрішніх кредитів </t>
  </si>
  <si>
    <t>4123</t>
  </si>
  <si>
    <t>Повернення інших внутрішніх кредитів </t>
  </si>
  <si>
    <t xml:space="preserve">Всього по спеціальному фонду ІІ (враховуючи кредитування) </t>
  </si>
  <si>
    <t xml:space="preserve">Всього видатків загального та спеціального фондів І (без урахування коштів, що передаються із загального фонду бюджету до бюджету розвитку (спеціального фонду), та кредитування) </t>
  </si>
  <si>
    <t xml:space="preserve">Всього видатків загального ІІ та спеціального І фондів  (без кредитування) </t>
  </si>
  <si>
    <t xml:space="preserve">Всього видатків загольного ІІІ та спеціального фондів ІІ (враховуючи кредитування) </t>
  </si>
  <si>
    <t xml:space="preserve">ІІІ розділ. Джерела фінансування дефіциту бюджету </t>
  </si>
  <si>
    <t>х</t>
  </si>
  <si>
    <t>200000</t>
  </si>
  <si>
    <t xml:space="preserve">Внутрішнє фінансування 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</si>
  <si>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</si>
  <si>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</si>
  <si>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</si>
  <si>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</si>
  <si>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</si>
  <si>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</si>
  <si>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</si>
  <si>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</si>
  <si>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</si>
  <si>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</si>
  <si>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</si>
  <si>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</si>
  <si>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</si>
  <si>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</si>
  <si>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 xml:space="preserve"> х</t>
  </si>
  <si>
    <t>206200</t>
  </si>
  <si>
    <t>Розміщення коштів на депозитах або придбання цінних паперів</t>
  </si>
  <si>
    <t>208000</t>
  </si>
  <si>
    <t>Фінансування за рахунок зміни залишків коштів місцевих бюджетів</t>
  </si>
  <si>
    <t>208100</t>
  </si>
  <si>
    <t>208200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</si>
  <si>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</si>
  <si>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</si>
  <si>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</si>
  <si>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</si>
  <si>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</si>
  <si>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</si>
  <si>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603000</t>
  </si>
  <si>
    <t>Фінансування за рахунок коштів єдиного казначейського рахунку</t>
  </si>
  <si>
    <t>205300</t>
  </si>
  <si>
    <t>Інші розрахунки</t>
  </si>
  <si>
    <t>601000</t>
  </si>
  <si>
    <t xml:space="preserve">Зміни обсягів депозитів і цінних паперів, що використовуються для управління ліквідністю </t>
  </si>
  <si>
    <t>601100</t>
  </si>
  <si>
    <t>Повернення коштів з депозитів або пред'явлення цінних паперів </t>
  </si>
  <si>
    <t>601200</t>
  </si>
  <si>
    <t>Розміщення коштів на депозитах або придбання цінних паперів </t>
  </si>
  <si>
    <t>602300</t>
  </si>
  <si>
    <t xml:space="preserve">Фінансування за рахунок коштів єдиного казначейського рахунку (загальний фонд) </t>
  </si>
  <si>
    <t>Міський голова</t>
  </si>
  <si>
    <t>О.В. Соколов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</si>
</sst>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i/>
      <sz val="2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21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b/>
      <sz val="28"/>
      <name val="Times New Roman"/>
      <family val="1"/>
    </font>
    <font>
      <b/>
      <sz val="15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20"/>
      <name val="Times New Roman"/>
      <family val="1"/>
    </font>
    <font>
      <b/>
      <sz val="32"/>
      <name val="Times New Roman"/>
      <family val="1"/>
    </font>
    <font>
      <b/>
      <sz val="21"/>
      <color indexed="10"/>
      <name val="Times New Roman"/>
      <family val="1"/>
    </font>
    <font>
      <sz val="24"/>
      <name val="Times New Roman"/>
      <family val="1"/>
    </font>
    <font>
      <i/>
      <sz val="16"/>
      <name val="Times New Roman"/>
      <family val="1"/>
    </font>
    <font>
      <sz val="20"/>
      <color indexed="8"/>
      <name val="Times New Roman"/>
      <family val="1"/>
    </font>
    <font>
      <b/>
      <sz val="9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b/>
      <u val="single"/>
      <sz val="16"/>
      <name val="Times New Roman"/>
      <family val="1"/>
    </font>
    <font>
      <sz val="14"/>
      <color indexed="10"/>
      <name val="Times New Roman"/>
      <family val="1"/>
    </font>
    <font>
      <sz val="18"/>
      <name val="Times New Roman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/>
    </xf>
    <xf numFmtId="4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31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/>
    </xf>
    <xf numFmtId="4" fontId="3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4" fontId="16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" fontId="31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wrapText="1"/>
    </xf>
    <xf numFmtId="0" fontId="10" fillId="2" borderId="4" xfId="0" applyFont="1" applyFill="1" applyBorder="1" applyAlignment="1">
      <alignment/>
    </xf>
    <xf numFmtId="0" fontId="10" fillId="2" borderId="0" xfId="0" applyFont="1" applyFill="1" applyAlignment="1">
      <alignment horizontal="justify" wrapText="1"/>
    </xf>
    <xf numFmtId="4" fontId="15" fillId="3" borderId="0" xfId="0" applyNumberFormat="1" applyFont="1" applyFill="1" applyAlignment="1">
      <alignment horizontal="left"/>
    </xf>
    <xf numFmtId="0" fontId="29" fillId="3" borderId="0" xfId="0" applyFont="1" applyFill="1" applyAlignment="1">
      <alignment/>
    </xf>
    <xf numFmtId="4" fontId="22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3" fontId="5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184" fontId="23" fillId="0" borderId="1" xfId="0" applyNumberFormat="1" applyFont="1" applyFill="1" applyBorder="1" applyAlignment="1" applyProtection="1">
      <alignment horizontal="right" vertical="center"/>
      <protection/>
    </xf>
    <xf numFmtId="184" fontId="23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4" fontId="15" fillId="0" borderId="1" xfId="0" applyNumberFormat="1" applyFont="1" applyFill="1" applyBorder="1" applyAlignment="1" applyProtection="1">
      <alignment horizontal="right" vertical="center"/>
      <protection/>
    </xf>
    <xf numFmtId="184" fontId="15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" fontId="22" fillId="0" borderId="1" xfId="0" applyNumberFormat="1" applyFont="1" applyFill="1" applyBorder="1" applyAlignment="1" applyProtection="1">
      <alignment horizontal="right" vertical="center"/>
      <protection/>
    </xf>
    <xf numFmtId="184" fontId="22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184" fontId="2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84" fontId="24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justify" vertical="top" wrapText="1"/>
    </xf>
    <xf numFmtId="184" fontId="22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top" wrapText="1"/>
    </xf>
    <xf numFmtId="4" fontId="23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 applyProtection="1">
      <alignment horizontal="right" vertical="center"/>
      <protection/>
    </xf>
    <xf numFmtId="3" fontId="21" fillId="0" borderId="1" xfId="0" applyNumberFormat="1" applyFont="1" applyFill="1" applyBorder="1" applyAlignment="1" applyProtection="1">
      <alignment horizontal="right" vertical="center"/>
      <protection/>
    </xf>
    <xf numFmtId="184" fontId="21" fillId="0" borderId="1" xfId="0" applyNumberFormat="1" applyFont="1" applyFill="1" applyBorder="1" applyAlignment="1" applyProtection="1">
      <alignment horizontal="right" vertical="center"/>
      <protection/>
    </xf>
    <xf numFmtId="3" fontId="16" fillId="0" borderId="1" xfId="0" applyNumberFormat="1" applyFont="1" applyFill="1" applyBorder="1" applyAlignment="1" applyProtection="1">
      <alignment horizontal="right" vertical="center"/>
      <protection/>
    </xf>
    <xf numFmtId="3" fontId="22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3" fontId="23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>
      <alignment horizontal="right" vertical="center"/>
    </xf>
    <xf numFmtId="18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justify" vertical="top" wrapText="1"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right" vertical="center"/>
    </xf>
    <xf numFmtId="184" fontId="2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center"/>
    </xf>
    <xf numFmtId="184" fontId="22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184" fontId="2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center"/>
    </xf>
    <xf numFmtId="184" fontId="23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4" fontId="33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vertical="center"/>
    </xf>
    <xf numFmtId="4" fontId="23" fillId="0" borderId="1" xfId="18" applyNumberFormat="1" applyFont="1" applyFill="1" applyBorder="1" applyAlignment="1">
      <alignment horizontal="righ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3" fontId="3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184" fontId="21" fillId="0" borderId="1" xfId="0" applyNumberFormat="1" applyFont="1" applyFill="1" applyBorder="1" applyAlignment="1" applyProtection="1">
      <alignment horizontal="right" vertical="center"/>
      <protection/>
    </xf>
    <xf numFmtId="184" fontId="2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right" vertical="center"/>
    </xf>
    <xf numFmtId="184" fontId="24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center" wrapText="1"/>
    </xf>
    <xf numFmtId="0" fontId="36" fillId="0" borderId="5" xfId="0" applyFont="1" applyFill="1" applyBorder="1" applyAlignment="1">
      <alignment horizontal="justify" wrapText="1"/>
    </xf>
    <xf numFmtId="0" fontId="36" fillId="0" borderId="1" xfId="0" applyFont="1" applyFill="1" applyBorder="1" applyAlignment="1">
      <alignment horizontal="justify" vertical="center" wrapText="1"/>
    </xf>
    <xf numFmtId="0" fontId="36" fillId="0" borderId="6" xfId="0" applyFont="1" applyFill="1" applyBorder="1" applyAlignment="1">
      <alignment horizontal="justify"/>
    </xf>
    <xf numFmtId="0" fontId="36" fillId="0" borderId="0" xfId="0" applyFont="1" applyFill="1" applyAlignment="1">
      <alignment horizontal="justify" vertical="center" wrapText="1"/>
    </xf>
    <xf numFmtId="184" fontId="5" fillId="0" borderId="1" xfId="0" applyNumberFormat="1" applyFont="1" applyFill="1" applyBorder="1" applyAlignment="1">
      <alignment horizontal="right" vertical="center"/>
    </xf>
    <xf numFmtId="184" fontId="23" fillId="0" borderId="1" xfId="18" applyNumberFormat="1" applyFont="1" applyFill="1" applyBorder="1" applyAlignment="1">
      <alignment horizontal="right" vertical="center" wrapText="1"/>
      <protection/>
    </xf>
    <xf numFmtId="184" fontId="15" fillId="0" borderId="1" xfId="0" applyNumberFormat="1" applyFont="1" applyFill="1" applyBorder="1" applyAlignment="1">
      <alignment horizontal="right" vertical="center"/>
    </xf>
    <xf numFmtId="184" fontId="6" fillId="0" borderId="1" xfId="0" applyNumberFormat="1" applyFont="1" applyFill="1" applyBorder="1" applyAlignment="1">
      <alignment horizontal="right" vertical="center"/>
    </xf>
    <xf numFmtId="180" fontId="19" fillId="2" borderId="1" xfId="0" applyNumberFormat="1" applyFont="1" applyFill="1" applyBorder="1" applyAlignment="1">
      <alignment horizontal="center" vertical="center" wrapText="1"/>
    </xf>
    <xf numFmtId="180" fontId="26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justify" wrapText="1"/>
    </xf>
    <xf numFmtId="0" fontId="20" fillId="0" borderId="0" xfId="0" applyFont="1" applyFill="1" applyAlignment="1">
      <alignment horizontal="right"/>
    </xf>
    <xf numFmtId="0" fontId="37" fillId="0" borderId="1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83" fontId="3" fillId="0" borderId="1" xfId="0" applyNumberFormat="1" applyFont="1" applyFill="1" applyBorder="1" applyAlignment="1" applyProtection="1">
      <alignment horizontal="right" vertical="center"/>
      <protection/>
    </xf>
    <xf numFmtId="184" fontId="3" fillId="0" borderId="1" xfId="0" applyNumberFormat="1" applyFont="1" applyFill="1" applyBorder="1" applyAlignment="1" applyProtection="1">
      <alignment horizontal="right" vertical="center"/>
      <protection/>
    </xf>
    <xf numFmtId="3" fontId="38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3" fontId="20" fillId="0" borderId="1" xfId="0" applyNumberFormat="1" applyFont="1" applyFill="1" applyBorder="1" applyAlignment="1" applyProtection="1">
      <alignment horizontal="right" vertical="center"/>
      <protection/>
    </xf>
    <xf numFmtId="4" fontId="20" fillId="0" borderId="1" xfId="0" applyNumberFormat="1" applyFont="1" applyFill="1" applyBorder="1" applyAlignment="1" applyProtection="1">
      <alignment horizontal="right" vertical="center"/>
      <protection/>
    </xf>
    <xf numFmtId="183" fontId="20" fillId="0" borderId="1" xfId="0" applyNumberFormat="1" applyFont="1" applyFill="1" applyBorder="1" applyAlignment="1" applyProtection="1">
      <alignment horizontal="right" vertical="center"/>
      <protection/>
    </xf>
    <xf numFmtId="184" fontId="20" fillId="0" borderId="1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Alignment="1">
      <alignment/>
    </xf>
    <xf numFmtId="0" fontId="41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top" wrapText="1"/>
    </xf>
    <xf numFmtId="3" fontId="20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justify" vertical="top" wrapText="1"/>
    </xf>
    <xf numFmtId="0" fontId="42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left" wrapText="1"/>
    </xf>
    <xf numFmtId="184" fontId="43" fillId="0" borderId="1" xfId="0" applyNumberFormat="1" applyFont="1" applyFill="1" applyBorder="1" applyAlignment="1" applyProtection="1">
      <alignment horizontal="right" vertical="center"/>
      <protection/>
    </xf>
    <xf numFmtId="0" fontId="41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 applyProtection="1">
      <alignment horizontal="right" vertical="center"/>
      <protection/>
    </xf>
    <xf numFmtId="184" fontId="20" fillId="0" borderId="1" xfId="0" applyNumberFormat="1" applyFont="1" applyFill="1" applyBorder="1" applyAlignment="1" applyProtection="1">
      <alignment horizontal="right" vertical="center"/>
      <protection/>
    </xf>
    <xf numFmtId="0" fontId="44" fillId="0" borderId="1" xfId="15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3" fontId="40" fillId="0" borderId="0" xfId="0" applyNumberFormat="1" applyFont="1" applyFill="1" applyAlignment="1">
      <alignment vertical="center"/>
    </xf>
    <xf numFmtId="3" fontId="40" fillId="0" borderId="7" xfId="0" applyNumberFormat="1" applyFont="1" applyFill="1" applyBorder="1" applyAlignment="1" applyProtection="1">
      <alignment horizontal="right" vertical="center"/>
      <protection/>
    </xf>
    <xf numFmtId="3" fontId="39" fillId="0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 applyProtection="1">
      <alignment horizontal="right" vertical="center"/>
      <protection/>
    </xf>
    <xf numFmtId="4" fontId="20" fillId="0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184" fontId="45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1" xfId="0" applyFont="1" applyFill="1" applyBorder="1" applyAlignment="1">
      <alignment vertical="top" wrapText="1"/>
    </xf>
    <xf numFmtId="3" fontId="40" fillId="0" borderId="0" xfId="0" applyNumberFormat="1" applyFont="1" applyFill="1" applyAlignment="1">
      <alignment vertical="center" wrapText="1"/>
    </xf>
    <xf numFmtId="3" fontId="46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 applyProtection="1">
      <alignment horizontal="right" vertical="center"/>
      <protection/>
    </xf>
    <xf numFmtId="4" fontId="40" fillId="0" borderId="0" xfId="0" applyNumberFormat="1" applyFont="1" applyFill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justify" wrapText="1"/>
    </xf>
    <xf numFmtId="4" fontId="40" fillId="0" borderId="0" xfId="0" applyNumberFormat="1" applyFont="1" applyFill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5" fillId="0" borderId="1" xfId="0" applyNumberFormat="1" applyFont="1" applyFill="1" applyBorder="1" applyAlignment="1" applyProtection="1">
      <alignment horizontal="right" vertical="center"/>
      <protection/>
    </xf>
    <xf numFmtId="183" fontId="45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183" fontId="3" fillId="0" borderId="1" xfId="0" applyNumberFormat="1" applyFont="1" applyFill="1" applyBorder="1" applyAlignment="1" applyProtection="1">
      <alignment horizontal="center" vertical="center"/>
      <protection/>
    </xf>
    <xf numFmtId="4" fontId="20" fillId="0" borderId="1" xfId="0" applyNumberFormat="1" applyFont="1" applyFill="1" applyBorder="1" applyAlignment="1" applyProtection="1">
      <alignment horizontal="center" vertical="center"/>
      <protection/>
    </xf>
    <xf numFmtId="183" fontId="20" fillId="0" borderId="1" xfId="0" applyNumberFormat="1" applyFont="1" applyFill="1" applyBorder="1" applyAlignment="1" applyProtection="1">
      <alignment horizontal="center" vertical="center"/>
      <protection/>
    </xf>
    <xf numFmtId="4" fontId="20" fillId="0" borderId="1" xfId="0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top" wrapText="1"/>
    </xf>
    <xf numFmtId="0" fontId="40" fillId="0" borderId="9" xfId="0" applyFont="1" applyFill="1" applyBorder="1" applyAlignment="1">
      <alignment/>
    </xf>
    <xf numFmtId="3" fontId="10" fillId="0" borderId="9" xfId="0" applyNumberFormat="1" applyFont="1" applyFill="1" applyBorder="1" applyAlignment="1" applyProtection="1">
      <alignment horizontal="right" vertical="center"/>
      <protection/>
    </xf>
    <xf numFmtId="183" fontId="10" fillId="0" borderId="9" xfId="0" applyNumberFormat="1" applyFont="1" applyFill="1" applyBorder="1" applyAlignment="1" applyProtection="1">
      <alignment horizontal="center" vertical="center"/>
      <protection/>
    </xf>
    <xf numFmtId="183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183" fontId="10" fillId="0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/>
    </xf>
    <xf numFmtId="3" fontId="10" fillId="2" borderId="0" xfId="0" applyNumberFormat="1" applyFont="1" applyFill="1" applyBorder="1" applyAlignment="1" applyProtection="1">
      <alignment horizontal="right" vertical="center"/>
      <protection/>
    </xf>
    <xf numFmtId="0" fontId="40" fillId="2" borderId="0" xfId="0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34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vertical="center" wrapText="1"/>
      <protection locked="0"/>
    </xf>
    <xf numFmtId="184" fontId="2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РОЗПИС ДОХОДІВ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4"/>
  <sheetViews>
    <sheetView tabSelected="1" view="pageBreakPreview" zoomScale="50" zoomScaleNormal="50" zoomScaleSheetLayoutView="50" workbookViewId="0" topLeftCell="A1">
      <selection activeCell="H8" sqref="H8"/>
    </sheetView>
  </sheetViews>
  <sheetFormatPr defaultColWidth="9.00390625" defaultRowHeight="12.75"/>
  <cols>
    <col min="1" max="1" width="18.375" style="1" customWidth="1"/>
    <col min="2" max="2" width="77.125" style="2" customWidth="1"/>
    <col min="3" max="3" width="5.25390625" style="2" hidden="1" customWidth="1"/>
    <col min="4" max="4" width="27.625" style="2" customWidth="1"/>
    <col min="5" max="5" width="29.00390625" style="4" customWidth="1"/>
    <col min="6" max="6" width="28.625" style="4" customWidth="1"/>
    <col min="7" max="7" width="0.2421875" style="4" hidden="1" customWidth="1"/>
    <col min="8" max="8" width="18.25390625" style="4" customWidth="1"/>
    <col min="9" max="9" width="17.75390625" style="4" customWidth="1"/>
    <col min="10" max="10" width="33.25390625" style="3" customWidth="1"/>
    <col min="11" max="11" width="20.25390625" style="4" bestFit="1" customWidth="1"/>
    <col min="12" max="16384" width="9.125" style="4" customWidth="1"/>
  </cols>
  <sheetData>
    <row r="1" spans="4:9" ht="186.75" customHeight="1">
      <c r="D1" s="166"/>
      <c r="E1" s="262" t="s">
        <v>153</v>
      </c>
      <c r="F1" s="262"/>
      <c r="G1" s="262"/>
      <c r="H1" s="262"/>
      <c r="I1" s="262"/>
    </row>
    <row r="2" spans="6:9" ht="18.75" customHeight="1">
      <c r="F2" s="5"/>
      <c r="G2" s="5"/>
      <c r="H2" s="5"/>
      <c r="I2" s="6"/>
    </row>
    <row r="3" spans="1:9" ht="27.75" customHeight="1">
      <c r="A3" s="263" t="s">
        <v>143</v>
      </c>
      <c r="B3" s="263"/>
      <c r="C3" s="263"/>
      <c r="D3" s="263"/>
      <c r="E3" s="263"/>
      <c r="F3" s="263"/>
      <c r="G3" s="263"/>
      <c r="H3" s="263"/>
      <c r="I3" s="263"/>
    </row>
    <row r="4" spans="1:9" ht="40.5" customHeight="1">
      <c r="A4" s="264" t="s">
        <v>34</v>
      </c>
      <c r="B4" s="264"/>
      <c r="C4" s="264"/>
      <c r="D4" s="264"/>
      <c r="E4" s="264"/>
      <c r="F4" s="264"/>
      <c r="G4" s="264"/>
      <c r="H4" s="264"/>
      <c r="I4" s="264"/>
    </row>
    <row r="5" ht="24" customHeight="1">
      <c r="I5" s="7" t="s">
        <v>118</v>
      </c>
    </row>
    <row r="6" spans="1:9" ht="108" customHeight="1">
      <c r="A6" s="8" t="s">
        <v>2</v>
      </c>
      <c r="B6" s="8" t="s">
        <v>33</v>
      </c>
      <c r="C6" s="9" t="s">
        <v>36</v>
      </c>
      <c r="D6" s="8" t="s">
        <v>139</v>
      </c>
      <c r="E6" s="8" t="s">
        <v>140</v>
      </c>
      <c r="F6" s="10" t="s">
        <v>144</v>
      </c>
      <c r="G6" s="11" t="s">
        <v>37</v>
      </c>
      <c r="H6" s="162" t="s">
        <v>141</v>
      </c>
      <c r="I6" s="163" t="s">
        <v>142</v>
      </c>
    </row>
    <row r="7" spans="1:9" ht="23.25" customHeight="1">
      <c r="A7" s="12">
        <v>1</v>
      </c>
      <c r="B7" s="12">
        <v>2</v>
      </c>
      <c r="C7" s="12">
        <v>3</v>
      </c>
      <c r="D7" s="12">
        <v>3</v>
      </c>
      <c r="E7" s="12">
        <v>4</v>
      </c>
      <c r="F7" s="12">
        <v>5</v>
      </c>
      <c r="G7" s="13">
        <v>7</v>
      </c>
      <c r="H7" s="164">
        <v>6</v>
      </c>
      <c r="I7" s="164">
        <v>7</v>
      </c>
    </row>
    <row r="8" spans="1:9" ht="32.25" customHeight="1">
      <c r="A8" s="14"/>
      <c r="B8" s="15" t="s">
        <v>0</v>
      </c>
      <c r="C8" s="15"/>
      <c r="D8" s="15"/>
      <c r="E8" s="52"/>
      <c r="F8" s="16"/>
      <c r="G8" s="17"/>
      <c r="H8" s="165"/>
      <c r="I8" s="165"/>
    </row>
    <row r="9" spans="1:10" s="37" customFormat="1" ht="29.25" customHeight="1">
      <c r="A9" s="53">
        <v>10000000</v>
      </c>
      <c r="B9" s="54" t="s">
        <v>3</v>
      </c>
      <c r="C9" s="55">
        <f>C10+C25+C33+C52</f>
        <v>99918200</v>
      </c>
      <c r="D9" s="56">
        <v>319824800</v>
      </c>
      <c r="E9" s="56">
        <v>138027300</v>
      </c>
      <c r="F9" s="56">
        <v>135632568.92999998</v>
      </c>
      <c r="G9" s="57">
        <v>1.3574360720069014</v>
      </c>
      <c r="H9" s="57">
        <v>0.424</v>
      </c>
      <c r="I9" s="57">
        <v>0.983</v>
      </c>
      <c r="J9" s="36"/>
    </row>
    <row r="10" spans="1:10" s="19" customFormat="1" ht="57" customHeight="1">
      <c r="A10" s="58">
        <v>11000000</v>
      </c>
      <c r="B10" s="59" t="s">
        <v>4</v>
      </c>
      <c r="C10" s="60">
        <f>C11+C23</f>
        <v>66605600</v>
      </c>
      <c r="D10" s="61">
        <v>263705200</v>
      </c>
      <c r="E10" s="61">
        <v>112134100</v>
      </c>
      <c r="F10" s="61">
        <v>109364462.04999998</v>
      </c>
      <c r="G10" s="62">
        <v>1.641970976164166</v>
      </c>
      <c r="H10" s="62">
        <v>0.415</v>
      </c>
      <c r="I10" s="62">
        <v>0.975</v>
      </c>
      <c r="J10" s="18"/>
    </row>
    <row r="11" spans="1:9" ht="28.5" customHeight="1">
      <c r="A11" s="63">
        <v>11010000</v>
      </c>
      <c r="B11" s="75" t="s">
        <v>22</v>
      </c>
      <c r="C11" s="64">
        <v>66163600</v>
      </c>
      <c r="D11" s="65">
        <v>260265700</v>
      </c>
      <c r="E11" s="65">
        <v>110303600</v>
      </c>
      <c r="F11" s="65">
        <v>107571772.26999998</v>
      </c>
      <c r="G11" s="66">
        <v>1.6258452120199018</v>
      </c>
      <c r="H11" s="66">
        <v>0.413</v>
      </c>
      <c r="I11" s="66">
        <v>0.975</v>
      </c>
    </row>
    <row r="12" spans="1:9" ht="23.25" customHeight="1">
      <c r="A12" s="43">
        <v>11010100</v>
      </c>
      <c r="B12" s="151" t="s">
        <v>53</v>
      </c>
      <c r="C12" s="64"/>
      <c r="D12" s="68">
        <v>232283300</v>
      </c>
      <c r="E12" s="65">
        <v>97396000</v>
      </c>
      <c r="F12" s="65">
        <v>94378665.25</v>
      </c>
      <c r="G12" s="66"/>
      <c r="H12" s="66">
        <v>0.406</v>
      </c>
      <c r="I12" s="66">
        <v>0.9690000000000001</v>
      </c>
    </row>
    <row r="13" spans="1:9" ht="69.75" customHeight="1">
      <c r="A13" s="43">
        <v>11010200</v>
      </c>
      <c r="B13" s="151" t="s">
        <v>57</v>
      </c>
      <c r="C13" s="64"/>
      <c r="D13" s="68">
        <v>1446300</v>
      </c>
      <c r="E13" s="65">
        <v>782200</v>
      </c>
      <c r="F13" s="46">
        <v>796310.86</v>
      </c>
      <c r="G13" s="66"/>
      <c r="H13" s="66">
        <v>0.551</v>
      </c>
      <c r="I13" s="66">
        <v>1.018</v>
      </c>
    </row>
    <row r="14" spans="1:9" ht="27" customHeight="1">
      <c r="A14" s="43">
        <v>11010300</v>
      </c>
      <c r="B14" s="151" t="s">
        <v>54</v>
      </c>
      <c r="C14" s="64"/>
      <c r="D14" s="68">
        <v>549800</v>
      </c>
      <c r="E14" s="65">
        <v>302400</v>
      </c>
      <c r="F14" s="46">
        <v>321491.99</v>
      </c>
      <c r="G14" s="66"/>
      <c r="H14" s="66">
        <v>0.585</v>
      </c>
      <c r="I14" s="66">
        <v>1.063</v>
      </c>
    </row>
    <row r="15" spans="1:9" ht="48" customHeight="1">
      <c r="A15" s="43">
        <v>11010400</v>
      </c>
      <c r="B15" s="151" t="s">
        <v>58</v>
      </c>
      <c r="C15" s="64"/>
      <c r="D15" s="68">
        <v>1928600</v>
      </c>
      <c r="E15" s="65">
        <v>886900</v>
      </c>
      <c r="F15" s="46">
        <v>848638.33</v>
      </c>
      <c r="G15" s="66"/>
      <c r="H15" s="66">
        <v>0.44</v>
      </c>
      <c r="I15" s="66">
        <v>0.9570000000000001</v>
      </c>
    </row>
    <row r="16" spans="1:9" ht="95.25" customHeight="1">
      <c r="A16" s="43">
        <v>11010600</v>
      </c>
      <c r="B16" s="151" t="s">
        <v>59</v>
      </c>
      <c r="C16" s="64"/>
      <c r="D16" s="68">
        <v>52500</v>
      </c>
      <c r="E16" s="65">
        <v>12500</v>
      </c>
      <c r="F16" s="46">
        <v>0</v>
      </c>
      <c r="G16" s="66"/>
      <c r="H16" s="66" t="s">
        <v>152</v>
      </c>
      <c r="I16" s="66" t="s">
        <v>152</v>
      </c>
    </row>
    <row r="17" spans="1:9" ht="28.5" customHeight="1">
      <c r="A17" s="43">
        <v>11010700</v>
      </c>
      <c r="B17" s="151" t="s">
        <v>55</v>
      </c>
      <c r="C17" s="64"/>
      <c r="D17" s="68">
        <v>250000</v>
      </c>
      <c r="E17" s="65">
        <v>147300</v>
      </c>
      <c r="F17" s="46">
        <v>73888.66</v>
      </c>
      <c r="G17" s="66"/>
      <c r="H17" s="66">
        <v>0.29600000000000004</v>
      </c>
      <c r="I17" s="66">
        <v>0.502</v>
      </c>
    </row>
    <row r="18" spans="1:9" ht="119.25" customHeight="1">
      <c r="A18" s="43">
        <v>11010800</v>
      </c>
      <c r="B18" s="151" t="s">
        <v>124</v>
      </c>
      <c r="C18" s="64"/>
      <c r="D18" s="68">
        <v>22067700</v>
      </c>
      <c r="E18" s="65">
        <v>9686300</v>
      </c>
      <c r="F18" s="46">
        <v>9703164.18</v>
      </c>
      <c r="G18" s="66"/>
      <c r="H18" s="66">
        <v>0.44</v>
      </c>
      <c r="I18" s="66">
        <v>1.002</v>
      </c>
    </row>
    <row r="19" spans="1:9" ht="45" customHeight="1">
      <c r="A19" s="43">
        <v>11011100</v>
      </c>
      <c r="B19" s="151" t="s">
        <v>56</v>
      </c>
      <c r="C19" s="64"/>
      <c r="D19" s="68">
        <v>825000</v>
      </c>
      <c r="E19" s="65">
        <v>405900</v>
      </c>
      <c r="F19" s="46">
        <v>504299.36</v>
      </c>
      <c r="G19" s="66"/>
      <c r="H19" s="66">
        <v>0.611</v>
      </c>
      <c r="I19" s="66">
        <v>1.242</v>
      </c>
    </row>
    <row r="20" spans="1:9" ht="72.75" customHeight="1">
      <c r="A20" s="43">
        <v>11011200</v>
      </c>
      <c r="B20" s="151" t="s">
        <v>60</v>
      </c>
      <c r="C20" s="64"/>
      <c r="D20" s="68">
        <v>225000</v>
      </c>
      <c r="E20" s="65">
        <v>93100</v>
      </c>
      <c r="F20" s="46">
        <v>86944.2</v>
      </c>
      <c r="G20" s="66"/>
      <c r="H20" s="66">
        <v>0.386</v>
      </c>
      <c r="I20" s="66">
        <v>0.934</v>
      </c>
    </row>
    <row r="21" spans="1:9" ht="70.5" customHeight="1">
      <c r="A21" s="43">
        <v>11011300</v>
      </c>
      <c r="B21" s="151" t="s">
        <v>61</v>
      </c>
      <c r="C21" s="64"/>
      <c r="D21" s="68">
        <v>37500</v>
      </c>
      <c r="E21" s="65">
        <v>17000</v>
      </c>
      <c r="F21" s="46">
        <v>25705.58</v>
      </c>
      <c r="G21" s="66"/>
      <c r="H21" s="66">
        <v>0.685</v>
      </c>
      <c r="I21" s="66">
        <v>1.5119999999999998</v>
      </c>
    </row>
    <row r="22" spans="1:9" ht="89.25" customHeight="1">
      <c r="A22" s="43">
        <v>11011400</v>
      </c>
      <c r="B22" s="151" t="s">
        <v>62</v>
      </c>
      <c r="C22" s="64"/>
      <c r="D22" s="68">
        <v>600000</v>
      </c>
      <c r="E22" s="65">
        <v>574000</v>
      </c>
      <c r="F22" s="46">
        <v>832663.86</v>
      </c>
      <c r="G22" s="66"/>
      <c r="H22" s="66">
        <v>1.3880000000000001</v>
      </c>
      <c r="I22" s="66">
        <v>1.4509999999999998</v>
      </c>
    </row>
    <row r="23" spans="1:9" ht="27.75" customHeight="1">
      <c r="A23" s="69">
        <v>11020000</v>
      </c>
      <c r="B23" s="75" t="s">
        <v>17</v>
      </c>
      <c r="C23" s="64">
        <f>C24</f>
        <v>442000</v>
      </c>
      <c r="D23" s="65">
        <v>3439500</v>
      </c>
      <c r="E23" s="65">
        <v>1830500</v>
      </c>
      <c r="F23" s="65">
        <v>1792689.78</v>
      </c>
      <c r="G23" s="66"/>
      <c r="H23" s="66">
        <v>0.521</v>
      </c>
      <c r="I23" s="66">
        <v>0.9790000000000001</v>
      </c>
    </row>
    <row r="24" spans="1:10" s="21" customFormat="1" ht="48" customHeight="1">
      <c r="A24" s="43">
        <v>11020200</v>
      </c>
      <c r="B24" s="151" t="s">
        <v>19</v>
      </c>
      <c r="C24" s="70">
        <v>442000</v>
      </c>
      <c r="D24" s="71">
        <v>3439500</v>
      </c>
      <c r="E24" s="65">
        <v>1830500</v>
      </c>
      <c r="F24" s="65">
        <v>1792689.78</v>
      </c>
      <c r="G24" s="72"/>
      <c r="H24" s="66">
        <v>0.521</v>
      </c>
      <c r="I24" s="66">
        <v>0.9790000000000001</v>
      </c>
      <c r="J24" s="20"/>
    </row>
    <row r="25" spans="1:9" ht="56.25" customHeight="1">
      <c r="A25" s="58">
        <v>13000000</v>
      </c>
      <c r="B25" s="73" t="s">
        <v>24</v>
      </c>
      <c r="C25" s="60">
        <f>C28+C26</f>
        <v>10974000</v>
      </c>
      <c r="D25" s="61">
        <v>28994900</v>
      </c>
      <c r="E25" s="61">
        <v>13040050</v>
      </c>
      <c r="F25" s="61">
        <v>13608031.580000002</v>
      </c>
      <c r="G25" s="62">
        <v>1.2400247475852015</v>
      </c>
      <c r="H25" s="62">
        <v>0.469</v>
      </c>
      <c r="I25" s="62">
        <v>1.044</v>
      </c>
    </row>
    <row r="26" spans="1:9" ht="32.25" customHeight="1">
      <c r="A26" s="63">
        <v>13030000</v>
      </c>
      <c r="B26" s="75" t="s">
        <v>27</v>
      </c>
      <c r="C26" s="64">
        <v>12900</v>
      </c>
      <c r="D26" s="68">
        <v>100</v>
      </c>
      <c r="E26" s="65">
        <v>50</v>
      </c>
      <c r="F26" s="65">
        <v>50.48</v>
      </c>
      <c r="G26" s="66">
        <v>0.003913178294573643</v>
      </c>
      <c r="H26" s="66">
        <v>0.505</v>
      </c>
      <c r="I26" s="66">
        <v>1.01</v>
      </c>
    </row>
    <row r="27" spans="1:9" ht="48" customHeight="1">
      <c r="A27" s="43">
        <v>13030600</v>
      </c>
      <c r="B27" s="151" t="s">
        <v>119</v>
      </c>
      <c r="C27" s="64"/>
      <c r="D27" s="68">
        <v>100</v>
      </c>
      <c r="E27" s="65">
        <v>50</v>
      </c>
      <c r="F27" s="65">
        <v>50.48</v>
      </c>
      <c r="G27" s="66"/>
      <c r="H27" s="66">
        <v>0.505</v>
      </c>
      <c r="I27" s="66">
        <v>1.01</v>
      </c>
    </row>
    <row r="28" spans="1:9" ht="30" customHeight="1">
      <c r="A28" s="43">
        <v>13050000</v>
      </c>
      <c r="B28" s="76" t="s">
        <v>5</v>
      </c>
      <c r="C28" s="77">
        <v>10961100</v>
      </c>
      <c r="D28" s="46">
        <v>28994800</v>
      </c>
      <c r="E28" s="46">
        <v>13040000</v>
      </c>
      <c r="F28" s="46">
        <v>13607981.100000001</v>
      </c>
      <c r="G28" s="66">
        <v>1.2414795139173989</v>
      </c>
      <c r="H28" s="50">
        <v>0.469</v>
      </c>
      <c r="I28" s="50">
        <v>1.044</v>
      </c>
    </row>
    <row r="29" spans="1:9" ht="26.25" customHeight="1">
      <c r="A29" s="43">
        <v>13050100</v>
      </c>
      <c r="B29" s="67" t="s">
        <v>86</v>
      </c>
      <c r="C29" s="77"/>
      <c r="D29" s="78">
        <v>6326400</v>
      </c>
      <c r="E29" s="46">
        <v>2896300</v>
      </c>
      <c r="F29" s="46">
        <v>2868190.7</v>
      </c>
      <c r="G29" s="66"/>
      <c r="H29" s="50">
        <v>0.45299999999999996</v>
      </c>
      <c r="I29" s="50">
        <v>0.99</v>
      </c>
    </row>
    <row r="30" spans="1:9" ht="26.25" customHeight="1">
      <c r="A30" s="43">
        <v>13050200</v>
      </c>
      <c r="B30" s="67" t="s">
        <v>87</v>
      </c>
      <c r="C30" s="77"/>
      <c r="D30" s="78">
        <v>18701000</v>
      </c>
      <c r="E30" s="46">
        <v>8587800</v>
      </c>
      <c r="F30" s="46">
        <v>8933889.74</v>
      </c>
      <c r="G30" s="66"/>
      <c r="H30" s="50">
        <v>0.478</v>
      </c>
      <c r="I30" s="50">
        <v>1.04</v>
      </c>
    </row>
    <row r="31" spans="1:9" ht="26.25" customHeight="1">
      <c r="A31" s="43">
        <v>13050300</v>
      </c>
      <c r="B31" s="67" t="s">
        <v>88</v>
      </c>
      <c r="C31" s="77"/>
      <c r="D31" s="78">
        <v>440300</v>
      </c>
      <c r="E31" s="46">
        <v>64900</v>
      </c>
      <c r="F31" s="46">
        <v>116127.64</v>
      </c>
      <c r="G31" s="66"/>
      <c r="H31" s="50">
        <v>0.264</v>
      </c>
      <c r="I31" s="50">
        <v>1.7890000000000001</v>
      </c>
    </row>
    <row r="32" spans="1:9" ht="26.25" customHeight="1">
      <c r="A32" s="43">
        <v>13050500</v>
      </c>
      <c r="B32" s="67" t="s">
        <v>89</v>
      </c>
      <c r="C32" s="77"/>
      <c r="D32" s="78">
        <v>3527100</v>
      </c>
      <c r="E32" s="46">
        <v>1491000</v>
      </c>
      <c r="F32" s="46">
        <v>1689773.02</v>
      </c>
      <c r="G32" s="66"/>
      <c r="H32" s="50">
        <v>0.479</v>
      </c>
      <c r="I32" s="50">
        <v>1.133</v>
      </c>
    </row>
    <row r="33" spans="1:9" ht="34.5" customHeight="1">
      <c r="A33" s="58">
        <v>14000000</v>
      </c>
      <c r="B33" s="79" t="s">
        <v>6</v>
      </c>
      <c r="C33" s="60">
        <f>C34+C38</f>
        <v>0</v>
      </c>
      <c r="D33" s="61">
        <v>2058000</v>
      </c>
      <c r="E33" s="61">
        <v>989600</v>
      </c>
      <c r="F33" s="61">
        <v>945840.4</v>
      </c>
      <c r="G33" s="62" t="e">
        <v>#DIV/0!</v>
      </c>
      <c r="H33" s="62">
        <v>0.46</v>
      </c>
      <c r="I33" s="62">
        <v>0.956</v>
      </c>
    </row>
    <row r="34" spans="1:9" ht="57.75" customHeight="1">
      <c r="A34" s="43">
        <v>14060000</v>
      </c>
      <c r="B34" s="114" t="s">
        <v>63</v>
      </c>
      <c r="C34" s="60"/>
      <c r="D34" s="46">
        <v>187500</v>
      </c>
      <c r="E34" s="46">
        <v>96700</v>
      </c>
      <c r="F34" s="46">
        <v>116786.37</v>
      </c>
      <c r="G34" s="62"/>
      <c r="H34" s="50">
        <v>0.623</v>
      </c>
      <c r="I34" s="50">
        <v>1.208</v>
      </c>
    </row>
    <row r="35" spans="1:9" ht="26.25" customHeight="1">
      <c r="A35" s="43">
        <v>14060100</v>
      </c>
      <c r="B35" s="47" t="s">
        <v>7</v>
      </c>
      <c r="C35" s="60"/>
      <c r="D35" s="80">
        <v>47100</v>
      </c>
      <c r="E35" s="46">
        <v>22200</v>
      </c>
      <c r="F35" s="46">
        <v>25325</v>
      </c>
      <c r="G35" s="62"/>
      <c r="H35" s="50">
        <v>0.5379999999999999</v>
      </c>
      <c r="I35" s="50">
        <v>1.141</v>
      </c>
    </row>
    <row r="36" spans="1:9" ht="25.5" customHeight="1">
      <c r="A36" s="43">
        <v>14060300</v>
      </c>
      <c r="B36" s="47" t="s">
        <v>18</v>
      </c>
      <c r="C36" s="60"/>
      <c r="D36" s="80">
        <v>140400</v>
      </c>
      <c r="E36" s="46">
        <v>74500</v>
      </c>
      <c r="F36" s="46">
        <v>91461.37</v>
      </c>
      <c r="G36" s="62"/>
      <c r="H36" s="50">
        <v>0.6509999999999999</v>
      </c>
      <c r="I36" s="50">
        <v>1.228</v>
      </c>
    </row>
    <row r="37" spans="1:9" ht="58.5" customHeight="1" hidden="1">
      <c r="A37" s="43">
        <v>14060900</v>
      </c>
      <c r="B37" s="47" t="s">
        <v>108</v>
      </c>
      <c r="C37" s="60"/>
      <c r="D37" s="60"/>
      <c r="E37" s="46"/>
      <c r="F37" s="46"/>
      <c r="G37" s="62"/>
      <c r="H37" s="50" t="s">
        <v>152</v>
      </c>
      <c r="I37" s="50" t="s">
        <v>152</v>
      </c>
    </row>
    <row r="38" spans="1:9" ht="57.75" customHeight="1">
      <c r="A38" s="43">
        <v>14070000</v>
      </c>
      <c r="B38" s="44" t="s">
        <v>115</v>
      </c>
      <c r="C38" s="60"/>
      <c r="D38" s="46">
        <v>1870500</v>
      </c>
      <c r="E38" s="46">
        <v>892900</v>
      </c>
      <c r="F38" s="46">
        <v>829054.03</v>
      </c>
      <c r="G38" s="62"/>
      <c r="H38" s="50">
        <v>0.44299999999999995</v>
      </c>
      <c r="I38" s="50">
        <v>0.9279999999999999</v>
      </c>
    </row>
    <row r="39" spans="1:9" ht="68.25" customHeight="1">
      <c r="A39" s="43">
        <v>14070100</v>
      </c>
      <c r="B39" s="151" t="s">
        <v>64</v>
      </c>
      <c r="C39" s="60"/>
      <c r="D39" s="80">
        <v>105500</v>
      </c>
      <c r="E39" s="46">
        <v>52200</v>
      </c>
      <c r="F39" s="46">
        <v>70391.57</v>
      </c>
      <c r="G39" s="62"/>
      <c r="H39" s="50">
        <v>0.667</v>
      </c>
      <c r="I39" s="50">
        <v>1.348</v>
      </c>
    </row>
    <row r="40" spans="1:9" ht="71.25" customHeight="1">
      <c r="A40" s="43">
        <v>14070200</v>
      </c>
      <c r="B40" s="151" t="s">
        <v>65</v>
      </c>
      <c r="C40" s="60"/>
      <c r="D40" s="80">
        <v>1060600</v>
      </c>
      <c r="E40" s="46">
        <v>497600</v>
      </c>
      <c r="F40" s="46">
        <v>457713.12</v>
      </c>
      <c r="G40" s="62"/>
      <c r="H40" s="50">
        <v>0.43200000000000005</v>
      </c>
      <c r="I40" s="50">
        <v>0.92</v>
      </c>
    </row>
    <row r="41" spans="1:9" ht="73.5" customHeight="1">
      <c r="A41" s="43">
        <v>14070300</v>
      </c>
      <c r="B41" s="151" t="s">
        <v>66</v>
      </c>
      <c r="C41" s="60"/>
      <c r="D41" s="80">
        <v>46100</v>
      </c>
      <c r="E41" s="46">
        <v>23000</v>
      </c>
      <c r="F41" s="46">
        <v>16319</v>
      </c>
      <c r="G41" s="62"/>
      <c r="H41" s="50">
        <v>0.354</v>
      </c>
      <c r="I41" s="50">
        <v>0.71</v>
      </c>
    </row>
    <row r="42" spans="1:9" ht="46.5" customHeight="1">
      <c r="A42" s="43">
        <v>14070500</v>
      </c>
      <c r="B42" s="151" t="s">
        <v>67</v>
      </c>
      <c r="C42" s="60"/>
      <c r="D42" s="80">
        <v>12500</v>
      </c>
      <c r="E42" s="46">
        <v>6000</v>
      </c>
      <c r="F42" s="46">
        <v>6760</v>
      </c>
      <c r="G42" s="62"/>
      <c r="H42" s="50">
        <v>0.541</v>
      </c>
      <c r="I42" s="50">
        <v>1.127</v>
      </c>
    </row>
    <row r="43" spans="1:9" ht="70.5" customHeight="1">
      <c r="A43" s="43">
        <v>14070600</v>
      </c>
      <c r="B43" s="151" t="s">
        <v>68</v>
      </c>
      <c r="C43" s="60"/>
      <c r="D43" s="80">
        <v>46000</v>
      </c>
      <c r="E43" s="46">
        <v>22800</v>
      </c>
      <c r="F43" s="46">
        <v>23299.74</v>
      </c>
      <c r="G43" s="62"/>
      <c r="H43" s="50">
        <v>0.507</v>
      </c>
      <c r="I43" s="50">
        <v>1.022</v>
      </c>
    </row>
    <row r="44" spans="1:9" ht="48" customHeight="1">
      <c r="A44" s="43">
        <v>14070700</v>
      </c>
      <c r="B44" s="151" t="s">
        <v>69</v>
      </c>
      <c r="C44" s="60"/>
      <c r="D44" s="80">
        <v>312000</v>
      </c>
      <c r="E44" s="46">
        <v>156000</v>
      </c>
      <c r="F44" s="46">
        <v>146353.91</v>
      </c>
      <c r="G44" s="62"/>
      <c r="H44" s="50">
        <v>0.469</v>
      </c>
      <c r="I44" s="50">
        <v>0.938</v>
      </c>
    </row>
    <row r="45" spans="1:9" ht="68.25" customHeight="1">
      <c r="A45" s="43">
        <v>14070800</v>
      </c>
      <c r="B45" s="151" t="s">
        <v>70</v>
      </c>
      <c r="C45" s="60"/>
      <c r="D45" s="80">
        <v>136200</v>
      </c>
      <c r="E45" s="46">
        <v>68000</v>
      </c>
      <c r="F45" s="46">
        <v>68136.39</v>
      </c>
      <c r="G45" s="62"/>
      <c r="H45" s="50">
        <v>0.5</v>
      </c>
      <c r="I45" s="50">
        <v>1.002</v>
      </c>
    </row>
    <row r="46" spans="1:9" ht="45" customHeight="1">
      <c r="A46" s="43">
        <v>14070900</v>
      </c>
      <c r="B46" s="151" t="s">
        <v>71</v>
      </c>
      <c r="C46" s="60"/>
      <c r="D46" s="80">
        <v>2300</v>
      </c>
      <c r="E46" s="46">
        <v>700</v>
      </c>
      <c r="F46" s="46">
        <v>275</v>
      </c>
      <c r="G46" s="62"/>
      <c r="H46" s="50">
        <v>0.12</v>
      </c>
      <c r="I46" s="50">
        <v>0.39299999999999996</v>
      </c>
    </row>
    <row r="47" spans="1:9" ht="49.5" customHeight="1">
      <c r="A47" s="43">
        <v>14071000</v>
      </c>
      <c r="B47" s="151" t="s">
        <v>72</v>
      </c>
      <c r="C47" s="60"/>
      <c r="D47" s="80">
        <v>2000</v>
      </c>
      <c r="E47" s="46">
        <v>600</v>
      </c>
      <c r="F47" s="46">
        <v>161.9</v>
      </c>
      <c r="G47" s="62"/>
      <c r="H47" s="50">
        <v>0.081</v>
      </c>
      <c r="I47" s="50">
        <v>0.27</v>
      </c>
    </row>
    <row r="48" spans="1:9" ht="67.5" customHeight="1">
      <c r="A48" s="43">
        <v>14071300</v>
      </c>
      <c r="B48" s="151" t="s">
        <v>73</v>
      </c>
      <c r="C48" s="60"/>
      <c r="D48" s="80">
        <v>1900</v>
      </c>
      <c r="E48" s="46">
        <v>1000</v>
      </c>
      <c r="F48" s="46">
        <v>381.27</v>
      </c>
      <c r="G48" s="62"/>
      <c r="H48" s="50">
        <v>0.201</v>
      </c>
      <c r="I48" s="50">
        <v>0.381</v>
      </c>
    </row>
    <row r="49" spans="1:9" ht="67.5" customHeight="1">
      <c r="A49" s="43">
        <v>14071400</v>
      </c>
      <c r="B49" s="151" t="s">
        <v>74</v>
      </c>
      <c r="C49" s="60"/>
      <c r="D49" s="80">
        <v>69800</v>
      </c>
      <c r="E49" s="46">
        <v>34800</v>
      </c>
      <c r="F49" s="46">
        <v>38419.25</v>
      </c>
      <c r="G49" s="62"/>
      <c r="H49" s="50">
        <v>0.55</v>
      </c>
      <c r="I49" s="50">
        <v>1.104</v>
      </c>
    </row>
    <row r="50" spans="1:9" ht="69" customHeight="1">
      <c r="A50" s="43">
        <v>14071700</v>
      </c>
      <c r="B50" s="151" t="s">
        <v>75</v>
      </c>
      <c r="C50" s="60"/>
      <c r="D50" s="80"/>
      <c r="E50" s="46"/>
      <c r="F50" s="46">
        <v>-6410.66</v>
      </c>
      <c r="G50" s="62"/>
      <c r="H50" s="50" t="s">
        <v>152</v>
      </c>
      <c r="I50" s="50" t="s">
        <v>152</v>
      </c>
    </row>
    <row r="51" spans="1:9" ht="66.75" customHeight="1">
      <c r="A51" s="43">
        <v>14071800</v>
      </c>
      <c r="B51" s="151" t="s">
        <v>76</v>
      </c>
      <c r="C51" s="60"/>
      <c r="D51" s="80">
        <v>75600</v>
      </c>
      <c r="E51" s="46">
        <v>30200</v>
      </c>
      <c r="F51" s="46">
        <v>7253.54</v>
      </c>
      <c r="G51" s="62"/>
      <c r="H51" s="50">
        <v>0.096</v>
      </c>
      <c r="I51" s="50">
        <v>0.24</v>
      </c>
    </row>
    <row r="52" spans="1:9" ht="30" customHeight="1">
      <c r="A52" s="58">
        <v>16000000</v>
      </c>
      <c r="B52" s="81" t="s">
        <v>8</v>
      </c>
      <c r="C52" s="60">
        <f>SUM(C53:C63)</f>
        <v>22338600</v>
      </c>
      <c r="D52" s="61">
        <v>25066700</v>
      </c>
      <c r="E52" s="61">
        <v>11863550</v>
      </c>
      <c r="F52" s="61">
        <v>11714234.9</v>
      </c>
      <c r="G52" s="62">
        <v>0.5243943174594649</v>
      </c>
      <c r="H52" s="62">
        <v>0.467</v>
      </c>
      <c r="I52" s="62">
        <v>0.987</v>
      </c>
    </row>
    <row r="53" spans="1:9" ht="33" customHeight="1">
      <c r="A53" s="43">
        <v>16010000</v>
      </c>
      <c r="B53" s="76" t="s">
        <v>9</v>
      </c>
      <c r="C53" s="45">
        <v>4821500</v>
      </c>
      <c r="D53" s="46">
        <v>6987700</v>
      </c>
      <c r="E53" s="46">
        <v>3355850</v>
      </c>
      <c r="F53" s="46">
        <v>3181744.54</v>
      </c>
      <c r="G53" s="66">
        <v>0.6599076096650421</v>
      </c>
      <c r="H53" s="50">
        <v>0.455</v>
      </c>
      <c r="I53" s="50">
        <v>0.948</v>
      </c>
    </row>
    <row r="54" spans="1:9" ht="23.25" customHeight="1">
      <c r="A54" s="43">
        <v>16010100</v>
      </c>
      <c r="B54" s="67" t="s">
        <v>77</v>
      </c>
      <c r="C54" s="70"/>
      <c r="D54" s="71">
        <v>117700</v>
      </c>
      <c r="E54" s="46">
        <v>65300</v>
      </c>
      <c r="F54" s="46">
        <v>64597.21</v>
      </c>
      <c r="G54" s="72"/>
      <c r="H54" s="50">
        <v>0.5489999999999999</v>
      </c>
      <c r="I54" s="50">
        <v>0.9890000000000001</v>
      </c>
    </row>
    <row r="55" spans="1:9" ht="23.25" customHeight="1">
      <c r="A55" s="43">
        <v>16010200</v>
      </c>
      <c r="B55" s="67" t="s">
        <v>78</v>
      </c>
      <c r="C55" s="70"/>
      <c r="D55" s="71">
        <v>1132200</v>
      </c>
      <c r="E55" s="46">
        <v>574800</v>
      </c>
      <c r="F55" s="46">
        <v>556137.68</v>
      </c>
      <c r="G55" s="72"/>
      <c r="H55" s="50">
        <v>0.491</v>
      </c>
      <c r="I55" s="50">
        <v>0.968</v>
      </c>
    </row>
    <row r="56" spans="1:9" ht="23.25" customHeight="1">
      <c r="A56" s="43">
        <v>16010400</v>
      </c>
      <c r="B56" s="67" t="s">
        <v>79</v>
      </c>
      <c r="C56" s="70"/>
      <c r="D56" s="71">
        <v>58800</v>
      </c>
      <c r="E56" s="46">
        <v>26600</v>
      </c>
      <c r="F56" s="46">
        <v>27129.49</v>
      </c>
      <c r="G56" s="72"/>
      <c r="H56" s="50">
        <v>0.461</v>
      </c>
      <c r="I56" s="50">
        <v>1.02</v>
      </c>
    </row>
    <row r="57" spans="1:9" ht="23.25" customHeight="1">
      <c r="A57" s="43">
        <v>16010500</v>
      </c>
      <c r="B57" s="67" t="s">
        <v>80</v>
      </c>
      <c r="C57" s="70"/>
      <c r="D57" s="71">
        <v>4777700</v>
      </c>
      <c r="E57" s="46">
        <v>2310300</v>
      </c>
      <c r="F57" s="46">
        <v>2056736.03</v>
      </c>
      <c r="G57" s="72"/>
      <c r="H57" s="50">
        <v>0.43</v>
      </c>
      <c r="I57" s="50">
        <v>0.89</v>
      </c>
    </row>
    <row r="58" spans="1:9" ht="24.75" customHeight="1">
      <c r="A58" s="43">
        <v>16010600</v>
      </c>
      <c r="B58" s="67" t="s">
        <v>81</v>
      </c>
      <c r="C58" s="70"/>
      <c r="D58" s="71">
        <v>500</v>
      </c>
      <c r="E58" s="46">
        <v>350</v>
      </c>
      <c r="F58" s="46">
        <v>418.1</v>
      </c>
      <c r="G58" s="72"/>
      <c r="H58" s="50">
        <v>0.836</v>
      </c>
      <c r="I58" s="50">
        <v>1.195</v>
      </c>
    </row>
    <row r="59" spans="1:9" ht="24.75" customHeight="1">
      <c r="A59" s="43">
        <v>16011100</v>
      </c>
      <c r="B59" s="67" t="s">
        <v>82</v>
      </c>
      <c r="C59" s="70"/>
      <c r="D59" s="71">
        <v>896200</v>
      </c>
      <c r="E59" s="46">
        <v>376500</v>
      </c>
      <c r="F59" s="46">
        <v>474650.41</v>
      </c>
      <c r="G59" s="72"/>
      <c r="H59" s="50">
        <v>0.53</v>
      </c>
      <c r="I59" s="50">
        <v>1.261</v>
      </c>
    </row>
    <row r="60" spans="1:9" ht="23.25" customHeight="1" hidden="1">
      <c r="A60" s="43">
        <v>16011200</v>
      </c>
      <c r="B60" s="67" t="s">
        <v>83</v>
      </c>
      <c r="C60" s="70"/>
      <c r="D60" s="71"/>
      <c r="E60" s="46">
        <v>0</v>
      </c>
      <c r="F60" s="46">
        <v>0</v>
      </c>
      <c r="G60" s="72"/>
      <c r="H60" s="50" t="s">
        <v>152</v>
      </c>
      <c r="I60" s="50" t="s">
        <v>152</v>
      </c>
    </row>
    <row r="61" spans="1:9" ht="24.75" customHeight="1">
      <c r="A61" s="43">
        <v>16011500</v>
      </c>
      <c r="B61" s="67" t="s">
        <v>84</v>
      </c>
      <c r="C61" s="70"/>
      <c r="D61" s="71">
        <v>1900</v>
      </c>
      <c r="E61" s="46">
        <v>700</v>
      </c>
      <c r="F61" s="46">
        <v>662.1</v>
      </c>
      <c r="G61" s="72"/>
      <c r="H61" s="50">
        <v>0.348</v>
      </c>
      <c r="I61" s="50">
        <v>0.946</v>
      </c>
    </row>
    <row r="62" spans="1:9" ht="24.75" customHeight="1">
      <c r="A62" s="43">
        <v>16011600</v>
      </c>
      <c r="B62" s="67" t="s">
        <v>85</v>
      </c>
      <c r="C62" s="70"/>
      <c r="D62" s="71">
        <v>2700</v>
      </c>
      <c r="E62" s="46">
        <v>1300</v>
      </c>
      <c r="F62" s="46">
        <v>1413.52</v>
      </c>
      <c r="G62" s="72"/>
      <c r="H62" s="50">
        <v>0.524</v>
      </c>
      <c r="I62" s="50">
        <v>1.087</v>
      </c>
    </row>
    <row r="63" spans="1:9" ht="57.75" customHeight="1">
      <c r="A63" s="43">
        <v>16050000</v>
      </c>
      <c r="B63" s="44" t="s">
        <v>116</v>
      </c>
      <c r="C63" s="45">
        <v>17517100</v>
      </c>
      <c r="D63" s="82">
        <v>18079000</v>
      </c>
      <c r="E63" s="46">
        <v>8507700</v>
      </c>
      <c r="F63" s="46">
        <v>8532490.36</v>
      </c>
      <c r="G63" s="46">
        <v>0</v>
      </c>
      <c r="H63" s="50">
        <v>0.47200000000000003</v>
      </c>
      <c r="I63" s="50">
        <v>1.003</v>
      </c>
    </row>
    <row r="64" spans="1:9" ht="48" customHeight="1">
      <c r="A64" s="43">
        <v>16050100</v>
      </c>
      <c r="B64" s="151" t="s">
        <v>90</v>
      </c>
      <c r="C64" s="45"/>
      <c r="D64" s="71">
        <v>6622300</v>
      </c>
      <c r="E64" s="46">
        <v>3044300</v>
      </c>
      <c r="F64" s="46">
        <v>2976751.13</v>
      </c>
      <c r="G64" s="66"/>
      <c r="H64" s="50">
        <v>0.45</v>
      </c>
      <c r="I64" s="50">
        <v>0.978</v>
      </c>
    </row>
    <row r="65" spans="1:9" ht="48.75" customHeight="1">
      <c r="A65" s="43">
        <v>16050200</v>
      </c>
      <c r="B65" s="151" t="s">
        <v>91</v>
      </c>
      <c r="C65" s="45"/>
      <c r="D65" s="71">
        <v>11456700</v>
      </c>
      <c r="E65" s="46">
        <v>5463400</v>
      </c>
      <c r="F65" s="46">
        <v>5555739.23</v>
      </c>
      <c r="G65" s="66"/>
      <c r="H65" s="50">
        <v>0.485</v>
      </c>
      <c r="I65" s="50">
        <v>1.0170000000000001</v>
      </c>
    </row>
    <row r="66" spans="1:9" ht="27">
      <c r="A66" s="53">
        <v>20000000</v>
      </c>
      <c r="B66" s="54" t="s">
        <v>10</v>
      </c>
      <c r="C66" s="55">
        <f>C74+C81+C67</f>
        <v>5348200</v>
      </c>
      <c r="D66" s="83">
        <v>17506900</v>
      </c>
      <c r="E66" s="83">
        <v>8741600</v>
      </c>
      <c r="F66" s="83">
        <v>9771867.709999999</v>
      </c>
      <c r="G66" s="84">
        <v>3.358622058677283</v>
      </c>
      <c r="H66" s="85">
        <v>0.5579999999999999</v>
      </c>
      <c r="I66" s="85">
        <v>1.1179999999999999</v>
      </c>
    </row>
    <row r="67" spans="1:10" s="21" customFormat="1" ht="53.25" customHeight="1">
      <c r="A67" s="58">
        <v>21000000</v>
      </c>
      <c r="B67" s="73" t="s">
        <v>26</v>
      </c>
      <c r="C67" s="86"/>
      <c r="D67" s="61">
        <v>2912100</v>
      </c>
      <c r="E67" s="61">
        <v>1507200</v>
      </c>
      <c r="F67" s="61">
        <v>2063704.47</v>
      </c>
      <c r="G67" s="87">
        <v>0</v>
      </c>
      <c r="H67" s="62">
        <v>0.7090000000000001</v>
      </c>
      <c r="I67" s="62">
        <v>1.369</v>
      </c>
      <c r="J67" s="20"/>
    </row>
    <row r="68" spans="1:9" ht="75.75" customHeight="1">
      <c r="A68" s="88">
        <v>21050000</v>
      </c>
      <c r="B68" s="114" t="s">
        <v>151</v>
      </c>
      <c r="C68" s="86"/>
      <c r="D68" s="89">
        <v>687700</v>
      </c>
      <c r="E68" s="46">
        <v>241000</v>
      </c>
      <c r="F68" s="46">
        <v>361039.85</v>
      </c>
      <c r="G68" s="90"/>
      <c r="H68" s="50">
        <v>0.525</v>
      </c>
      <c r="I68" s="50">
        <v>1.4980000000000002</v>
      </c>
    </row>
    <row r="69" spans="1:9" ht="28.5" customHeight="1">
      <c r="A69" s="88">
        <v>21080000</v>
      </c>
      <c r="B69" s="76" t="s">
        <v>13</v>
      </c>
      <c r="C69" s="91"/>
      <c r="D69" s="46">
        <v>2224400</v>
      </c>
      <c r="E69" s="46">
        <v>1266200</v>
      </c>
      <c r="F69" s="46">
        <v>1702664.62</v>
      </c>
      <c r="G69" s="46">
        <v>0</v>
      </c>
      <c r="H69" s="50">
        <v>0.765</v>
      </c>
      <c r="I69" s="50">
        <v>1.345</v>
      </c>
    </row>
    <row r="70" spans="1:9" ht="28.5" customHeight="1">
      <c r="A70" s="88">
        <v>21080500</v>
      </c>
      <c r="B70" s="76" t="s">
        <v>13</v>
      </c>
      <c r="C70" s="91"/>
      <c r="D70" s="91"/>
      <c r="E70" s="46"/>
      <c r="F70" s="46">
        <v>23719.88</v>
      </c>
      <c r="G70" s="46"/>
      <c r="H70" s="50" t="s">
        <v>152</v>
      </c>
      <c r="I70" s="50" t="s">
        <v>152</v>
      </c>
    </row>
    <row r="71" spans="1:9" ht="119.25" customHeight="1">
      <c r="A71" s="43">
        <v>21080900</v>
      </c>
      <c r="B71" s="151" t="s">
        <v>112</v>
      </c>
      <c r="C71" s="91"/>
      <c r="D71" s="91"/>
      <c r="E71" s="46"/>
      <c r="F71" s="46">
        <v>40162.31</v>
      </c>
      <c r="G71" s="90"/>
      <c r="H71" s="50" t="s">
        <v>152</v>
      </c>
      <c r="I71" s="50" t="s">
        <v>152</v>
      </c>
    </row>
    <row r="72" spans="1:9" ht="48" customHeight="1">
      <c r="A72" s="43">
        <v>21081100</v>
      </c>
      <c r="B72" s="151" t="s">
        <v>32</v>
      </c>
      <c r="C72" s="91"/>
      <c r="D72" s="80">
        <v>56000</v>
      </c>
      <c r="E72" s="46">
        <v>26200</v>
      </c>
      <c r="F72" s="46">
        <v>44597.48</v>
      </c>
      <c r="G72" s="90"/>
      <c r="H72" s="50">
        <v>0.7959999999999999</v>
      </c>
      <c r="I72" s="50">
        <v>1.702</v>
      </c>
    </row>
    <row r="73" spans="1:9" ht="46.5">
      <c r="A73" s="43">
        <v>21081300</v>
      </c>
      <c r="B73" s="151" t="s">
        <v>114</v>
      </c>
      <c r="C73" s="91"/>
      <c r="D73" s="80">
        <v>2168400</v>
      </c>
      <c r="E73" s="46">
        <v>1240000</v>
      </c>
      <c r="F73" s="46">
        <v>1594184.95</v>
      </c>
      <c r="G73" s="90"/>
      <c r="H73" s="50">
        <v>0.735</v>
      </c>
      <c r="I73" s="50">
        <v>1.286</v>
      </c>
    </row>
    <row r="74" spans="1:9" ht="80.25" customHeight="1">
      <c r="A74" s="58">
        <v>22000000</v>
      </c>
      <c r="B74" s="73" t="s">
        <v>11</v>
      </c>
      <c r="C74" s="60">
        <f>C75+C80</f>
        <v>4923200</v>
      </c>
      <c r="D74" s="61">
        <v>13526000</v>
      </c>
      <c r="E74" s="61">
        <v>6563500</v>
      </c>
      <c r="F74" s="61">
        <v>6874168.07</v>
      </c>
      <c r="G74" s="62">
        <v>1.396280482206695</v>
      </c>
      <c r="H74" s="62">
        <v>0.508</v>
      </c>
      <c r="I74" s="62">
        <v>1.047</v>
      </c>
    </row>
    <row r="75" spans="1:9" ht="113.25" customHeight="1">
      <c r="A75" s="41">
        <v>22080400</v>
      </c>
      <c r="B75" s="39" t="s">
        <v>145</v>
      </c>
      <c r="C75" s="45">
        <v>4190000</v>
      </c>
      <c r="D75" s="92">
        <v>11290000</v>
      </c>
      <c r="E75" s="46">
        <v>5520000</v>
      </c>
      <c r="F75" s="46">
        <v>5850853.25</v>
      </c>
      <c r="G75" s="66">
        <v>1.3963850238663484</v>
      </c>
      <c r="H75" s="50">
        <v>0.518</v>
      </c>
      <c r="I75" s="50">
        <v>1.06</v>
      </c>
    </row>
    <row r="76" spans="1:9" ht="68.25" customHeight="1">
      <c r="A76" s="265" t="s">
        <v>146</v>
      </c>
      <c r="B76" s="40" t="s">
        <v>147</v>
      </c>
      <c r="C76" s="45"/>
      <c r="D76" s="48">
        <v>8560000</v>
      </c>
      <c r="E76" s="48">
        <v>4180000</v>
      </c>
      <c r="F76" s="48">
        <v>4347552.93</v>
      </c>
      <c r="G76" s="93"/>
      <c r="H76" s="158">
        <v>0.508</v>
      </c>
      <c r="I76" s="158">
        <v>1.04</v>
      </c>
    </row>
    <row r="77" spans="1:9" ht="47.25" customHeight="1">
      <c r="A77" s="266"/>
      <c r="B77" s="40" t="s">
        <v>148</v>
      </c>
      <c r="C77" s="45"/>
      <c r="D77" s="48">
        <v>2730000</v>
      </c>
      <c r="E77" s="48">
        <v>1340000</v>
      </c>
      <c r="F77" s="48">
        <v>1503300.32</v>
      </c>
      <c r="G77" s="93"/>
      <c r="H77" s="158">
        <v>0.551</v>
      </c>
      <c r="I77" s="158">
        <v>1.122</v>
      </c>
    </row>
    <row r="78" spans="1:9" ht="27.75" customHeight="1">
      <c r="A78" s="88">
        <v>22090000</v>
      </c>
      <c r="B78" s="76" t="s">
        <v>92</v>
      </c>
      <c r="C78" s="45"/>
      <c r="D78" s="46">
        <v>2236000</v>
      </c>
      <c r="E78" s="46">
        <v>1043500</v>
      </c>
      <c r="F78" s="46">
        <v>1023314.82</v>
      </c>
      <c r="G78" s="66"/>
      <c r="H78" s="50">
        <v>0.45799999999999996</v>
      </c>
      <c r="I78" s="50">
        <v>0.981</v>
      </c>
    </row>
    <row r="79" spans="1:9" ht="46.5" customHeight="1">
      <c r="A79" s="43">
        <v>22090100</v>
      </c>
      <c r="B79" s="151" t="s">
        <v>93</v>
      </c>
      <c r="C79" s="45"/>
      <c r="D79" s="48">
        <v>2130200</v>
      </c>
      <c r="E79" s="46">
        <v>997000</v>
      </c>
      <c r="F79" s="46">
        <v>977021.15</v>
      </c>
      <c r="G79" s="66"/>
      <c r="H79" s="50">
        <v>0.45899999999999996</v>
      </c>
      <c r="I79" s="50">
        <v>0.98</v>
      </c>
    </row>
    <row r="80" spans="1:9" ht="48" customHeight="1">
      <c r="A80" s="43">
        <v>22090400</v>
      </c>
      <c r="B80" s="151" t="s">
        <v>94</v>
      </c>
      <c r="C80" s="45">
        <v>733200</v>
      </c>
      <c r="D80" s="48">
        <v>105800</v>
      </c>
      <c r="E80" s="46">
        <v>46500</v>
      </c>
      <c r="F80" s="46">
        <v>46293.67</v>
      </c>
      <c r="G80" s="66"/>
      <c r="H80" s="50">
        <v>0.43799999999999994</v>
      </c>
      <c r="I80" s="50">
        <v>0.996</v>
      </c>
    </row>
    <row r="81" spans="1:9" ht="27">
      <c r="A81" s="58">
        <v>24000000</v>
      </c>
      <c r="B81" s="73" t="s">
        <v>12</v>
      </c>
      <c r="C81" s="60">
        <f>SUM(C83:C83)</f>
        <v>425000</v>
      </c>
      <c r="D81" s="61">
        <v>1068800</v>
      </c>
      <c r="E81" s="61">
        <v>670900</v>
      </c>
      <c r="F81" s="61">
        <v>833995.17</v>
      </c>
      <c r="G81" s="62">
        <v>1.9623415764705883</v>
      </c>
      <c r="H81" s="62">
        <v>0.78</v>
      </c>
      <c r="I81" s="62">
        <v>1.2429999999999999</v>
      </c>
    </row>
    <row r="82" spans="1:9" ht="73.5" customHeight="1">
      <c r="A82" s="58">
        <v>24030000</v>
      </c>
      <c r="B82" s="94" t="s">
        <v>113</v>
      </c>
      <c r="C82" s="60"/>
      <c r="D82" s="60"/>
      <c r="E82" s="95"/>
      <c r="F82" s="95">
        <v>4084.28</v>
      </c>
      <c r="G82" s="49"/>
      <c r="H82" s="49" t="s">
        <v>152</v>
      </c>
      <c r="I82" s="49" t="s">
        <v>152</v>
      </c>
    </row>
    <row r="83" spans="1:9" ht="27.75">
      <c r="A83" s="88">
        <v>24060300</v>
      </c>
      <c r="B83" s="76" t="s">
        <v>13</v>
      </c>
      <c r="C83" s="45">
        <v>425000</v>
      </c>
      <c r="D83" s="45">
        <v>1068800</v>
      </c>
      <c r="E83" s="46">
        <v>670900</v>
      </c>
      <c r="F83" s="46">
        <v>829910.89</v>
      </c>
      <c r="G83" s="66">
        <v>1.952731505882353</v>
      </c>
      <c r="H83" s="50">
        <v>0.7759999999999999</v>
      </c>
      <c r="I83" s="50">
        <v>1.237</v>
      </c>
    </row>
    <row r="84" spans="1:9" ht="27">
      <c r="A84" s="96">
        <v>30000000</v>
      </c>
      <c r="B84" s="97" t="s">
        <v>122</v>
      </c>
      <c r="C84" s="98"/>
      <c r="D84" s="38">
        <v>38300</v>
      </c>
      <c r="E84" s="38">
        <v>19700</v>
      </c>
      <c r="F84" s="38">
        <v>19705.73</v>
      </c>
      <c r="G84" s="74"/>
      <c r="H84" s="99">
        <v>0.515</v>
      </c>
      <c r="I84" s="99">
        <v>1</v>
      </c>
    </row>
    <row r="85" spans="1:9" ht="60.75" customHeight="1">
      <c r="A85" s="96">
        <v>31000000</v>
      </c>
      <c r="B85" s="44" t="s">
        <v>99</v>
      </c>
      <c r="C85" s="45"/>
      <c r="D85" s="46">
        <v>38300</v>
      </c>
      <c r="E85" s="46">
        <v>19700</v>
      </c>
      <c r="F85" s="46">
        <v>19705.73</v>
      </c>
      <c r="G85" s="66"/>
      <c r="H85" s="50">
        <v>0.515</v>
      </c>
      <c r="I85" s="50">
        <v>1</v>
      </c>
    </row>
    <row r="86" spans="1:9" ht="120.75" customHeight="1">
      <c r="A86" s="88">
        <v>31010200</v>
      </c>
      <c r="B86" s="151" t="s">
        <v>132</v>
      </c>
      <c r="C86" s="45"/>
      <c r="D86" s="78">
        <v>38300</v>
      </c>
      <c r="E86" s="46">
        <v>19700</v>
      </c>
      <c r="F86" s="46">
        <v>19705.73</v>
      </c>
      <c r="G86" s="66"/>
      <c r="H86" s="50">
        <v>0.515</v>
      </c>
      <c r="I86" s="50">
        <v>1</v>
      </c>
    </row>
    <row r="87" spans="1:9" ht="37.5" customHeight="1">
      <c r="A87" s="58"/>
      <c r="B87" s="100" t="s">
        <v>14</v>
      </c>
      <c r="C87" s="101">
        <f>C66+C9</f>
        <v>105266400</v>
      </c>
      <c r="D87" s="51">
        <v>337370000</v>
      </c>
      <c r="E87" s="51">
        <v>146788600</v>
      </c>
      <c r="F87" s="51">
        <v>145424142.36999997</v>
      </c>
      <c r="G87" s="62">
        <v>1.381486802721476</v>
      </c>
      <c r="H87" s="102">
        <v>0.431</v>
      </c>
      <c r="I87" s="102">
        <v>0.991</v>
      </c>
    </row>
    <row r="88" spans="1:9" ht="27">
      <c r="A88" s="58">
        <v>40000000</v>
      </c>
      <c r="B88" s="54" t="s">
        <v>15</v>
      </c>
      <c r="C88" s="103">
        <f>C90+C95</f>
        <v>19728100</v>
      </c>
      <c r="D88" s="104">
        <v>291838700</v>
      </c>
      <c r="E88" s="105">
        <v>136157356.57</v>
      </c>
      <c r="F88" s="105">
        <v>133668185.68999997</v>
      </c>
      <c r="G88" s="85">
        <v>6.775522513065119</v>
      </c>
      <c r="H88" s="106">
        <v>0.45799999999999996</v>
      </c>
      <c r="I88" s="106">
        <v>0.982</v>
      </c>
    </row>
    <row r="89" spans="1:9" ht="60" customHeight="1">
      <c r="A89" s="107">
        <v>41010900</v>
      </c>
      <c r="B89" s="152" t="s">
        <v>130</v>
      </c>
      <c r="C89" s="108"/>
      <c r="D89" s="108"/>
      <c r="E89" s="82"/>
      <c r="F89" s="82">
        <v>-26547.93</v>
      </c>
      <c r="G89" s="49"/>
      <c r="H89" s="109" t="s">
        <v>152</v>
      </c>
      <c r="I89" s="109" t="s">
        <v>152</v>
      </c>
    </row>
    <row r="90" spans="1:9" ht="27">
      <c r="A90" s="110">
        <v>41020000</v>
      </c>
      <c r="B90" s="81" t="s">
        <v>20</v>
      </c>
      <c r="C90" s="101">
        <f>SUM(C91:C92)</f>
        <v>19728100</v>
      </c>
      <c r="D90" s="51">
        <v>112417100</v>
      </c>
      <c r="E90" s="51">
        <v>60370400</v>
      </c>
      <c r="F90" s="51">
        <v>58674730.68</v>
      </c>
      <c r="G90" s="62">
        <v>2.9741703803204564</v>
      </c>
      <c r="H90" s="102">
        <v>0.522</v>
      </c>
      <c r="I90" s="102">
        <v>0.972</v>
      </c>
    </row>
    <row r="91" spans="1:9" ht="57" customHeight="1">
      <c r="A91" s="88">
        <v>41020100</v>
      </c>
      <c r="B91" s="44" t="s">
        <v>95</v>
      </c>
      <c r="C91" s="45">
        <v>19518100</v>
      </c>
      <c r="D91" s="48">
        <v>112417100</v>
      </c>
      <c r="E91" s="46">
        <v>60370400</v>
      </c>
      <c r="F91" s="46">
        <v>58674730.68</v>
      </c>
      <c r="G91" s="66">
        <v>3.006170205091684</v>
      </c>
      <c r="H91" s="50">
        <v>0.522</v>
      </c>
      <c r="I91" s="50">
        <v>0.972</v>
      </c>
    </row>
    <row r="92" spans="1:11" ht="31.5" customHeight="1" hidden="1">
      <c r="A92" s="88">
        <v>41020600</v>
      </c>
      <c r="B92" s="44" t="s">
        <v>35</v>
      </c>
      <c r="C92" s="45">
        <v>210000</v>
      </c>
      <c r="D92" s="45"/>
      <c r="E92" s="46"/>
      <c r="F92" s="46"/>
      <c r="G92" s="66"/>
      <c r="H92" s="50" t="s">
        <v>152</v>
      </c>
      <c r="I92" s="50" t="s">
        <v>152</v>
      </c>
      <c r="K92" s="22"/>
    </row>
    <row r="93" spans="1:9" ht="34.5" customHeight="1" hidden="1">
      <c r="A93" s="111">
        <v>41021000</v>
      </c>
      <c r="B93" s="76" t="s">
        <v>52</v>
      </c>
      <c r="C93" s="45"/>
      <c r="D93" s="45"/>
      <c r="E93" s="46"/>
      <c r="F93" s="46"/>
      <c r="G93" s="66"/>
      <c r="H93" s="50" t="s">
        <v>152</v>
      </c>
      <c r="I93" s="50" t="s">
        <v>152</v>
      </c>
    </row>
    <row r="94" spans="1:9" ht="85.5" customHeight="1" hidden="1">
      <c r="A94" s="107">
        <v>41020600</v>
      </c>
      <c r="B94" s="44" t="s">
        <v>133</v>
      </c>
      <c r="C94" s="112"/>
      <c r="D94" s="112"/>
      <c r="E94" s="82"/>
      <c r="F94" s="82"/>
      <c r="G94" s="49"/>
      <c r="H94" s="109" t="s">
        <v>152</v>
      </c>
      <c r="I94" s="109" t="s">
        <v>152</v>
      </c>
    </row>
    <row r="95" spans="1:9" ht="34.5" customHeight="1">
      <c r="A95" s="58">
        <v>41030000</v>
      </c>
      <c r="B95" s="81" t="s">
        <v>21</v>
      </c>
      <c r="C95" s="101">
        <f>SUM(C96:C106)</f>
        <v>0</v>
      </c>
      <c r="D95" s="51">
        <v>179421600</v>
      </c>
      <c r="E95" s="51">
        <v>75786956.56999998</v>
      </c>
      <c r="F95" s="51">
        <v>75020002.93999998</v>
      </c>
      <c r="G95" s="113">
        <v>0</v>
      </c>
      <c r="H95" s="102">
        <v>0.418</v>
      </c>
      <c r="I95" s="102">
        <v>0.99</v>
      </c>
    </row>
    <row r="96" spans="1:9" ht="132" customHeight="1">
      <c r="A96" s="88">
        <v>41030600</v>
      </c>
      <c r="B96" s="114" t="s">
        <v>45</v>
      </c>
      <c r="C96" s="115"/>
      <c r="D96" s="116">
        <v>128465000</v>
      </c>
      <c r="E96" s="117">
        <v>58697861</v>
      </c>
      <c r="F96" s="117">
        <v>58580063.77</v>
      </c>
      <c r="G96" s="62"/>
      <c r="H96" s="159">
        <v>0.456</v>
      </c>
      <c r="I96" s="159">
        <v>0.998</v>
      </c>
    </row>
    <row r="97" spans="1:9" ht="210.75" customHeight="1">
      <c r="A97" s="88">
        <v>41030800</v>
      </c>
      <c r="B97" s="153" t="s">
        <v>149</v>
      </c>
      <c r="C97" s="115"/>
      <c r="D97" s="116">
        <v>29244100</v>
      </c>
      <c r="E97" s="117">
        <v>7863723.51</v>
      </c>
      <c r="F97" s="46">
        <v>7215067.51</v>
      </c>
      <c r="G97" s="62"/>
      <c r="H97" s="159">
        <v>0.247</v>
      </c>
      <c r="I97" s="159">
        <v>0.9179999999999999</v>
      </c>
    </row>
    <row r="98" spans="1:11" ht="346.5" customHeight="1">
      <c r="A98" s="88">
        <v>41030900</v>
      </c>
      <c r="B98" s="153" t="s">
        <v>150</v>
      </c>
      <c r="C98" s="115"/>
      <c r="D98" s="116">
        <v>17575400</v>
      </c>
      <c r="E98" s="117">
        <v>7111056</v>
      </c>
      <c r="F98" s="46">
        <v>7110555.6</v>
      </c>
      <c r="G98" s="62"/>
      <c r="H98" s="159">
        <v>0.405</v>
      </c>
      <c r="I98" s="159">
        <v>1</v>
      </c>
      <c r="K98" s="23"/>
    </row>
    <row r="99" spans="1:11" ht="127.5" customHeight="1">
      <c r="A99" s="88">
        <v>41031000</v>
      </c>
      <c r="B99" s="114" t="s">
        <v>46</v>
      </c>
      <c r="C99" s="115"/>
      <c r="D99" s="116">
        <v>30100</v>
      </c>
      <c r="E99" s="117">
        <v>18501.6</v>
      </c>
      <c r="F99" s="117">
        <v>18501.6</v>
      </c>
      <c r="G99" s="62"/>
      <c r="H99" s="159">
        <v>0.615</v>
      </c>
      <c r="I99" s="159">
        <v>1</v>
      </c>
      <c r="K99" s="23"/>
    </row>
    <row r="100" spans="1:11" ht="184.5" customHeight="1" hidden="1">
      <c r="A100" s="88">
        <v>41032300</v>
      </c>
      <c r="B100" s="114" t="s">
        <v>47</v>
      </c>
      <c r="C100" s="115"/>
      <c r="D100" s="116"/>
      <c r="E100" s="117"/>
      <c r="F100" s="46"/>
      <c r="G100" s="62"/>
      <c r="H100" s="159" t="s">
        <v>152</v>
      </c>
      <c r="I100" s="159" t="s">
        <v>152</v>
      </c>
      <c r="K100" s="23"/>
    </row>
    <row r="101" spans="1:11" ht="106.5" customHeight="1">
      <c r="A101" s="41">
        <v>41035000</v>
      </c>
      <c r="B101" s="42" t="s">
        <v>125</v>
      </c>
      <c r="C101" s="115"/>
      <c r="D101" s="116">
        <v>469200</v>
      </c>
      <c r="E101" s="117">
        <v>213700</v>
      </c>
      <c r="F101" s="46">
        <v>213700</v>
      </c>
      <c r="G101" s="62"/>
      <c r="H101" s="159">
        <v>0.455</v>
      </c>
      <c r="I101" s="159">
        <v>1</v>
      </c>
      <c r="K101" s="23"/>
    </row>
    <row r="102" spans="1:11" ht="90" customHeight="1">
      <c r="A102" s="41">
        <v>41035000</v>
      </c>
      <c r="B102" s="42" t="s">
        <v>126</v>
      </c>
      <c r="C102" s="115"/>
      <c r="D102" s="116">
        <v>3156800</v>
      </c>
      <c r="E102" s="117">
        <v>1581000</v>
      </c>
      <c r="F102" s="46">
        <v>1581000</v>
      </c>
      <c r="G102" s="62"/>
      <c r="H102" s="159">
        <v>0.501</v>
      </c>
      <c r="I102" s="159">
        <v>1</v>
      </c>
      <c r="K102" s="23"/>
    </row>
    <row r="103" spans="1:11" ht="63" customHeight="1">
      <c r="A103" s="41">
        <v>41035000</v>
      </c>
      <c r="B103" s="42" t="s">
        <v>127</v>
      </c>
      <c r="C103" s="115"/>
      <c r="D103" s="116">
        <v>159600</v>
      </c>
      <c r="E103" s="117">
        <v>45044</v>
      </c>
      <c r="F103" s="46">
        <v>45044</v>
      </c>
      <c r="G103" s="62"/>
      <c r="H103" s="159">
        <v>0.282</v>
      </c>
      <c r="I103" s="159">
        <v>1</v>
      </c>
      <c r="K103" s="23"/>
    </row>
    <row r="104" spans="1:11" ht="87.75" customHeight="1" hidden="1">
      <c r="A104" s="41">
        <v>41035000</v>
      </c>
      <c r="B104" s="39" t="s">
        <v>128</v>
      </c>
      <c r="C104" s="115"/>
      <c r="D104" s="116"/>
      <c r="E104" s="117"/>
      <c r="F104" s="46"/>
      <c r="G104" s="62"/>
      <c r="H104" s="159" t="s">
        <v>152</v>
      </c>
      <c r="I104" s="159" t="s">
        <v>152</v>
      </c>
      <c r="K104" s="23"/>
    </row>
    <row r="105" spans="1:11" ht="219.75" customHeight="1">
      <c r="A105" s="88">
        <v>41035800</v>
      </c>
      <c r="B105" s="114" t="s">
        <v>48</v>
      </c>
      <c r="C105" s="115"/>
      <c r="D105" s="116">
        <v>321400</v>
      </c>
      <c r="E105" s="117">
        <v>256070.46</v>
      </c>
      <c r="F105" s="46">
        <v>256070.46</v>
      </c>
      <c r="G105" s="62"/>
      <c r="H105" s="159">
        <v>0.797</v>
      </c>
      <c r="I105" s="159">
        <v>1</v>
      </c>
      <c r="K105" s="23"/>
    </row>
    <row r="106" spans="1:11" ht="138" customHeight="1" hidden="1">
      <c r="A106" s="88">
        <v>41036300</v>
      </c>
      <c r="B106" s="114" t="s">
        <v>121</v>
      </c>
      <c r="C106" s="115"/>
      <c r="D106" s="116"/>
      <c r="E106" s="117"/>
      <c r="F106" s="46"/>
      <c r="G106" s="62"/>
      <c r="H106" s="159" t="s">
        <v>152</v>
      </c>
      <c r="I106" s="159" t="s">
        <v>152</v>
      </c>
      <c r="K106" s="23"/>
    </row>
    <row r="107" spans="1:11" ht="39" customHeight="1">
      <c r="A107" s="58"/>
      <c r="B107" s="118" t="s">
        <v>25</v>
      </c>
      <c r="C107" s="103">
        <f>C87+C88</f>
        <v>124994500</v>
      </c>
      <c r="D107" s="104">
        <v>629208700</v>
      </c>
      <c r="E107" s="104">
        <v>282945956.57</v>
      </c>
      <c r="F107" s="104">
        <v>279092328.05999994</v>
      </c>
      <c r="G107" s="85">
        <v>2.2328368693022487</v>
      </c>
      <c r="H107" s="160">
        <v>0.444</v>
      </c>
      <c r="I107" s="160">
        <v>0.986</v>
      </c>
      <c r="K107" s="23"/>
    </row>
    <row r="108" spans="1:11" ht="39" customHeight="1">
      <c r="A108" s="58"/>
      <c r="B108" s="118" t="s">
        <v>1</v>
      </c>
      <c r="C108" s="103"/>
      <c r="D108" s="103"/>
      <c r="E108" s="105"/>
      <c r="F108" s="105"/>
      <c r="G108" s="85"/>
      <c r="H108" s="106" t="s">
        <v>152</v>
      </c>
      <c r="I108" s="106" t="s">
        <v>152</v>
      </c>
      <c r="K108" s="23"/>
    </row>
    <row r="109" spans="1:11" ht="39" customHeight="1">
      <c r="A109" s="119">
        <v>1000000</v>
      </c>
      <c r="B109" s="120" t="s">
        <v>3</v>
      </c>
      <c r="C109" s="103"/>
      <c r="D109" s="105">
        <v>7468300</v>
      </c>
      <c r="E109" s="105">
        <v>3545100</v>
      </c>
      <c r="F109" s="105">
        <v>3889046.07</v>
      </c>
      <c r="G109" s="85"/>
      <c r="H109" s="106">
        <v>0.521</v>
      </c>
      <c r="I109" s="106">
        <v>1.097</v>
      </c>
      <c r="K109" s="23"/>
    </row>
    <row r="110" spans="1:10" ht="54.75" customHeight="1">
      <c r="A110" s="43">
        <v>12020000</v>
      </c>
      <c r="B110" s="44" t="s">
        <v>16</v>
      </c>
      <c r="C110" s="45"/>
      <c r="D110" s="46">
        <v>7468300</v>
      </c>
      <c r="E110" s="46">
        <v>3545100</v>
      </c>
      <c r="F110" s="46">
        <v>3889046.07</v>
      </c>
      <c r="G110" s="66"/>
      <c r="H110" s="50">
        <v>0.521</v>
      </c>
      <c r="I110" s="50">
        <v>1.097</v>
      </c>
      <c r="J110" s="24"/>
    </row>
    <row r="111" spans="1:10" ht="54.75" customHeight="1">
      <c r="A111" s="43">
        <v>12020100</v>
      </c>
      <c r="B111" s="67" t="s">
        <v>96</v>
      </c>
      <c r="C111" s="45"/>
      <c r="D111" s="48">
        <v>3096600</v>
      </c>
      <c r="E111" s="46">
        <v>1771600</v>
      </c>
      <c r="F111" s="46">
        <v>1266119.61</v>
      </c>
      <c r="G111" s="66"/>
      <c r="H111" s="50">
        <v>0.409</v>
      </c>
      <c r="I111" s="50">
        <v>0.715</v>
      </c>
      <c r="J111" s="24"/>
    </row>
    <row r="112" spans="1:10" ht="48.75" customHeight="1">
      <c r="A112" s="43">
        <v>12020200</v>
      </c>
      <c r="B112" s="67" t="s">
        <v>97</v>
      </c>
      <c r="C112" s="45"/>
      <c r="D112" s="48">
        <v>4350700</v>
      </c>
      <c r="E112" s="46">
        <v>1767500</v>
      </c>
      <c r="F112" s="46">
        <v>2612955.52</v>
      </c>
      <c r="G112" s="66"/>
      <c r="H112" s="50">
        <v>0.601</v>
      </c>
      <c r="I112" s="50">
        <v>1.4780000000000002</v>
      </c>
      <c r="J112" s="24"/>
    </row>
    <row r="113" spans="1:10" ht="26.25" customHeight="1">
      <c r="A113" s="43">
        <v>12020400</v>
      </c>
      <c r="B113" s="67" t="s">
        <v>98</v>
      </c>
      <c r="C113" s="45"/>
      <c r="D113" s="48">
        <v>21000</v>
      </c>
      <c r="E113" s="46">
        <v>6000</v>
      </c>
      <c r="F113" s="46">
        <v>9970.94</v>
      </c>
      <c r="G113" s="66"/>
      <c r="H113" s="50">
        <v>0.475</v>
      </c>
      <c r="I113" s="50">
        <v>1.662</v>
      </c>
      <c r="J113" s="24"/>
    </row>
    <row r="114" spans="1:10" ht="33.75" customHeight="1">
      <c r="A114" s="121" t="s">
        <v>38</v>
      </c>
      <c r="B114" s="122" t="s">
        <v>10</v>
      </c>
      <c r="C114" s="123"/>
      <c r="D114" s="51">
        <v>16979821</v>
      </c>
      <c r="E114" s="51">
        <v>8327313</v>
      </c>
      <c r="F114" s="51">
        <v>15225831.34</v>
      </c>
      <c r="G114" s="62"/>
      <c r="H114" s="102">
        <v>0.897</v>
      </c>
      <c r="I114" s="102">
        <v>1.828</v>
      </c>
      <c r="J114" s="24"/>
    </row>
    <row r="115" spans="1:10" ht="55.5" customHeight="1">
      <c r="A115" s="124" t="s">
        <v>129</v>
      </c>
      <c r="B115" s="125" t="s">
        <v>26</v>
      </c>
      <c r="C115" s="126"/>
      <c r="D115" s="82">
        <v>0</v>
      </c>
      <c r="E115" s="82">
        <v>0</v>
      </c>
      <c r="F115" s="82">
        <v>-188381.18</v>
      </c>
      <c r="G115" s="49"/>
      <c r="H115" s="109" t="s">
        <v>152</v>
      </c>
      <c r="I115" s="109" t="s">
        <v>152</v>
      </c>
      <c r="J115" s="24"/>
    </row>
    <row r="116" spans="1:10" ht="163.5" customHeight="1">
      <c r="A116" s="43">
        <v>21080700</v>
      </c>
      <c r="B116" s="114" t="s">
        <v>107</v>
      </c>
      <c r="C116" s="45"/>
      <c r="D116" s="45"/>
      <c r="E116" s="46"/>
      <c r="F116" s="46">
        <v>1909.57</v>
      </c>
      <c r="G116" s="66"/>
      <c r="H116" s="50" t="s">
        <v>152</v>
      </c>
      <c r="I116" s="50" t="s">
        <v>152</v>
      </c>
      <c r="J116" s="24"/>
    </row>
    <row r="117" spans="1:10" s="19" customFormat="1" ht="77.25" customHeight="1">
      <c r="A117" s="43">
        <v>21110000</v>
      </c>
      <c r="B117" s="114" t="s">
        <v>50</v>
      </c>
      <c r="C117" s="45"/>
      <c r="D117" s="45"/>
      <c r="E117" s="46"/>
      <c r="F117" s="46">
        <v>-190290.75</v>
      </c>
      <c r="G117" s="66"/>
      <c r="H117" s="50" t="s">
        <v>152</v>
      </c>
      <c r="I117" s="50" t="s">
        <v>152</v>
      </c>
      <c r="J117" s="25"/>
    </row>
    <row r="118" spans="1:10" s="19" customFormat="1" ht="39" customHeight="1">
      <c r="A118" s="43">
        <v>24000000</v>
      </c>
      <c r="B118" s="127" t="s">
        <v>12</v>
      </c>
      <c r="C118" s="45"/>
      <c r="D118" s="46">
        <v>6400</v>
      </c>
      <c r="E118" s="46">
        <v>6400</v>
      </c>
      <c r="F118" s="46">
        <v>13350.32</v>
      </c>
      <c r="G118" s="66"/>
      <c r="H118" s="50">
        <v>2.086</v>
      </c>
      <c r="I118" s="50">
        <v>2.086</v>
      </c>
      <c r="J118" s="25"/>
    </row>
    <row r="119" spans="1:10" s="19" customFormat="1" ht="40.5" customHeight="1">
      <c r="A119" s="43">
        <v>24060000</v>
      </c>
      <c r="B119" s="127" t="s">
        <v>13</v>
      </c>
      <c r="C119" s="45"/>
      <c r="D119" s="46">
        <v>6400</v>
      </c>
      <c r="E119" s="46">
        <v>6400</v>
      </c>
      <c r="F119" s="46">
        <v>12683.81</v>
      </c>
      <c r="G119" s="66"/>
      <c r="H119" s="50">
        <v>1.982</v>
      </c>
      <c r="I119" s="50">
        <v>1.982</v>
      </c>
      <c r="J119" s="25"/>
    </row>
    <row r="120" spans="1:10" s="26" customFormat="1" ht="110.25" customHeight="1">
      <c r="A120" s="43">
        <v>24062100</v>
      </c>
      <c r="B120" s="128" t="s">
        <v>49</v>
      </c>
      <c r="C120" s="45"/>
      <c r="D120" s="48">
        <v>6400</v>
      </c>
      <c r="E120" s="46">
        <v>6400</v>
      </c>
      <c r="F120" s="46">
        <v>12683.81</v>
      </c>
      <c r="G120" s="66"/>
      <c r="H120" s="50">
        <v>1.982</v>
      </c>
      <c r="I120" s="50">
        <v>1.982</v>
      </c>
      <c r="J120" s="25"/>
    </row>
    <row r="121" spans="1:10" s="26" customFormat="1" ht="55.5">
      <c r="A121" s="43">
        <v>24110000</v>
      </c>
      <c r="B121" s="129" t="s">
        <v>106</v>
      </c>
      <c r="C121" s="45"/>
      <c r="D121" s="45"/>
      <c r="E121" s="46"/>
      <c r="F121" s="46">
        <v>666.51</v>
      </c>
      <c r="G121" s="66"/>
      <c r="H121" s="50" t="s">
        <v>152</v>
      </c>
      <c r="I121" s="50" t="s">
        <v>152</v>
      </c>
      <c r="J121" s="25"/>
    </row>
    <row r="122" spans="1:9" ht="99.75" customHeight="1">
      <c r="A122" s="43">
        <v>24110900</v>
      </c>
      <c r="B122" s="151" t="s">
        <v>44</v>
      </c>
      <c r="C122" s="45"/>
      <c r="D122" s="45"/>
      <c r="E122" s="46"/>
      <c r="F122" s="46">
        <v>666.51</v>
      </c>
      <c r="G122" s="66"/>
      <c r="H122" s="50" t="s">
        <v>152</v>
      </c>
      <c r="I122" s="50" t="s">
        <v>152</v>
      </c>
    </row>
    <row r="123" spans="1:10" ht="38.25" customHeight="1">
      <c r="A123" s="43">
        <v>25000000</v>
      </c>
      <c r="B123" s="44" t="s">
        <v>120</v>
      </c>
      <c r="C123" s="45">
        <v>6613500</v>
      </c>
      <c r="D123" s="46">
        <v>16973421</v>
      </c>
      <c r="E123" s="46">
        <v>8320913</v>
      </c>
      <c r="F123" s="46">
        <v>15400862.2</v>
      </c>
      <c r="G123" s="66">
        <v>2.328700718227867</v>
      </c>
      <c r="H123" s="50">
        <v>0.907</v>
      </c>
      <c r="I123" s="50">
        <v>1.851</v>
      </c>
      <c r="J123" s="24"/>
    </row>
    <row r="124" spans="1:10" ht="51" customHeight="1">
      <c r="A124" s="43">
        <v>25010000</v>
      </c>
      <c r="B124" s="47" t="s">
        <v>43</v>
      </c>
      <c r="C124" s="45"/>
      <c r="D124" s="46">
        <v>16973421</v>
      </c>
      <c r="E124" s="46">
        <v>8320913</v>
      </c>
      <c r="F124" s="46">
        <v>8369936.91</v>
      </c>
      <c r="G124" s="66"/>
      <c r="H124" s="50">
        <v>0.493</v>
      </c>
      <c r="I124" s="50">
        <v>1.006</v>
      </c>
      <c r="J124" s="24"/>
    </row>
    <row r="125" spans="1:10" ht="78.75" customHeight="1">
      <c r="A125" s="43">
        <v>25010100</v>
      </c>
      <c r="B125" s="154" t="s">
        <v>135</v>
      </c>
      <c r="C125" s="45"/>
      <c r="D125" s="48">
        <v>14406770</v>
      </c>
      <c r="E125" s="48">
        <v>7344813</v>
      </c>
      <c r="F125" s="46">
        <v>7470774.05</v>
      </c>
      <c r="G125" s="66"/>
      <c r="H125" s="50">
        <v>0.519</v>
      </c>
      <c r="I125" s="50">
        <v>1.0170000000000001</v>
      </c>
      <c r="J125" s="24"/>
    </row>
    <row r="126" spans="1:10" ht="78.75" customHeight="1">
      <c r="A126" s="43">
        <v>25010200</v>
      </c>
      <c r="B126" s="155" t="s">
        <v>136</v>
      </c>
      <c r="C126" s="45"/>
      <c r="D126" s="48">
        <v>3000</v>
      </c>
      <c r="E126" s="48">
        <v>2000</v>
      </c>
      <c r="F126" s="46">
        <v>182.46</v>
      </c>
      <c r="G126" s="66"/>
      <c r="H126" s="50">
        <v>0.061</v>
      </c>
      <c r="I126" s="50">
        <v>0.091</v>
      </c>
      <c r="J126" s="24"/>
    </row>
    <row r="127" spans="1:10" ht="28.5" customHeight="1">
      <c r="A127" s="43">
        <v>25010300</v>
      </c>
      <c r="B127" s="156" t="s">
        <v>137</v>
      </c>
      <c r="C127" s="45"/>
      <c r="D127" s="48">
        <v>2533151</v>
      </c>
      <c r="E127" s="48">
        <v>960000</v>
      </c>
      <c r="F127" s="46">
        <v>769709.04</v>
      </c>
      <c r="G127" s="66"/>
      <c r="H127" s="50">
        <v>0.304</v>
      </c>
      <c r="I127" s="50">
        <v>0.802</v>
      </c>
      <c r="J127" s="24"/>
    </row>
    <row r="128" spans="1:10" ht="56.25" customHeight="1">
      <c r="A128" s="43">
        <v>25010400</v>
      </c>
      <c r="B128" s="157" t="s">
        <v>138</v>
      </c>
      <c r="C128" s="45"/>
      <c r="D128" s="48">
        <v>30500</v>
      </c>
      <c r="E128" s="48">
        <v>14100</v>
      </c>
      <c r="F128" s="46">
        <v>129271.36</v>
      </c>
      <c r="G128" s="66"/>
      <c r="H128" s="50">
        <v>4.238</v>
      </c>
      <c r="I128" s="50">
        <v>9.168</v>
      </c>
      <c r="J128" s="24"/>
    </row>
    <row r="129" spans="1:10" ht="54.75" customHeight="1">
      <c r="A129" s="43">
        <v>25020000</v>
      </c>
      <c r="B129" s="114" t="s">
        <v>51</v>
      </c>
      <c r="C129" s="45"/>
      <c r="D129" s="48"/>
      <c r="E129" s="46"/>
      <c r="F129" s="46">
        <v>7030925.29</v>
      </c>
      <c r="G129" s="66"/>
      <c r="H129" s="50" t="s">
        <v>152</v>
      </c>
      <c r="I129" s="50" t="s">
        <v>152</v>
      </c>
      <c r="J129" s="24"/>
    </row>
    <row r="130" spans="1:10" ht="34.5" customHeight="1">
      <c r="A130" s="119">
        <v>30000000</v>
      </c>
      <c r="B130" s="122" t="s">
        <v>39</v>
      </c>
      <c r="C130" s="45"/>
      <c r="D130" s="51">
        <v>11309800</v>
      </c>
      <c r="E130" s="51">
        <v>900000</v>
      </c>
      <c r="F130" s="51">
        <v>673343.32</v>
      </c>
      <c r="G130" s="62"/>
      <c r="H130" s="102">
        <v>0.06</v>
      </c>
      <c r="I130" s="102">
        <v>0.748</v>
      </c>
      <c r="J130" s="24"/>
    </row>
    <row r="131" spans="1:10" ht="29.25" customHeight="1">
      <c r="A131" s="43">
        <v>31000000</v>
      </c>
      <c r="B131" s="44" t="s">
        <v>99</v>
      </c>
      <c r="C131" s="45"/>
      <c r="D131" s="51">
        <v>4490000</v>
      </c>
      <c r="E131" s="51">
        <v>900000</v>
      </c>
      <c r="F131" s="51">
        <v>673343.32</v>
      </c>
      <c r="G131" s="62"/>
      <c r="H131" s="102">
        <v>0.15</v>
      </c>
      <c r="I131" s="102">
        <v>0.748</v>
      </c>
      <c r="J131" s="24"/>
    </row>
    <row r="132" spans="1:10" ht="81" customHeight="1">
      <c r="A132" s="43">
        <v>31030000</v>
      </c>
      <c r="B132" s="114" t="s">
        <v>117</v>
      </c>
      <c r="C132" s="45">
        <v>4100000</v>
      </c>
      <c r="D132" s="48">
        <v>4490000</v>
      </c>
      <c r="E132" s="46">
        <v>900000</v>
      </c>
      <c r="F132" s="46">
        <v>673343.32</v>
      </c>
      <c r="G132" s="66">
        <v>0.16423007804878048</v>
      </c>
      <c r="H132" s="50">
        <v>0.15</v>
      </c>
      <c r="I132" s="50">
        <v>0.748</v>
      </c>
      <c r="J132" s="24"/>
    </row>
    <row r="133" spans="1:10" ht="54.75" customHeight="1">
      <c r="A133" s="43">
        <v>33000000</v>
      </c>
      <c r="B133" s="44" t="s">
        <v>100</v>
      </c>
      <c r="C133" s="45"/>
      <c r="D133" s="46">
        <v>6819800</v>
      </c>
      <c r="E133" s="46"/>
      <c r="F133" s="46"/>
      <c r="G133" s="66"/>
      <c r="H133" s="50" t="s">
        <v>152</v>
      </c>
      <c r="I133" s="50" t="s">
        <v>152</v>
      </c>
      <c r="J133" s="24"/>
    </row>
    <row r="134" spans="1:10" ht="32.25" customHeight="1">
      <c r="A134" s="119">
        <v>50000000</v>
      </c>
      <c r="B134" s="122" t="s">
        <v>40</v>
      </c>
      <c r="C134" s="45"/>
      <c r="D134" s="51">
        <v>6062800</v>
      </c>
      <c r="E134" s="51">
        <v>1839528</v>
      </c>
      <c r="F134" s="51">
        <v>2036170.09</v>
      </c>
      <c r="G134" s="66"/>
      <c r="H134" s="102">
        <v>0.336</v>
      </c>
      <c r="I134" s="102">
        <v>1.107</v>
      </c>
      <c r="J134" s="24"/>
    </row>
    <row r="135" spans="1:10" ht="59.25" customHeight="1">
      <c r="A135" s="43">
        <v>50080000</v>
      </c>
      <c r="B135" s="44" t="s">
        <v>101</v>
      </c>
      <c r="C135" s="45">
        <v>570000</v>
      </c>
      <c r="D135" s="46">
        <v>2062800</v>
      </c>
      <c r="E135" s="46">
        <v>859528</v>
      </c>
      <c r="F135" s="46">
        <v>1042574.33</v>
      </c>
      <c r="G135" s="66">
        <v>1.8290777719298248</v>
      </c>
      <c r="H135" s="50">
        <v>0.505</v>
      </c>
      <c r="I135" s="50">
        <v>1.213</v>
      </c>
      <c r="J135" s="24"/>
    </row>
    <row r="136" spans="1:10" ht="76.5" customHeight="1">
      <c r="A136" s="43">
        <v>50080100</v>
      </c>
      <c r="B136" s="151" t="s">
        <v>110</v>
      </c>
      <c r="C136" s="45"/>
      <c r="D136" s="48"/>
      <c r="E136" s="46"/>
      <c r="F136" s="46">
        <v>23726.28</v>
      </c>
      <c r="G136" s="66"/>
      <c r="H136" s="50" t="s">
        <v>152</v>
      </c>
      <c r="I136" s="50" t="s">
        <v>152</v>
      </c>
      <c r="J136" s="24"/>
    </row>
    <row r="137" spans="1:10" ht="72.75" customHeight="1">
      <c r="A137" s="43">
        <v>50080200</v>
      </c>
      <c r="B137" s="151" t="s">
        <v>102</v>
      </c>
      <c r="C137" s="45">
        <v>230000</v>
      </c>
      <c r="D137" s="48">
        <v>2062800</v>
      </c>
      <c r="E137" s="46">
        <v>859528</v>
      </c>
      <c r="F137" s="46">
        <v>990184.27</v>
      </c>
      <c r="G137" s="66">
        <v>4.305149</v>
      </c>
      <c r="H137" s="50">
        <v>0.48</v>
      </c>
      <c r="I137" s="50">
        <v>1.1520000000000001</v>
      </c>
      <c r="J137" s="24"/>
    </row>
    <row r="138" spans="1:10" ht="69.75" customHeight="1">
      <c r="A138" s="43">
        <v>50080300</v>
      </c>
      <c r="B138" s="151" t="s">
        <v>109</v>
      </c>
      <c r="C138" s="45"/>
      <c r="D138" s="48"/>
      <c r="E138" s="46"/>
      <c r="F138" s="46">
        <v>28663.78</v>
      </c>
      <c r="G138" s="66"/>
      <c r="H138" s="50" t="s">
        <v>152</v>
      </c>
      <c r="I138" s="50" t="s">
        <v>152</v>
      </c>
      <c r="J138" s="24"/>
    </row>
    <row r="139" spans="1:10" ht="28.5" customHeight="1">
      <c r="A139" s="43">
        <v>50100000</v>
      </c>
      <c r="B139" s="44" t="s">
        <v>103</v>
      </c>
      <c r="C139" s="45"/>
      <c r="D139" s="46">
        <v>4000000</v>
      </c>
      <c r="E139" s="46">
        <v>980000</v>
      </c>
      <c r="F139" s="46">
        <v>993595.76</v>
      </c>
      <c r="G139" s="66"/>
      <c r="H139" s="50">
        <v>0.248</v>
      </c>
      <c r="I139" s="50">
        <v>1.014</v>
      </c>
      <c r="J139" s="24"/>
    </row>
    <row r="140" spans="1:10" ht="93" customHeight="1">
      <c r="A140" s="43">
        <v>50110000</v>
      </c>
      <c r="B140" s="151" t="s">
        <v>104</v>
      </c>
      <c r="C140" s="45"/>
      <c r="D140" s="48">
        <v>4000000</v>
      </c>
      <c r="E140" s="46">
        <v>980000</v>
      </c>
      <c r="F140" s="46">
        <v>993595.76</v>
      </c>
      <c r="G140" s="66"/>
      <c r="H140" s="50">
        <v>0.248</v>
      </c>
      <c r="I140" s="50">
        <v>1.014</v>
      </c>
      <c r="J140" s="24"/>
    </row>
    <row r="141" spans="1:10" ht="60" customHeight="1">
      <c r="A141" s="88"/>
      <c r="B141" s="130" t="s">
        <v>41</v>
      </c>
      <c r="C141" s="45"/>
      <c r="D141" s="51">
        <v>41820721</v>
      </c>
      <c r="E141" s="51">
        <v>14611941</v>
      </c>
      <c r="F141" s="51">
        <v>21824390.82</v>
      </c>
      <c r="G141" s="66"/>
      <c r="H141" s="102">
        <v>0.522</v>
      </c>
      <c r="I141" s="102">
        <v>1.494</v>
      </c>
      <c r="J141" s="24"/>
    </row>
    <row r="142" spans="1:10" s="28" customFormat="1" ht="46.5" customHeight="1">
      <c r="A142" s="131"/>
      <c r="B142" s="132" t="s">
        <v>134</v>
      </c>
      <c r="C142" s="133"/>
      <c r="D142" s="134">
        <v>11309800</v>
      </c>
      <c r="E142" s="134">
        <v>900000</v>
      </c>
      <c r="F142" s="134">
        <v>673343.32</v>
      </c>
      <c r="G142" s="135"/>
      <c r="H142" s="136">
        <v>0.06</v>
      </c>
      <c r="I142" s="136">
        <v>0.748</v>
      </c>
      <c r="J142" s="27"/>
    </row>
    <row r="143" spans="1:10" ht="31.5" customHeight="1">
      <c r="A143" s="119">
        <v>40000000</v>
      </c>
      <c r="B143" s="137" t="s">
        <v>15</v>
      </c>
      <c r="C143" s="45"/>
      <c r="D143" s="51">
        <v>26568262.88</v>
      </c>
      <c r="E143" s="51">
        <v>18246022.35</v>
      </c>
      <c r="F143" s="51">
        <v>18245994.53</v>
      </c>
      <c r="G143" s="138">
        <v>0</v>
      </c>
      <c r="H143" s="102">
        <v>0.687</v>
      </c>
      <c r="I143" s="102">
        <v>1</v>
      </c>
      <c r="J143" s="24"/>
    </row>
    <row r="144" spans="1:10" ht="32.25" customHeight="1">
      <c r="A144" s="119">
        <v>41030000</v>
      </c>
      <c r="B144" s="139" t="s">
        <v>42</v>
      </c>
      <c r="C144" s="45"/>
      <c r="D144" s="51">
        <v>26568262.88</v>
      </c>
      <c r="E144" s="51">
        <v>18246022.35</v>
      </c>
      <c r="F144" s="51">
        <v>18245994.53</v>
      </c>
      <c r="G144" s="62"/>
      <c r="H144" s="102">
        <v>0.687</v>
      </c>
      <c r="I144" s="102">
        <v>1</v>
      </c>
      <c r="J144" s="24"/>
    </row>
    <row r="145" spans="1:10" ht="130.5" customHeight="1">
      <c r="A145" s="43">
        <v>41030800</v>
      </c>
      <c r="B145" s="140" t="s">
        <v>149</v>
      </c>
      <c r="C145" s="45"/>
      <c r="D145" s="48">
        <v>26563800</v>
      </c>
      <c r="E145" s="82">
        <v>18246022.35</v>
      </c>
      <c r="F145" s="82">
        <v>18245994.53</v>
      </c>
      <c r="G145" s="62"/>
      <c r="H145" s="109">
        <v>0.687</v>
      </c>
      <c r="I145" s="109">
        <v>1</v>
      </c>
      <c r="J145" s="24"/>
    </row>
    <row r="146" spans="1:10" ht="171.75" customHeight="1">
      <c r="A146" s="43">
        <v>41034300</v>
      </c>
      <c r="B146" s="141" t="s">
        <v>123</v>
      </c>
      <c r="C146" s="45"/>
      <c r="D146" s="46">
        <v>4462.88</v>
      </c>
      <c r="E146" s="82"/>
      <c r="F146" s="82"/>
      <c r="G146" s="62"/>
      <c r="H146" s="109" t="s">
        <v>152</v>
      </c>
      <c r="I146" s="109" t="s">
        <v>152</v>
      </c>
      <c r="J146" s="24"/>
    </row>
    <row r="147" spans="1:10" ht="107.25" customHeight="1" hidden="1">
      <c r="A147" s="43">
        <v>41035000</v>
      </c>
      <c r="B147" s="142" t="s">
        <v>131</v>
      </c>
      <c r="C147" s="45"/>
      <c r="D147" s="45"/>
      <c r="E147" s="82"/>
      <c r="F147" s="82"/>
      <c r="G147" s="62"/>
      <c r="H147" s="109" t="s">
        <v>152</v>
      </c>
      <c r="I147" s="109" t="s">
        <v>152</v>
      </c>
      <c r="J147" s="24"/>
    </row>
    <row r="148" spans="1:10" ht="188.25" customHeight="1" hidden="1">
      <c r="A148" s="43">
        <v>41036600</v>
      </c>
      <c r="B148" s="143" t="s">
        <v>111</v>
      </c>
      <c r="C148" s="45"/>
      <c r="D148" s="45"/>
      <c r="E148" s="46"/>
      <c r="F148" s="46"/>
      <c r="G148" s="66"/>
      <c r="H148" s="50" t="s">
        <v>152</v>
      </c>
      <c r="I148" s="50" t="s">
        <v>152</v>
      </c>
      <c r="J148" s="24"/>
    </row>
    <row r="149" spans="1:10" ht="54" customHeight="1">
      <c r="A149" s="43"/>
      <c r="B149" s="144" t="s">
        <v>28</v>
      </c>
      <c r="C149" s="101">
        <f>SUM(C110:C137)</f>
        <v>11513500</v>
      </c>
      <c r="D149" s="51">
        <v>68388983.88</v>
      </c>
      <c r="E149" s="51">
        <v>32857963.35</v>
      </c>
      <c r="F149" s="51">
        <v>40070385.35</v>
      </c>
      <c r="G149" s="62">
        <v>3.480295770182829</v>
      </c>
      <c r="H149" s="102">
        <v>0.586</v>
      </c>
      <c r="I149" s="102">
        <v>1.22</v>
      </c>
      <c r="J149" s="24"/>
    </row>
    <row r="150" spans="1:10" s="28" customFormat="1" ht="27.75" customHeight="1">
      <c r="A150" s="145"/>
      <c r="B150" s="132" t="s">
        <v>134</v>
      </c>
      <c r="C150" s="133"/>
      <c r="D150" s="134">
        <v>11309800</v>
      </c>
      <c r="E150" s="134">
        <v>900000</v>
      </c>
      <c r="F150" s="134">
        <v>673343.32</v>
      </c>
      <c r="G150" s="135"/>
      <c r="H150" s="136">
        <v>0.06</v>
      </c>
      <c r="I150" s="136">
        <v>0.748</v>
      </c>
      <c r="J150" s="27"/>
    </row>
    <row r="151" spans="1:10" ht="37.5" customHeight="1">
      <c r="A151" s="119">
        <v>43000000</v>
      </c>
      <c r="B151" s="139" t="s">
        <v>105</v>
      </c>
      <c r="C151" s="101"/>
      <c r="D151" s="51">
        <v>1624332</v>
      </c>
      <c r="E151" s="51">
        <v>1400000</v>
      </c>
      <c r="F151" s="51">
        <v>400000</v>
      </c>
      <c r="G151" s="62"/>
      <c r="H151" s="102">
        <v>0.24600000000000002</v>
      </c>
      <c r="I151" s="102">
        <v>0.28600000000000003</v>
      </c>
      <c r="J151" s="24"/>
    </row>
    <row r="152" spans="1:10" ht="87.75" customHeight="1">
      <c r="A152" s="43">
        <v>43010000</v>
      </c>
      <c r="B152" s="44" t="s">
        <v>23</v>
      </c>
      <c r="C152" s="45"/>
      <c r="D152" s="48">
        <v>1624332</v>
      </c>
      <c r="E152" s="46">
        <v>1400000</v>
      </c>
      <c r="F152" s="46">
        <v>400000</v>
      </c>
      <c r="G152" s="66"/>
      <c r="H152" s="50">
        <v>0.24600000000000002</v>
      </c>
      <c r="I152" s="50">
        <v>0.28600000000000003</v>
      </c>
      <c r="J152" s="24"/>
    </row>
    <row r="153" spans="1:10" ht="54" customHeight="1">
      <c r="A153" s="146"/>
      <c r="B153" s="144" t="s">
        <v>29</v>
      </c>
      <c r="C153" s="101">
        <f>C149+C152</f>
        <v>11513500</v>
      </c>
      <c r="D153" s="51">
        <v>70013315.88</v>
      </c>
      <c r="E153" s="51">
        <v>34257963.35</v>
      </c>
      <c r="F153" s="51">
        <v>40470385.35</v>
      </c>
      <c r="G153" s="62">
        <v>3.5150375949971773</v>
      </c>
      <c r="H153" s="102">
        <v>0.578</v>
      </c>
      <c r="I153" s="102">
        <v>1.181</v>
      </c>
      <c r="J153" s="24"/>
    </row>
    <row r="154" spans="1:10" s="28" customFormat="1" ht="33.75" customHeight="1">
      <c r="A154" s="131"/>
      <c r="B154" s="132" t="s">
        <v>134</v>
      </c>
      <c r="C154" s="147"/>
      <c r="D154" s="134">
        <v>12934132</v>
      </c>
      <c r="E154" s="134">
        <v>2300000</v>
      </c>
      <c r="F154" s="134">
        <v>1073343.32</v>
      </c>
      <c r="G154" s="148"/>
      <c r="H154" s="136">
        <v>0.083</v>
      </c>
      <c r="I154" s="136">
        <v>0.467</v>
      </c>
      <c r="J154" s="27"/>
    </row>
    <row r="155" spans="1:10" ht="51" customHeight="1">
      <c r="A155" s="146"/>
      <c r="B155" s="149" t="s">
        <v>30</v>
      </c>
      <c r="C155" s="101">
        <f>C107+C149</f>
        <v>136508000</v>
      </c>
      <c r="D155" s="150">
        <v>697597683.88</v>
      </c>
      <c r="E155" s="150">
        <v>315803919.92</v>
      </c>
      <c r="F155" s="150">
        <v>319162713.40999997</v>
      </c>
      <c r="G155" s="62">
        <v>2.3380513479796052</v>
      </c>
      <c r="H155" s="161">
        <v>0.45799999999999996</v>
      </c>
      <c r="I155" s="161">
        <v>1.011</v>
      </c>
      <c r="J155" s="24"/>
    </row>
    <row r="156" spans="1:10" ht="52.5" customHeight="1">
      <c r="A156" s="146"/>
      <c r="B156" s="149" t="s">
        <v>31</v>
      </c>
      <c r="C156" s="101">
        <f>C107+C153</f>
        <v>136508000</v>
      </c>
      <c r="D156" s="150">
        <v>699222015.88</v>
      </c>
      <c r="E156" s="150">
        <v>317203919.92</v>
      </c>
      <c r="F156" s="150">
        <v>319562713.40999997</v>
      </c>
      <c r="G156" s="62">
        <v>2.3409815791748465</v>
      </c>
      <c r="H156" s="161">
        <v>0.457</v>
      </c>
      <c r="I156" s="161">
        <v>1.0070000000000001</v>
      </c>
      <c r="J156" s="24"/>
    </row>
    <row r="157" spans="1:10" ht="62.25" customHeight="1">
      <c r="A157" s="29"/>
      <c r="B157" s="30"/>
      <c r="C157" s="30"/>
      <c r="D157" s="30"/>
      <c r="E157" s="31"/>
      <c r="F157" s="31"/>
      <c r="G157" s="31"/>
      <c r="H157" s="31"/>
      <c r="I157" s="31"/>
      <c r="J157" s="24"/>
    </row>
    <row r="158" spans="1:10" ht="34.5" customHeight="1">
      <c r="A158" s="29"/>
      <c r="B158" s="30"/>
      <c r="C158" s="30"/>
      <c r="D158" s="30"/>
      <c r="E158" s="31"/>
      <c r="F158" s="31"/>
      <c r="G158" s="31"/>
      <c r="H158" s="31"/>
      <c r="I158" s="31"/>
      <c r="J158" s="24"/>
    </row>
    <row r="159" spans="1:10" ht="54" customHeight="1">
      <c r="A159" s="29"/>
      <c r="B159" s="30"/>
      <c r="C159" s="30"/>
      <c r="D159" s="30"/>
      <c r="E159" s="31"/>
      <c r="F159" s="31"/>
      <c r="G159" s="31"/>
      <c r="H159" s="31"/>
      <c r="I159" s="31"/>
      <c r="J159" s="24"/>
    </row>
    <row r="160" spans="1:10" ht="67.5" customHeight="1">
      <c r="A160" s="29"/>
      <c r="B160" s="30"/>
      <c r="C160" s="30"/>
      <c r="D160" s="30"/>
      <c r="E160" s="31"/>
      <c r="F160" s="31"/>
      <c r="G160" s="31"/>
      <c r="H160" s="31"/>
      <c r="I160" s="31"/>
      <c r="J160" s="24"/>
    </row>
    <row r="161" spans="1:9" ht="26.25">
      <c r="A161" s="29"/>
      <c r="B161" s="30"/>
      <c r="C161" s="30"/>
      <c r="D161" s="30"/>
      <c r="E161" s="31"/>
      <c r="F161" s="31"/>
      <c r="G161" s="31"/>
      <c r="H161" s="31"/>
      <c r="I161" s="31"/>
    </row>
    <row r="162" spans="1:9" ht="26.25">
      <c r="A162" s="29"/>
      <c r="B162" s="30"/>
      <c r="C162" s="30"/>
      <c r="D162" s="30"/>
      <c r="E162" s="31"/>
      <c r="F162" s="31"/>
      <c r="G162" s="31"/>
      <c r="H162" s="31"/>
      <c r="I162" s="31"/>
    </row>
    <row r="163" spans="1:9" ht="26.25">
      <c r="A163" s="29"/>
      <c r="B163" s="30"/>
      <c r="C163" s="30"/>
      <c r="D163" s="30"/>
      <c r="E163" s="31"/>
      <c r="F163" s="31"/>
      <c r="G163" s="31"/>
      <c r="H163" s="31"/>
      <c r="I163" s="31"/>
    </row>
    <row r="164" spans="1:9" ht="26.25">
      <c r="A164" s="29"/>
      <c r="B164" s="30"/>
      <c r="C164" s="30"/>
      <c r="D164" s="30"/>
      <c r="E164" s="31"/>
      <c r="F164" s="31"/>
      <c r="G164" s="31"/>
      <c r="H164" s="31"/>
      <c r="I164" s="31"/>
    </row>
    <row r="165" spans="1:9" ht="26.25">
      <c r="A165" s="29"/>
      <c r="B165" s="30"/>
      <c r="C165" s="30"/>
      <c r="D165" s="30"/>
      <c r="E165" s="31"/>
      <c r="F165" s="31"/>
      <c r="G165" s="31"/>
      <c r="H165" s="31"/>
      <c r="I165" s="31"/>
    </row>
    <row r="166" spans="1:9" ht="26.25">
      <c r="A166" s="29"/>
      <c r="B166" s="30"/>
      <c r="C166" s="30"/>
      <c r="D166" s="30"/>
      <c r="E166" s="31"/>
      <c r="F166" s="31"/>
      <c r="G166" s="31"/>
      <c r="H166" s="31"/>
      <c r="I166" s="31"/>
    </row>
    <row r="167" spans="1:9" ht="26.25">
      <c r="A167" s="29"/>
      <c r="B167" s="30"/>
      <c r="C167" s="30"/>
      <c r="D167" s="30"/>
      <c r="E167" s="31"/>
      <c r="F167" s="31"/>
      <c r="G167" s="31"/>
      <c r="H167" s="31"/>
      <c r="I167" s="31"/>
    </row>
    <row r="168" spans="1:9" ht="26.25">
      <c r="A168" s="29"/>
      <c r="B168" s="30"/>
      <c r="C168" s="30"/>
      <c r="D168" s="30"/>
      <c r="E168" s="31"/>
      <c r="F168" s="31"/>
      <c r="G168" s="31"/>
      <c r="H168" s="31"/>
      <c r="I168" s="31"/>
    </row>
    <row r="169" spans="1:9" ht="26.25">
      <c r="A169" s="29"/>
      <c r="B169" s="30"/>
      <c r="C169" s="30"/>
      <c r="D169" s="30"/>
      <c r="E169" s="31"/>
      <c r="F169" s="31"/>
      <c r="G169" s="31"/>
      <c r="H169" s="31"/>
      <c r="I169" s="31"/>
    </row>
    <row r="170" spans="1:9" ht="26.25">
      <c r="A170" s="29"/>
      <c r="B170" s="30"/>
      <c r="C170" s="30"/>
      <c r="D170" s="30"/>
      <c r="E170" s="31"/>
      <c r="F170" s="31"/>
      <c r="G170" s="31"/>
      <c r="H170" s="31"/>
      <c r="I170" s="31"/>
    </row>
    <row r="171" spans="1:9" ht="26.25">
      <c r="A171" s="29"/>
      <c r="B171" s="30"/>
      <c r="C171" s="30"/>
      <c r="D171" s="30"/>
      <c r="E171" s="31"/>
      <c r="F171" s="31"/>
      <c r="G171" s="31"/>
      <c r="H171" s="31"/>
      <c r="I171" s="31"/>
    </row>
    <row r="172" spans="1:9" ht="26.25">
      <c r="A172" s="29"/>
      <c r="B172" s="30"/>
      <c r="C172" s="30"/>
      <c r="D172" s="30"/>
      <c r="E172" s="31"/>
      <c r="F172" s="31"/>
      <c r="G172" s="31"/>
      <c r="H172" s="31"/>
      <c r="I172" s="31"/>
    </row>
    <row r="173" spans="1:9" ht="26.25">
      <c r="A173" s="29"/>
      <c r="B173" s="30"/>
      <c r="C173" s="30"/>
      <c r="D173" s="30"/>
      <c r="E173" s="31"/>
      <c r="F173" s="31"/>
      <c r="G173" s="31"/>
      <c r="H173" s="31"/>
      <c r="I173" s="31"/>
    </row>
    <row r="174" spans="1:9" ht="26.25">
      <c r="A174" s="29"/>
      <c r="B174" s="30"/>
      <c r="C174" s="30"/>
      <c r="D174" s="30"/>
      <c r="E174" s="31"/>
      <c r="F174" s="31"/>
      <c r="G174" s="31"/>
      <c r="H174" s="31"/>
      <c r="I174" s="31"/>
    </row>
    <row r="175" spans="1:9" ht="26.25">
      <c r="A175" s="29"/>
      <c r="B175" s="30"/>
      <c r="C175" s="30"/>
      <c r="D175" s="30"/>
      <c r="E175" s="31"/>
      <c r="F175" s="31"/>
      <c r="G175" s="31"/>
      <c r="H175" s="31"/>
      <c r="I175" s="31"/>
    </row>
    <row r="176" spans="1:9" ht="26.25">
      <c r="A176" s="29"/>
      <c r="B176" s="30"/>
      <c r="C176" s="30"/>
      <c r="D176" s="30"/>
      <c r="E176" s="31"/>
      <c r="F176" s="31"/>
      <c r="G176" s="31"/>
      <c r="H176" s="31"/>
      <c r="I176" s="31"/>
    </row>
    <row r="177" spans="1:9" ht="26.25">
      <c r="A177" s="29"/>
      <c r="B177" s="30"/>
      <c r="C177" s="30"/>
      <c r="D177" s="30"/>
      <c r="E177" s="31"/>
      <c r="F177" s="31"/>
      <c r="G177" s="31"/>
      <c r="H177" s="31"/>
      <c r="I177" s="31"/>
    </row>
    <row r="178" spans="1:9" ht="26.25">
      <c r="A178" s="29"/>
      <c r="B178" s="30"/>
      <c r="C178" s="30"/>
      <c r="D178" s="30"/>
      <c r="E178" s="31"/>
      <c r="F178" s="31"/>
      <c r="G178" s="31"/>
      <c r="H178" s="31"/>
      <c r="I178" s="31"/>
    </row>
    <row r="179" spans="1:9" ht="26.25">
      <c r="A179" s="29"/>
      <c r="B179" s="30"/>
      <c r="C179" s="30"/>
      <c r="D179" s="30"/>
      <c r="E179" s="31"/>
      <c r="F179" s="31"/>
      <c r="G179" s="31"/>
      <c r="H179" s="31"/>
      <c r="I179" s="31"/>
    </row>
    <row r="180" spans="1:9" ht="26.25">
      <c r="A180" s="29"/>
      <c r="B180" s="30"/>
      <c r="C180" s="30"/>
      <c r="D180" s="30"/>
      <c r="E180" s="31"/>
      <c r="F180" s="31"/>
      <c r="G180" s="31"/>
      <c r="H180" s="31"/>
      <c r="I180" s="31"/>
    </row>
    <row r="181" spans="1:9" ht="26.25">
      <c r="A181" s="29"/>
      <c r="B181" s="30"/>
      <c r="C181" s="30"/>
      <c r="D181" s="30"/>
      <c r="E181" s="31"/>
      <c r="F181" s="31"/>
      <c r="G181" s="31"/>
      <c r="H181" s="31"/>
      <c r="I181" s="31"/>
    </row>
    <row r="182" spans="1:9" ht="26.25">
      <c r="A182" s="29"/>
      <c r="B182" s="30"/>
      <c r="C182" s="30"/>
      <c r="D182" s="30"/>
      <c r="E182" s="31"/>
      <c r="F182" s="31"/>
      <c r="G182" s="31"/>
      <c r="H182" s="31"/>
      <c r="I182" s="31"/>
    </row>
    <row r="183" spans="1:9" ht="26.25">
      <c r="A183" s="29"/>
      <c r="B183" s="30"/>
      <c r="C183" s="30"/>
      <c r="D183" s="30"/>
      <c r="E183" s="31"/>
      <c r="F183" s="31"/>
      <c r="G183" s="31"/>
      <c r="H183" s="31"/>
      <c r="I183" s="31"/>
    </row>
    <row r="184" spans="1:9" ht="26.25">
      <c r="A184" s="29"/>
      <c r="B184" s="30"/>
      <c r="C184" s="30"/>
      <c r="D184" s="30"/>
      <c r="E184" s="31"/>
      <c r="F184" s="31"/>
      <c r="G184" s="31"/>
      <c r="H184" s="31"/>
      <c r="I184" s="31"/>
    </row>
    <row r="185" spans="1:9" ht="26.25">
      <c r="A185" s="29"/>
      <c r="B185" s="30"/>
      <c r="C185" s="30"/>
      <c r="D185" s="30"/>
      <c r="E185" s="31"/>
      <c r="F185" s="31"/>
      <c r="G185" s="31"/>
      <c r="H185" s="31"/>
      <c r="I185" s="31"/>
    </row>
    <row r="186" spans="1:9" ht="26.25">
      <c r="A186" s="29"/>
      <c r="B186" s="30"/>
      <c r="C186" s="30"/>
      <c r="D186" s="30"/>
      <c r="E186" s="31"/>
      <c r="F186" s="31"/>
      <c r="G186" s="31"/>
      <c r="H186" s="31"/>
      <c r="I186" s="31"/>
    </row>
    <row r="187" spans="1:9" ht="26.25">
      <c r="A187" s="29"/>
      <c r="B187" s="30"/>
      <c r="C187" s="30"/>
      <c r="D187" s="30"/>
      <c r="E187" s="31"/>
      <c r="F187" s="31"/>
      <c r="G187" s="31"/>
      <c r="H187" s="31"/>
      <c r="I187" s="31"/>
    </row>
    <row r="188" spans="1:9" ht="26.25">
      <c r="A188" s="29"/>
      <c r="B188" s="30"/>
      <c r="C188" s="30"/>
      <c r="D188" s="30"/>
      <c r="E188" s="31"/>
      <c r="F188" s="31"/>
      <c r="G188" s="31"/>
      <c r="H188" s="31"/>
      <c r="I188" s="31"/>
    </row>
    <row r="189" spans="1:9" ht="26.25">
      <c r="A189" s="29"/>
      <c r="B189" s="30"/>
      <c r="C189" s="30"/>
      <c r="D189" s="30"/>
      <c r="E189" s="31"/>
      <c r="F189" s="31"/>
      <c r="G189" s="31"/>
      <c r="H189" s="31"/>
      <c r="I189" s="31"/>
    </row>
    <row r="190" spans="1:9" ht="26.25">
      <c r="A190" s="29"/>
      <c r="B190" s="30"/>
      <c r="C190" s="30"/>
      <c r="D190" s="30"/>
      <c r="E190" s="31"/>
      <c r="F190" s="31"/>
      <c r="G190" s="31"/>
      <c r="H190" s="31"/>
      <c r="I190" s="31"/>
    </row>
    <row r="191" spans="1:9" ht="26.25">
      <c r="A191" s="29"/>
      <c r="B191" s="30"/>
      <c r="C191" s="30"/>
      <c r="D191" s="30"/>
      <c r="E191" s="31"/>
      <c r="F191" s="31"/>
      <c r="G191" s="31"/>
      <c r="H191" s="31"/>
      <c r="I191" s="31"/>
    </row>
    <row r="192" spans="1:9" ht="26.25">
      <c r="A192" s="29"/>
      <c r="B192" s="30"/>
      <c r="C192" s="30"/>
      <c r="D192" s="30"/>
      <c r="E192" s="31"/>
      <c r="F192" s="31"/>
      <c r="G192" s="31"/>
      <c r="H192" s="31"/>
      <c r="I192" s="31"/>
    </row>
    <row r="193" spans="1:9" ht="26.25">
      <c r="A193" s="29"/>
      <c r="B193" s="30"/>
      <c r="C193" s="30"/>
      <c r="D193" s="30"/>
      <c r="E193" s="31"/>
      <c r="F193" s="31"/>
      <c r="G193" s="31"/>
      <c r="H193" s="31"/>
      <c r="I193" s="31"/>
    </row>
    <row r="194" spans="1:9" ht="26.25">
      <c r="A194" s="29"/>
      <c r="B194" s="30"/>
      <c r="C194" s="30"/>
      <c r="D194" s="30"/>
      <c r="E194" s="31"/>
      <c r="F194" s="31"/>
      <c r="G194" s="31"/>
      <c r="H194" s="31"/>
      <c r="I194" s="31"/>
    </row>
    <row r="195" spans="1:9" ht="26.25">
      <c r="A195" s="29"/>
      <c r="B195" s="30"/>
      <c r="C195" s="30"/>
      <c r="D195" s="30"/>
      <c r="E195" s="31"/>
      <c r="F195" s="31"/>
      <c r="G195" s="31"/>
      <c r="H195" s="31"/>
      <c r="I195" s="31"/>
    </row>
    <row r="196" spans="1:9" ht="26.25">
      <c r="A196" s="29"/>
      <c r="B196" s="30"/>
      <c r="C196" s="30"/>
      <c r="D196" s="30"/>
      <c r="E196" s="31"/>
      <c r="F196" s="31"/>
      <c r="G196" s="31"/>
      <c r="H196" s="31"/>
      <c r="I196" s="31"/>
    </row>
    <row r="197" spans="1:9" ht="26.25">
      <c r="A197" s="29"/>
      <c r="B197" s="30"/>
      <c r="C197" s="30"/>
      <c r="D197" s="30"/>
      <c r="E197" s="31"/>
      <c r="F197" s="31"/>
      <c r="G197" s="31"/>
      <c r="H197" s="31"/>
      <c r="I197" s="31"/>
    </row>
    <row r="198" spans="1:9" ht="26.25">
      <c r="A198" s="29"/>
      <c r="B198" s="30"/>
      <c r="C198" s="30"/>
      <c r="D198" s="30"/>
      <c r="E198" s="31"/>
      <c r="F198" s="31"/>
      <c r="G198" s="31"/>
      <c r="H198" s="31"/>
      <c r="I198" s="31"/>
    </row>
    <row r="199" spans="1:9" ht="26.25">
      <c r="A199" s="29"/>
      <c r="B199" s="30"/>
      <c r="C199" s="30"/>
      <c r="D199" s="30"/>
      <c r="E199" s="31"/>
      <c r="F199" s="31"/>
      <c r="G199" s="31"/>
      <c r="H199" s="31"/>
      <c r="I199" s="31"/>
    </row>
    <row r="200" spans="1:9" ht="26.25">
      <c r="A200" s="29"/>
      <c r="B200" s="30"/>
      <c r="C200" s="30"/>
      <c r="D200" s="30"/>
      <c r="E200" s="31"/>
      <c r="F200" s="31"/>
      <c r="G200" s="31"/>
      <c r="H200" s="31"/>
      <c r="I200" s="31"/>
    </row>
    <row r="201" spans="1:9" ht="26.25">
      <c r="A201" s="29"/>
      <c r="B201" s="30"/>
      <c r="C201" s="30"/>
      <c r="D201" s="30"/>
      <c r="E201" s="31"/>
      <c r="F201" s="31"/>
      <c r="G201" s="31"/>
      <c r="H201" s="31"/>
      <c r="I201" s="31"/>
    </row>
    <row r="202" spans="1:9" ht="26.25">
      <c r="A202" s="29"/>
      <c r="B202" s="30"/>
      <c r="C202" s="30"/>
      <c r="D202" s="30"/>
      <c r="E202" s="31"/>
      <c r="F202" s="31"/>
      <c r="G202" s="31"/>
      <c r="H202" s="31"/>
      <c r="I202" s="31"/>
    </row>
    <row r="203" spans="1:9" ht="26.25">
      <c r="A203" s="29"/>
      <c r="B203" s="30"/>
      <c r="C203" s="30"/>
      <c r="D203" s="30"/>
      <c r="E203" s="31"/>
      <c r="F203" s="31"/>
      <c r="G203" s="31"/>
      <c r="H203" s="31"/>
      <c r="I203" s="31"/>
    </row>
    <row r="204" spans="1:9" ht="26.25">
      <c r="A204" s="29"/>
      <c r="B204" s="30"/>
      <c r="C204" s="30"/>
      <c r="D204" s="30"/>
      <c r="E204" s="31"/>
      <c r="F204" s="31"/>
      <c r="G204" s="31"/>
      <c r="H204" s="31"/>
      <c r="I204" s="31"/>
    </row>
    <row r="205" spans="1:9" ht="26.25">
      <c r="A205" s="29"/>
      <c r="B205" s="30"/>
      <c r="C205" s="30"/>
      <c r="D205" s="30"/>
      <c r="E205" s="31"/>
      <c r="F205" s="31"/>
      <c r="G205" s="31"/>
      <c r="H205" s="31"/>
      <c r="I205" s="31"/>
    </row>
    <row r="206" spans="1:9" ht="26.25">
      <c r="A206" s="29"/>
      <c r="B206" s="30"/>
      <c r="C206" s="30"/>
      <c r="D206" s="30"/>
      <c r="E206" s="31"/>
      <c r="F206" s="31"/>
      <c r="G206" s="31"/>
      <c r="H206" s="31"/>
      <c r="I206" s="31"/>
    </row>
    <row r="207" spans="1:9" ht="26.25">
      <c r="A207" s="29"/>
      <c r="B207" s="30"/>
      <c r="C207" s="30"/>
      <c r="D207" s="30"/>
      <c r="E207" s="31"/>
      <c r="F207" s="31"/>
      <c r="G207" s="31"/>
      <c r="H207" s="31"/>
      <c r="I207" s="31"/>
    </row>
    <row r="208" spans="1:9" ht="26.25">
      <c r="A208" s="29"/>
      <c r="B208" s="30"/>
      <c r="C208" s="30"/>
      <c r="D208" s="30"/>
      <c r="E208" s="31"/>
      <c r="F208" s="31"/>
      <c r="G208" s="31"/>
      <c r="H208" s="31"/>
      <c r="I208" s="31"/>
    </row>
    <row r="209" spans="1:9" ht="26.25">
      <c r="A209" s="29"/>
      <c r="B209" s="30"/>
      <c r="C209" s="30"/>
      <c r="D209" s="30"/>
      <c r="E209" s="31"/>
      <c r="F209" s="31"/>
      <c r="G209" s="31"/>
      <c r="H209" s="31"/>
      <c r="I209" s="31"/>
    </row>
    <row r="210" spans="1:9" ht="26.25">
      <c r="A210" s="29"/>
      <c r="B210" s="30"/>
      <c r="C210" s="30"/>
      <c r="D210" s="30"/>
      <c r="E210" s="31"/>
      <c r="F210" s="31"/>
      <c r="G210" s="31"/>
      <c r="H210" s="31"/>
      <c r="I210" s="31"/>
    </row>
    <row r="211" spans="1:9" ht="26.25">
      <c r="A211" s="29"/>
      <c r="B211" s="30"/>
      <c r="C211" s="30"/>
      <c r="D211" s="30"/>
      <c r="E211" s="31"/>
      <c r="F211" s="31"/>
      <c r="G211" s="31"/>
      <c r="H211" s="31"/>
      <c r="I211" s="31"/>
    </row>
    <row r="212" spans="1:9" ht="26.25">
      <c r="A212" s="29"/>
      <c r="B212" s="30"/>
      <c r="C212" s="30"/>
      <c r="D212" s="30"/>
      <c r="E212" s="31"/>
      <c r="F212" s="31"/>
      <c r="G212" s="31"/>
      <c r="H212" s="31"/>
      <c r="I212" s="31"/>
    </row>
    <row r="213" spans="1:9" ht="26.25">
      <c r="A213" s="29"/>
      <c r="B213" s="30"/>
      <c r="C213" s="30"/>
      <c r="D213" s="30"/>
      <c r="E213" s="31"/>
      <c r="F213" s="31"/>
      <c r="G213" s="31"/>
      <c r="H213" s="31"/>
      <c r="I213" s="31"/>
    </row>
    <row r="214" spans="1:9" ht="26.25">
      <c r="A214" s="29"/>
      <c r="B214" s="30"/>
      <c r="C214" s="30"/>
      <c r="D214" s="30"/>
      <c r="E214" s="31"/>
      <c r="F214" s="31"/>
      <c r="G214" s="31"/>
      <c r="H214" s="31"/>
      <c r="I214" s="31"/>
    </row>
    <row r="215" spans="1:9" ht="26.25">
      <c r="A215" s="29"/>
      <c r="B215" s="30"/>
      <c r="C215" s="30"/>
      <c r="D215" s="30"/>
      <c r="E215" s="31"/>
      <c r="F215" s="31"/>
      <c r="G215" s="31"/>
      <c r="H215" s="31"/>
      <c r="I215" s="31"/>
    </row>
    <row r="216" spans="1:9" ht="26.25">
      <c r="A216" s="29"/>
      <c r="B216" s="30"/>
      <c r="C216" s="30"/>
      <c r="D216" s="30"/>
      <c r="E216" s="31"/>
      <c r="F216" s="31"/>
      <c r="G216" s="31"/>
      <c r="H216" s="31"/>
      <c r="I216" s="31"/>
    </row>
    <row r="217" spans="1:9" ht="26.25">
      <c r="A217" s="29"/>
      <c r="B217" s="30"/>
      <c r="C217" s="30"/>
      <c r="D217" s="30"/>
      <c r="E217" s="31"/>
      <c r="F217" s="31"/>
      <c r="G217" s="31"/>
      <c r="H217" s="31"/>
      <c r="I217" s="31"/>
    </row>
    <row r="218" spans="1:9" ht="26.25">
      <c r="A218" s="29"/>
      <c r="B218" s="30"/>
      <c r="C218" s="30"/>
      <c r="D218" s="30"/>
      <c r="E218" s="31"/>
      <c r="F218" s="31"/>
      <c r="G218" s="31"/>
      <c r="H218" s="31"/>
      <c r="I218" s="31"/>
    </row>
    <row r="219" spans="1:9" ht="26.25">
      <c r="A219" s="29"/>
      <c r="B219" s="30"/>
      <c r="C219" s="30"/>
      <c r="D219" s="30"/>
      <c r="E219" s="31"/>
      <c r="F219" s="31"/>
      <c r="G219" s="31"/>
      <c r="H219" s="31"/>
      <c r="I219" s="31"/>
    </row>
    <row r="220" spans="1:9" ht="26.25">
      <c r="A220" s="29"/>
      <c r="B220" s="30"/>
      <c r="C220" s="30"/>
      <c r="D220" s="30"/>
      <c r="E220" s="31"/>
      <c r="F220" s="31"/>
      <c r="G220" s="31"/>
      <c r="H220" s="31"/>
      <c r="I220" s="31"/>
    </row>
    <row r="221" spans="1:9" ht="26.25">
      <c r="A221" s="29"/>
      <c r="B221" s="30"/>
      <c r="C221" s="30"/>
      <c r="D221" s="30"/>
      <c r="E221" s="31"/>
      <c r="F221" s="31"/>
      <c r="G221" s="31"/>
      <c r="H221" s="31"/>
      <c r="I221" s="31"/>
    </row>
    <row r="222" spans="1:9" ht="26.25">
      <c r="A222" s="29"/>
      <c r="B222" s="30"/>
      <c r="C222" s="30"/>
      <c r="D222" s="30"/>
      <c r="E222" s="31"/>
      <c r="F222" s="31"/>
      <c r="G222" s="31"/>
      <c r="H222" s="31"/>
      <c r="I222" s="31"/>
    </row>
    <row r="223" spans="1:9" ht="26.25">
      <c r="A223" s="29"/>
      <c r="B223" s="30"/>
      <c r="C223" s="30"/>
      <c r="D223" s="30"/>
      <c r="E223" s="31"/>
      <c r="F223" s="31"/>
      <c r="G223" s="31"/>
      <c r="H223" s="31"/>
      <c r="I223" s="31"/>
    </row>
    <row r="224" spans="1:9" ht="26.25">
      <c r="A224" s="29"/>
      <c r="B224" s="30"/>
      <c r="C224" s="30"/>
      <c r="D224" s="30"/>
      <c r="E224" s="31"/>
      <c r="F224" s="31"/>
      <c r="G224" s="31"/>
      <c r="H224" s="31"/>
      <c r="I224" s="31"/>
    </row>
    <row r="225" spans="1:9" ht="26.25">
      <c r="A225" s="29"/>
      <c r="B225" s="30"/>
      <c r="C225" s="30"/>
      <c r="D225" s="30"/>
      <c r="E225" s="31"/>
      <c r="F225" s="31"/>
      <c r="G225" s="31"/>
      <c r="H225" s="31"/>
      <c r="I225" s="31"/>
    </row>
    <row r="226" spans="1:9" ht="26.25">
      <c r="A226" s="29"/>
      <c r="B226" s="30"/>
      <c r="C226" s="30"/>
      <c r="D226" s="30"/>
      <c r="E226" s="31"/>
      <c r="F226" s="31"/>
      <c r="G226" s="31"/>
      <c r="H226" s="31"/>
      <c r="I226" s="31"/>
    </row>
    <row r="227" spans="1:9" ht="26.25">
      <c r="A227" s="29"/>
      <c r="B227" s="30"/>
      <c r="C227" s="30"/>
      <c r="D227" s="30"/>
      <c r="E227" s="31"/>
      <c r="F227" s="31"/>
      <c r="G227" s="31"/>
      <c r="H227" s="31"/>
      <c r="I227" s="31"/>
    </row>
    <row r="228" spans="1:9" ht="26.25">
      <c r="A228" s="29"/>
      <c r="B228" s="30"/>
      <c r="C228" s="30"/>
      <c r="D228" s="30"/>
      <c r="E228" s="31"/>
      <c r="F228" s="31"/>
      <c r="G228" s="31"/>
      <c r="H228" s="31"/>
      <c r="I228" s="31"/>
    </row>
    <row r="229" spans="1:9" ht="26.25">
      <c r="A229" s="29"/>
      <c r="B229" s="30"/>
      <c r="C229" s="30"/>
      <c r="D229" s="30"/>
      <c r="E229" s="31"/>
      <c r="F229" s="31"/>
      <c r="G229" s="31"/>
      <c r="H229" s="31"/>
      <c r="I229" s="31"/>
    </row>
    <row r="230" spans="1:9" ht="26.25">
      <c r="A230" s="29"/>
      <c r="B230" s="30"/>
      <c r="C230" s="30"/>
      <c r="D230" s="30"/>
      <c r="E230" s="31"/>
      <c r="F230" s="31"/>
      <c r="G230" s="31"/>
      <c r="H230" s="31"/>
      <c r="I230" s="31"/>
    </row>
    <row r="231" spans="1:9" ht="26.25">
      <c r="A231" s="29"/>
      <c r="B231" s="30"/>
      <c r="C231" s="30"/>
      <c r="D231" s="30"/>
      <c r="E231" s="31"/>
      <c r="F231" s="31"/>
      <c r="G231" s="31"/>
      <c r="H231" s="31"/>
      <c r="I231" s="31"/>
    </row>
    <row r="232" spans="1:9" ht="26.25">
      <c r="A232" s="29"/>
      <c r="B232" s="30"/>
      <c r="C232" s="30"/>
      <c r="D232" s="30"/>
      <c r="E232" s="31"/>
      <c r="F232" s="31"/>
      <c r="G232" s="31"/>
      <c r="H232" s="31"/>
      <c r="I232" s="31"/>
    </row>
    <row r="233" spans="1:9" ht="26.25">
      <c r="A233" s="29"/>
      <c r="B233" s="30"/>
      <c r="C233" s="30"/>
      <c r="D233" s="30"/>
      <c r="E233" s="31"/>
      <c r="F233" s="31"/>
      <c r="G233" s="31"/>
      <c r="H233" s="31"/>
      <c r="I233" s="31"/>
    </row>
    <row r="234" spans="1:9" ht="26.25">
      <c r="A234" s="29"/>
      <c r="B234" s="30"/>
      <c r="C234" s="30"/>
      <c r="D234" s="30"/>
      <c r="E234" s="31"/>
      <c r="F234" s="31"/>
      <c r="G234" s="31"/>
      <c r="H234" s="31"/>
      <c r="I234" s="31"/>
    </row>
    <row r="235" spans="1:9" ht="26.25">
      <c r="A235" s="29"/>
      <c r="B235" s="30"/>
      <c r="C235" s="30"/>
      <c r="D235" s="30"/>
      <c r="E235" s="31"/>
      <c r="F235" s="31"/>
      <c r="G235" s="31"/>
      <c r="H235" s="31"/>
      <c r="I235" s="31"/>
    </row>
    <row r="236" spans="1:9" ht="26.25">
      <c r="A236" s="29"/>
      <c r="B236" s="30"/>
      <c r="C236" s="30"/>
      <c r="D236" s="30"/>
      <c r="E236" s="31"/>
      <c r="F236" s="31"/>
      <c r="G236" s="31"/>
      <c r="H236" s="31"/>
      <c r="I236" s="31"/>
    </row>
    <row r="237" spans="1:9" ht="26.25">
      <c r="A237" s="29"/>
      <c r="B237" s="30"/>
      <c r="C237" s="30"/>
      <c r="D237" s="30"/>
      <c r="E237" s="31"/>
      <c r="F237" s="31"/>
      <c r="G237" s="31"/>
      <c r="H237" s="31"/>
      <c r="I237" s="31"/>
    </row>
    <row r="238" spans="1:9" ht="26.25">
      <c r="A238" s="29"/>
      <c r="B238" s="30"/>
      <c r="C238" s="30"/>
      <c r="D238" s="30"/>
      <c r="E238" s="31"/>
      <c r="F238" s="31"/>
      <c r="G238" s="31"/>
      <c r="H238" s="31"/>
      <c r="I238" s="31"/>
    </row>
    <row r="239" spans="1:9" ht="26.25">
      <c r="A239" s="29"/>
      <c r="B239" s="30"/>
      <c r="C239" s="30"/>
      <c r="D239" s="30"/>
      <c r="E239" s="31"/>
      <c r="F239" s="31"/>
      <c r="G239" s="31"/>
      <c r="H239" s="31"/>
      <c r="I239" s="31"/>
    </row>
    <row r="240" spans="1:9" ht="26.25">
      <c r="A240" s="29"/>
      <c r="B240" s="30"/>
      <c r="C240" s="30"/>
      <c r="D240" s="30"/>
      <c r="E240" s="31"/>
      <c r="F240" s="31"/>
      <c r="G240" s="31"/>
      <c r="H240" s="31"/>
      <c r="I240" s="31"/>
    </row>
    <row r="241" spans="1:9" ht="26.25">
      <c r="A241" s="29"/>
      <c r="B241" s="30"/>
      <c r="C241" s="30"/>
      <c r="D241" s="30"/>
      <c r="E241" s="31"/>
      <c r="F241" s="31"/>
      <c r="G241" s="31"/>
      <c r="H241" s="31"/>
      <c r="I241" s="31"/>
    </row>
    <row r="242" spans="1:9" ht="26.25">
      <c r="A242" s="29"/>
      <c r="B242" s="30"/>
      <c r="C242" s="30"/>
      <c r="D242" s="30"/>
      <c r="E242" s="31"/>
      <c r="F242" s="31"/>
      <c r="G242" s="31"/>
      <c r="H242" s="31"/>
      <c r="I242" s="31"/>
    </row>
    <row r="243" spans="1:9" ht="26.25">
      <c r="A243" s="29"/>
      <c r="B243" s="30"/>
      <c r="C243" s="30"/>
      <c r="D243" s="30"/>
      <c r="E243" s="31"/>
      <c r="F243" s="31"/>
      <c r="G243" s="31"/>
      <c r="H243" s="31"/>
      <c r="I243" s="31"/>
    </row>
    <row r="244" spans="1:9" ht="26.25">
      <c r="A244" s="29"/>
      <c r="B244" s="30"/>
      <c r="C244" s="30"/>
      <c r="D244" s="30"/>
      <c r="E244" s="31"/>
      <c r="F244" s="31"/>
      <c r="G244" s="31"/>
      <c r="H244" s="31"/>
      <c r="I244" s="31"/>
    </row>
    <row r="245" spans="1:9" ht="26.25">
      <c r="A245" s="29"/>
      <c r="B245" s="30"/>
      <c r="C245" s="30"/>
      <c r="D245" s="30"/>
      <c r="E245" s="31"/>
      <c r="F245" s="31"/>
      <c r="G245" s="31"/>
      <c r="H245" s="31"/>
      <c r="I245" s="31"/>
    </row>
    <row r="246" spans="1:9" ht="26.25">
      <c r="A246" s="29"/>
      <c r="B246" s="30"/>
      <c r="C246" s="30"/>
      <c r="D246" s="30"/>
      <c r="E246" s="31"/>
      <c r="F246" s="31"/>
      <c r="G246" s="31"/>
      <c r="H246" s="31"/>
      <c r="I246" s="31"/>
    </row>
    <row r="247" spans="1:9" ht="26.25">
      <c r="A247" s="29"/>
      <c r="B247" s="30"/>
      <c r="C247" s="30"/>
      <c r="D247" s="30"/>
      <c r="E247" s="31"/>
      <c r="F247" s="31"/>
      <c r="G247" s="31"/>
      <c r="H247" s="31"/>
      <c r="I247" s="31"/>
    </row>
    <row r="248" spans="1:9" ht="26.25">
      <c r="A248" s="29"/>
      <c r="B248" s="30"/>
      <c r="C248" s="30"/>
      <c r="D248" s="30"/>
      <c r="E248" s="31"/>
      <c r="F248" s="31"/>
      <c r="G248" s="31"/>
      <c r="H248" s="31"/>
      <c r="I248" s="31"/>
    </row>
    <row r="249" spans="1:9" ht="26.25">
      <c r="A249" s="29"/>
      <c r="B249" s="30"/>
      <c r="C249" s="30"/>
      <c r="D249" s="30"/>
      <c r="E249" s="31"/>
      <c r="F249" s="31"/>
      <c r="G249" s="31"/>
      <c r="H249" s="31"/>
      <c r="I249" s="31"/>
    </row>
    <row r="250" spans="1:9" ht="26.25">
      <c r="A250" s="29"/>
      <c r="B250" s="30"/>
      <c r="C250" s="30"/>
      <c r="D250" s="30"/>
      <c r="E250" s="31"/>
      <c r="F250" s="31"/>
      <c r="G250" s="31"/>
      <c r="H250" s="31"/>
      <c r="I250" s="31"/>
    </row>
    <row r="251" spans="1:9" ht="26.25">
      <c r="A251" s="29"/>
      <c r="B251" s="30"/>
      <c r="C251" s="30"/>
      <c r="D251" s="30"/>
      <c r="E251" s="31"/>
      <c r="F251" s="31"/>
      <c r="G251" s="31"/>
      <c r="H251" s="31"/>
      <c r="I251" s="31"/>
    </row>
    <row r="252" spans="1:9" ht="26.25">
      <c r="A252" s="29"/>
      <c r="B252" s="30"/>
      <c r="C252" s="30"/>
      <c r="D252" s="30"/>
      <c r="E252" s="31"/>
      <c r="F252" s="31"/>
      <c r="G252" s="31"/>
      <c r="H252" s="31"/>
      <c r="I252" s="31"/>
    </row>
    <row r="253" spans="1:9" ht="26.25">
      <c r="A253" s="29"/>
      <c r="B253" s="30"/>
      <c r="C253" s="30"/>
      <c r="D253" s="30"/>
      <c r="E253" s="31"/>
      <c r="F253" s="31"/>
      <c r="G253" s="31"/>
      <c r="H253" s="31"/>
      <c r="I253" s="31"/>
    </row>
    <row r="254" spans="1:9" ht="26.25">
      <c r="A254" s="29"/>
      <c r="B254" s="30"/>
      <c r="C254" s="30"/>
      <c r="D254" s="30"/>
      <c r="E254" s="31"/>
      <c r="F254" s="31"/>
      <c r="G254" s="31"/>
      <c r="H254" s="31"/>
      <c r="I254" s="31"/>
    </row>
    <row r="255" spans="1:9" ht="26.25">
      <c r="A255" s="29"/>
      <c r="B255" s="30"/>
      <c r="C255" s="30"/>
      <c r="D255" s="30"/>
      <c r="E255" s="31"/>
      <c r="F255" s="31"/>
      <c r="G255" s="31"/>
      <c r="H255" s="31"/>
      <c r="I255" s="31"/>
    </row>
    <row r="256" spans="1:9" ht="26.25">
      <c r="A256" s="29"/>
      <c r="B256" s="30"/>
      <c r="C256" s="30"/>
      <c r="D256" s="30"/>
      <c r="E256" s="31"/>
      <c r="F256" s="31"/>
      <c r="G256" s="31"/>
      <c r="H256" s="31"/>
      <c r="I256" s="31"/>
    </row>
    <row r="257" spans="1:9" ht="26.25">
      <c r="A257" s="29"/>
      <c r="B257" s="30"/>
      <c r="C257" s="30"/>
      <c r="D257" s="30"/>
      <c r="E257" s="31"/>
      <c r="F257" s="31"/>
      <c r="G257" s="31"/>
      <c r="H257" s="31"/>
      <c r="I257" s="31"/>
    </row>
    <row r="258" spans="1:9" ht="26.25">
      <c r="A258" s="29"/>
      <c r="B258" s="30"/>
      <c r="C258" s="30"/>
      <c r="D258" s="30"/>
      <c r="E258" s="31"/>
      <c r="F258" s="31"/>
      <c r="G258" s="31"/>
      <c r="H258" s="31"/>
      <c r="I258" s="31"/>
    </row>
    <row r="259" spans="1:9" ht="26.25">
      <c r="A259" s="29"/>
      <c r="B259" s="30"/>
      <c r="C259" s="30"/>
      <c r="D259" s="30"/>
      <c r="E259" s="31"/>
      <c r="F259" s="31"/>
      <c r="G259" s="31"/>
      <c r="H259" s="31"/>
      <c r="I259" s="31"/>
    </row>
    <row r="260" spans="1:9" ht="26.25">
      <c r="A260" s="29"/>
      <c r="B260" s="30"/>
      <c r="C260" s="30"/>
      <c r="D260" s="30"/>
      <c r="E260" s="31"/>
      <c r="F260" s="31"/>
      <c r="G260" s="31"/>
      <c r="H260" s="31"/>
      <c r="I260" s="31"/>
    </row>
    <row r="261" spans="1:9" ht="26.25">
      <c r="A261" s="29"/>
      <c r="B261" s="30"/>
      <c r="C261" s="30"/>
      <c r="D261" s="30"/>
      <c r="E261" s="31"/>
      <c r="F261" s="31"/>
      <c r="G261" s="31"/>
      <c r="H261" s="31"/>
      <c r="I261" s="31"/>
    </row>
    <row r="262" spans="1:9" ht="26.25">
      <c r="A262" s="29"/>
      <c r="B262" s="30"/>
      <c r="C262" s="30"/>
      <c r="D262" s="30"/>
      <c r="E262" s="31"/>
      <c r="F262" s="31"/>
      <c r="G262" s="31"/>
      <c r="H262" s="31"/>
      <c r="I262" s="31"/>
    </row>
    <row r="263" spans="1:9" ht="26.25">
      <c r="A263" s="29"/>
      <c r="B263" s="30"/>
      <c r="C263" s="30"/>
      <c r="D263" s="30"/>
      <c r="E263" s="31"/>
      <c r="F263" s="31"/>
      <c r="G263" s="31"/>
      <c r="H263" s="31"/>
      <c r="I263" s="31"/>
    </row>
    <row r="264" spans="1:9" ht="26.25">
      <c r="A264" s="29"/>
      <c r="B264" s="30"/>
      <c r="C264" s="30"/>
      <c r="D264" s="30"/>
      <c r="E264" s="31"/>
      <c r="F264" s="31"/>
      <c r="G264" s="31"/>
      <c r="H264" s="31"/>
      <c r="I264" s="31"/>
    </row>
    <row r="265" spans="1:9" ht="26.25">
      <c r="A265" s="29"/>
      <c r="B265" s="30"/>
      <c r="C265" s="30"/>
      <c r="D265" s="30"/>
      <c r="E265" s="31"/>
      <c r="F265" s="31"/>
      <c r="G265" s="31"/>
      <c r="H265" s="31"/>
      <c r="I265" s="31"/>
    </row>
    <row r="266" spans="1:9" ht="26.25">
      <c r="A266" s="29"/>
      <c r="B266" s="30"/>
      <c r="C266" s="30"/>
      <c r="D266" s="30"/>
      <c r="E266" s="31"/>
      <c r="F266" s="31"/>
      <c r="G266" s="31"/>
      <c r="H266" s="31"/>
      <c r="I266" s="31"/>
    </row>
    <row r="267" spans="1:9" ht="26.25">
      <c r="A267" s="29"/>
      <c r="B267" s="30"/>
      <c r="C267" s="30"/>
      <c r="D267" s="30"/>
      <c r="E267" s="31"/>
      <c r="F267" s="31"/>
      <c r="G267" s="31"/>
      <c r="H267" s="31"/>
      <c r="I267" s="31"/>
    </row>
    <row r="268" spans="1:9" ht="26.25">
      <c r="A268" s="29"/>
      <c r="B268" s="30"/>
      <c r="C268" s="30"/>
      <c r="D268" s="30"/>
      <c r="E268" s="31"/>
      <c r="F268" s="31"/>
      <c r="G268" s="31"/>
      <c r="H268" s="31"/>
      <c r="I268" s="31"/>
    </row>
    <row r="269" spans="1:9" ht="26.25">
      <c r="A269" s="29"/>
      <c r="B269" s="30"/>
      <c r="C269" s="30"/>
      <c r="D269" s="30"/>
      <c r="E269" s="31"/>
      <c r="F269" s="31"/>
      <c r="G269" s="31"/>
      <c r="H269" s="31"/>
      <c r="I269" s="31"/>
    </row>
    <row r="270" spans="1:9" ht="26.25">
      <c r="A270" s="29"/>
      <c r="B270" s="30"/>
      <c r="C270" s="30"/>
      <c r="D270" s="30"/>
      <c r="E270" s="31"/>
      <c r="F270" s="31"/>
      <c r="G270" s="31"/>
      <c r="H270" s="31"/>
      <c r="I270" s="31"/>
    </row>
    <row r="271" spans="1:9" ht="26.25">
      <c r="A271" s="29"/>
      <c r="B271" s="30"/>
      <c r="C271" s="30"/>
      <c r="D271" s="30"/>
      <c r="E271" s="31"/>
      <c r="F271" s="31"/>
      <c r="G271" s="31"/>
      <c r="H271" s="31"/>
      <c r="I271" s="31"/>
    </row>
    <row r="272" spans="1:9" ht="26.25">
      <c r="A272" s="29"/>
      <c r="B272" s="30"/>
      <c r="C272" s="30"/>
      <c r="D272" s="30"/>
      <c r="E272" s="31"/>
      <c r="F272" s="31"/>
      <c r="G272" s="31"/>
      <c r="H272" s="31"/>
      <c r="I272" s="31"/>
    </row>
    <row r="273" spans="1:9" ht="26.25">
      <c r="A273" s="29"/>
      <c r="B273" s="30"/>
      <c r="C273" s="30"/>
      <c r="D273" s="30"/>
      <c r="E273" s="31"/>
      <c r="F273" s="31"/>
      <c r="G273" s="31"/>
      <c r="H273" s="31"/>
      <c r="I273" s="31"/>
    </row>
    <row r="274" spans="1:9" ht="26.25">
      <c r="A274" s="29"/>
      <c r="B274" s="30"/>
      <c r="C274" s="30"/>
      <c r="D274" s="30"/>
      <c r="E274" s="31"/>
      <c r="F274" s="31"/>
      <c r="G274" s="31"/>
      <c r="H274" s="31"/>
      <c r="I274" s="31"/>
    </row>
    <row r="275" spans="1:9" ht="26.25">
      <c r="A275" s="29"/>
      <c r="B275" s="30"/>
      <c r="C275" s="30"/>
      <c r="D275" s="30"/>
      <c r="E275" s="31"/>
      <c r="F275" s="31"/>
      <c r="G275" s="31"/>
      <c r="H275" s="31"/>
      <c r="I275" s="31"/>
    </row>
    <row r="276" spans="1:9" ht="26.25">
      <c r="A276" s="29"/>
      <c r="B276" s="30"/>
      <c r="C276" s="30"/>
      <c r="D276" s="30"/>
      <c r="E276" s="31"/>
      <c r="F276" s="31"/>
      <c r="G276" s="31"/>
      <c r="H276" s="31"/>
      <c r="I276" s="31"/>
    </row>
    <row r="277" spans="1:9" ht="26.25">
      <c r="A277" s="29"/>
      <c r="B277" s="30"/>
      <c r="C277" s="30"/>
      <c r="D277" s="30"/>
      <c r="E277" s="31"/>
      <c r="F277" s="31"/>
      <c r="G277" s="31"/>
      <c r="H277" s="31"/>
      <c r="I277" s="31"/>
    </row>
    <row r="278" spans="1:9" ht="26.25">
      <c r="A278" s="29"/>
      <c r="B278" s="30"/>
      <c r="C278" s="30"/>
      <c r="D278" s="30"/>
      <c r="E278" s="31"/>
      <c r="F278" s="31"/>
      <c r="G278" s="31"/>
      <c r="H278" s="31"/>
      <c r="I278" s="31"/>
    </row>
    <row r="279" spans="1:9" ht="26.25">
      <c r="A279" s="29"/>
      <c r="B279" s="30"/>
      <c r="C279" s="30"/>
      <c r="D279" s="30"/>
      <c r="E279" s="31"/>
      <c r="F279" s="31"/>
      <c r="G279" s="31"/>
      <c r="H279" s="31"/>
      <c r="I279" s="31"/>
    </row>
    <row r="280" spans="1:9" ht="26.25">
      <c r="A280" s="29"/>
      <c r="B280" s="30"/>
      <c r="C280" s="30"/>
      <c r="D280" s="30"/>
      <c r="E280" s="31"/>
      <c r="F280" s="31"/>
      <c r="G280" s="31"/>
      <c r="H280" s="31"/>
      <c r="I280" s="31"/>
    </row>
    <row r="281" spans="1:9" ht="26.25">
      <c r="A281" s="29"/>
      <c r="B281" s="30"/>
      <c r="C281" s="30"/>
      <c r="D281" s="30"/>
      <c r="E281" s="31"/>
      <c r="F281" s="31"/>
      <c r="G281" s="31"/>
      <c r="H281" s="31"/>
      <c r="I281" s="31"/>
    </row>
    <row r="282" spans="1:9" ht="26.25">
      <c r="A282" s="29"/>
      <c r="B282" s="30"/>
      <c r="C282" s="30"/>
      <c r="D282" s="30"/>
      <c r="E282" s="31"/>
      <c r="F282" s="31"/>
      <c r="G282" s="31"/>
      <c r="H282" s="31"/>
      <c r="I282" s="31"/>
    </row>
    <row r="283" spans="1:9" ht="26.25">
      <c r="A283" s="29"/>
      <c r="B283" s="30"/>
      <c r="C283" s="30"/>
      <c r="D283" s="30"/>
      <c r="E283" s="31"/>
      <c r="F283" s="31"/>
      <c r="G283" s="31"/>
      <c r="H283" s="31"/>
      <c r="I283" s="31"/>
    </row>
    <row r="284" spans="1:9" ht="26.25">
      <c r="A284" s="29"/>
      <c r="B284" s="30"/>
      <c r="C284" s="30"/>
      <c r="D284" s="30"/>
      <c r="E284" s="31"/>
      <c r="F284" s="31"/>
      <c r="G284" s="31"/>
      <c r="H284" s="31"/>
      <c r="I284" s="31"/>
    </row>
    <row r="285" spans="1:9" ht="26.25">
      <c r="A285" s="29"/>
      <c r="B285" s="30"/>
      <c r="C285" s="30"/>
      <c r="D285" s="30"/>
      <c r="E285" s="31"/>
      <c r="F285" s="31"/>
      <c r="G285" s="31"/>
      <c r="H285" s="31"/>
      <c r="I285" s="31"/>
    </row>
    <row r="286" spans="1:9" ht="26.25">
      <c r="A286" s="29"/>
      <c r="B286" s="30"/>
      <c r="C286" s="30"/>
      <c r="D286" s="30"/>
      <c r="E286" s="31"/>
      <c r="F286" s="31"/>
      <c r="G286" s="31"/>
      <c r="H286" s="31"/>
      <c r="I286" s="31"/>
    </row>
    <row r="287" spans="1:9" ht="27" thickBot="1">
      <c r="A287" s="32"/>
      <c r="B287" s="33"/>
      <c r="C287" s="33"/>
      <c r="D287" s="33"/>
      <c r="E287" s="34"/>
      <c r="F287" s="34"/>
      <c r="G287" s="34"/>
      <c r="H287" s="34"/>
      <c r="I287" s="34"/>
    </row>
    <row r="288" spans="1:9" ht="26.25">
      <c r="A288" s="29"/>
      <c r="B288" s="30"/>
      <c r="C288" s="30"/>
      <c r="D288" s="30"/>
      <c r="E288" s="31"/>
      <c r="F288" s="31"/>
      <c r="G288" s="31"/>
      <c r="H288" s="31"/>
      <c r="I288" s="31"/>
    </row>
    <row r="289" spans="1:9" ht="26.25">
      <c r="A289" s="29"/>
      <c r="B289" s="30"/>
      <c r="C289" s="30"/>
      <c r="D289" s="30"/>
      <c r="E289" s="31"/>
      <c r="F289" s="31"/>
      <c r="G289" s="31"/>
      <c r="H289" s="31"/>
      <c r="I289" s="31"/>
    </row>
    <row r="290" spans="1:9" ht="26.25">
      <c r="A290" s="29"/>
      <c r="B290" s="30"/>
      <c r="C290" s="30"/>
      <c r="D290" s="30"/>
      <c r="E290" s="31"/>
      <c r="F290" s="31"/>
      <c r="G290" s="31"/>
      <c r="H290" s="31"/>
      <c r="I290" s="31"/>
    </row>
    <row r="291" spans="1:9" ht="26.25">
      <c r="A291" s="29"/>
      <c r="B291" s="30"/>
      <c r="C291" s="30"/>
      <c r="D291" s="30"/>
      <c r="E291" s="31"/>
      <c r="F291" s="31"/>
      <c r="G291" s="31"/>
      <c r="H291" s="31"/>
      <c r="I291" s="31"/>
    </row>
    <row r="292" spans="1:9" ht="26.25">
      <c r="A292" s="29"/>
      <c r="B292" s="30"/>
      <c r="C292" s="30"/>
      <c r="D292" s="30"/>
      <c r="E292" s="31"/>
      <c r="F292" s="31"/>
      <c r="G292" s="31"/>
      <c r="H292" s="31"/>
      <c r="I292" s="31"/>
    </row>
    <row r="293" spans="1:9" ht="26.25">
      <c r="A293" s="29"/>
      <c r="B293" s="30"/>
      <c r="C293" s="30"/>
      <c r="D293" s="30"/>
      <c r="E293" s="31"/>
      <c r="F293" s="31"/>
      <c r="G293" s="31"/>
      <c r="H293" s="31"/>
      <c r="I293" s="31"/>
    </row>
    <row r="294" spans="1:9" ht="26.25">
      <c r="A294" s="29"/>
      <c r="B294" s="30"/>
      <c r="C294" s="30"/>
      <c r="D294" s="30"/>
      <c r="E294" s="31"/>
      <c r="F294" s="31"/>
      <c r="G294" s="31"/>
      <c r="H294" s="31"/>
      <c r="I294" s="31"/>
    </row>
    <row r="295" spans="1:9" ht="26.25">
      <c r="A295" s="29"/>
      <c r="B295" s="30"/>
      <c r="C295" s="30"/>
      <c r="D295" s="30"/>
      <c r="E295" s="31"/>
      <c r="F295" s="31"/>
      <c r="G295" s="31"/>
      <c r="H295" s="31"/>
      <c r="I295" s="31"/>
    </row>
    <row r="296" spans="1:9" ht="26.25">
      <c r="A296" s="29"/>
      <c r="B296" s="30"/>
      <c r="C296" s="30"/>
      <c r="D296" s="30"/>
      <c r="E296" s="31"/>
      <c r="F296" s="31"/>
      <c r="G296" s="31"/>
      <c r="H296" s="31"/>
      <c r="I296" s="31"/>
    </row>
    <row r="297" spans="1:9" ht="26.25">
      <c r="A297" s="29"/>
      <c r="B297" s="30"/>
      <c r="C297" s="30"/>
      <c r="D297" s="30"/>
      <c r="E297" s="31"/>
      <c r="F297" s="31"/>
      <c r="G297" s="31"/>
      <c r="H297" s="31"/>
      <c r="I297" s="31"/>
    </row>
    <row r="298" spans="1:9" ht="26.25">
      <c r="A298" s="29"/>
      <c r="B298" s="30"/>
      <c r="C298" s="30"/>
      <c r="D298" s="30"/>
      <c r="E298" s="31"/>
      <c r="F298" s="31"/>
      <c r="G298" s="31"/>
      <c r="H298" s="31"/>
      <c r="I298" s="31"/>
    </row>
    <row r="299" spans="1:9" ht="26.25">
      <c r="A299" s="29"/>
      <c r="B299" s="30"/>
      <c r="C299" s="30"/>
      <c r="D299" s="30"/>
      <c r="E299" s="31"/>
      <c r="F299" s="31"/>
      <c r="G299" s="31"/>
      <c r="H299" s="31"/>
      <c r="I299" s="31"/>
    </row>
    <row r="300" spans="1:9" ht="26.25">
      <c r="A300" s="29"/>
      <c r="B300" s="30"/>
      <c r="C300" s="30"/>
      <c r="D300" s="30"/>
      <c r="E300" s="31"/>
      <c r="F300" s="31"/>
      <c r="G300" s="31"/>
      <c r="H300" s="31"/>
      <c r="I300" s="31"/>
    </row>
    <row r="301" spans="1:9" ht="26.25">
      <c r="A301" s="29"/>
      <c r="B301" s="30"/>
      <c r="C301" s="30"/>
      <c r="D301" s="30"/>
      <c r="E301" s="31"/>
      <c r="F301" s="31"/>
      <c r="G301" s="31"/>
      <c r="H301" s="31"/>
      <c r="I301" s="31"/>
    </row>
    <row r="302" spans="1:9" ht="26.25">
      <c r="A302" s="29"/>
      <c r="B302" s="30"/>
      <c r="C302" s="30"/>
      <c r="D302" s="30"/>
      <c r="E302" s="31"/>
      <c r="F302" s="31"/>
      <c r="G302" s="31"/>
      <c r="H302" s="31"/>
      <c r="I302" s="31"/>
    </row>
    <row r="303" spans="1:9" ht="26.25">
      <c r="A303" s="29"/>
      <c r="B303" s="30"/>
      <c r="C303" s="30"/>
      <c r="D303" s="30"/>
      <c r="E303" s="31"/>
      <c r="F303" s="31"/>
      <c r="G303" s="31"/>
      <c r="H303" s="31"/>
      <c r="I303" s="31"/>
    </row>
    <row r="304" spans="1:9" ht="26.25">
      <c r="A304" s="29"/>
      <c r="B304" s="30"/>
      <c r="C304" s="30"/>
      <c r="D304" s="30"/>
      <c r="E304" s="31"/>
      <c r="F304" s="31"/>
      <c r="G304" s="31"/>
      <c r="H304" s="31"/>
      <c r="I304" s="31"/>
    </row>
    <row r="305" spans="1:9" ht="26.25">
      <c r="A305" s="29"/>
      <c r="B305" s="30"/>
      <c r="C305" s="30"/>
      <c r="D305" s="30"/>
      <c r="E305" s="31"/>
      <c r="F305" s="31"/>
      <c r="G305" s="31"/>
      <c r="H305" s="31"/>
      <c r="I305" s="31"/>
    </row>
    <row r="306" spans="1:9" ht="26.25">
      <c r="A306" s="29"/>
      <c r="B306" s="30"/>
      <c r="C306" s="30"/>
      <c r="D306" s="30"/>
      <c r="E306" s="31"/>
      <c r="F306" s="31"/>
      <c r="G306" s="31"/>
      <c r="H306" s="31"/>
      <c r="I306" s="31"/>
    </row>
    <row r="307" spans="1:9" ht="26.25">
      <c r="A307" s="29"/>
      <c r="B307" s="30"/>
      <c r="C307" s="30"/>
      <c r="D307" s="30"/>
      <c r="E307" s="31"/>
      <c r="F307" s="31"/>
      <c r="G307" s="31"/>
      <c r="H307" s="31"/>
      <c r="I307" s="31"/>
    </row>
    <row r="308" spans="1:9" ht="26.25">
      <c r="A308" s="29"/>
      <c r="B308" s="30"/>
      <c r="C308" s="30"/>
      <c r="D308" s="30"/>
      <c r="E308" s="31"/>
      <c r="F308" s="31"/>
      <c r="G308" s="31"/>
      <c r="H308" s="31"/>
      <c r="I308" s="31"/>
    </row>
    <row r="309" spans="1:9" ht="26.25">
      <c r="A309" s="29"/>
      <c r="B309" s="30"/>
      <c r="C309" s="30"/>
      <c r="D309" s="30"/>
      <c r="E309" s="31"/>
      <c r="F309" s="31"/>
      <c r="G309" s="31"/>
      <c r="H309" s="31"/>
      <c r="I309" s="31"/>
    </row>
    <row r="310" spans="1:9" ht="26.25">
      <c r="A310" s="29"/>
      <c r="B310" s="30"/>
      <c r="C310" s="30"/>
      <c r="D310" s="30"/>
      <c r="E310" s="31"/>
      <c r="F310" s="31"/>
      <c r="G310" s="31"/>
      <c r="H310" s="31"/>
      <c r="I310" s="31"/>
    </row>
    <row r="311" spans="1:9" ht="26.25">
      <c r="A311" s="29"/>
      <c r="B311" s="30"/>
      <c r="C311" s="30"/>
      <c r="D311" s="30"/>
      <c r="E311" s="31"/>
      <c r="F311" s="31"/>
      <c r="G311" s="31"/>
      <c r="H311" s="31"/>
      <c r="I311" s="31"/>
    </row>
    <row r="312" spans="1:9" ht="26.25">
      <c r="A312" s="29"/>
      <c r="B312" s="30"/>
      <c r="C312" s="30"/>
      <c r="D312" s="30"/>
      <c r="E312" s="31"/>
      <c r="F312" s="31"/>
      <c r="G312" s="31"/>
      <c r="H312" s="31"/>
      <c r="I312" s="31"/>
    </row>
    <row r="313" spans="1:9" ht="26.25">
      <c r="A313" s="29"/>
      <c r="B313" s="30"/>
      <c r="C313" s="30"/>
      <c r="D313" s="30"/>
      <c r="E313" s="31"/>
      <c r="F313" s="31"/>
      <c r="G313" s="31"/>
      <c r="H313" s="31"/>
      <c r="I313" s="31"/>
    </row>
    <row r="314" spans="1:9" ht="26.25">
      <c r="A314" s="29"/>
      <c r="B314" s="30"/>
      <c r="C314" s="30"/>
      <c r="D314" s="30"/>
      <c r="E314" s="31"/>
      <c r="F314" s="31"/>
      <c r="G314" s="31"/>
      <c r="H314" s="31"/>
      <c r="I314" s="31"/>
    </row>
    <row r="315" spans="1:9" ht="26.25">
      <c r="A315" s="29"/>
      <c r="B315" s="30"/>
      <c r="C315" s="30"/>
      <c r="D315" s="30"/>
      <c r="E315" s="31"/>
      <c r="F315" s="31"/>
      <c r="G315" s="31"/>
      <c r="H315" s="31"/>
      <c r="I315" s="31"/>
    </row>
    <row r="316" spans="1:9" ht="26.25">
      <c r="A316" s="29"/>
      <c r="B316" s="30"/>
      <c r="C316" s="30"/>
      <c r="D316" s="30"/>
      <c r="E316" s="31"/>
      <c r="F316" s="31"/>
      <c r="G316" s="31"/>
      <c r="H316" s="31"/>
      <c r="I316" s="31"/>
    </row>
    <row r="317" spans="1:9" ht="26.25">
      <c r="A317" s="29"/>
      <c r="B317" s="30"/>
      <c r="C317" s="30"/>
      <c r="D317" s="30"/>
      <c r="E317" s="31"/>
      <c r="F317" s="31"/>
      <c r="G317" s="31"/>
      <c r="H317" s="31"/>
      <c r="I317" s="31"/>
    </row>
    <row r="318" spans="1:9" ht="26.25">
      <c r="A318" s="29"/>
      <c r="B318" s="30"/>
      <c r="C318" s="30"/>
      <c r="D318" s="30"/>
      <c r="E318" s="31"/>
      <c r="F318" s="31"/>
      <c r="G318" s="31"/>
      <c r="H318" s="31"/>
      <c r="I318" s="31"/>
    </row>
    <row r="319" spans="1:9" ht="26.25">
      <c r="A319" s="29"/>
      <c r="B319" s="30"/>
      <c r="C319" s="30"/>
      <c r="D319" s="30"/>
      <c r="E319" s="31"/>
      <c r="F319" s="31"/>
      <c r="G319" s="31"/>
      <c r="H319" s="31"/>
      <c r="I319" s="31"/>
    </row>
    <row r="320" spans="1:9" ht="26.25">
      <c r="A320" s="29"/>
      <c r="B320" s="30"/>
      <c r="C320" s="30"/>
      <c r="D320" s="30"/>
      <c r="E320" s="31"/>
      <c r="F320" s="31"/>
      <c r="G320" s="31"/>
      <c r="H320" s="31"/>
      <c r="I320" s="31"/>
    </row>
    <row r="321" spans="1:9" ht="26.25">
      <c r="A321" s="29"/>
      <c r="B321" s="30"/>
      <c r="C321" s="30"/>
      <c r="D321" s="30"/>
      <c r="E321" s="31"/>
      <c r="F321" s="31"/>
      <c r="G321" s="31"/>
      <c r="H321" s="31"/>
      <c r="I321" s="31"/>
    </row>
    <row r="322" spans="1:9" ht="26.25">
      <c r="A322" s="29"/>
      <c r="B322" s="30"/>
      <c r="C322" s="30"/>
      <c r="D322" s="30"/>
      <c r="E322" s="31"/>
      <c r="F322" s="31"/>
      <c r="G322" s="31"/>
      <c r="H322" s="31"/>
      <c r="I322" s="31"/>
    </row>
    <row r="323" spans="1:9" ht="26.25">
      <c r="A323" s="29"/>
      <c r="B323" s="30"/>
      <c r="C323" s="30"/>
      <c r="D323" s="30"/>
      <c r="E323" s="31"/>
      <c r="F323" s="31"/>
      <c r="G323" s="31"/>
      <c r="H323" s="31"/>
      <c r="I323" s="31"/>
    </row>
    <row r="324" spans="1:9" ht="26.25">
      <c r="A324" s="29"/>
      <c r="B324" s="30"/>
      <c r="C324" s="30"/>
      <c r="D324" s="30"/>
      <c r="E324" s="31"/>
      <c r="F324" s="31"/>
      <c r="G324" s="31"/>
      <c r="H324" s="31"/>
      <c r="I324" s="31"/>
    </row>
    <row r="325" spans="1:9" ht="26.25">
      <c r="A325" s="29"/>
      <c r="B325" s="30"/>
      <c r="C325" s="30"/>
      <c r="D325" s="30"/>
      <c r="E325" s="31"/>
      <c r="F325" s="31"/>
      <c r="G325" s="31"/>
      <c r="H325" s="31"/>
      <c r="I325" s="31"/>
    </row>
    <row r="326" spans="1:9" ht="26.25">
      <c r="A326" s="29"/>
      <c r="B326" s="30"/>
      <c r="C326" s="30"/>
      <c r="D326" s="30"/>
      <c r="E326" s="31"/>
      <c r="F326" s="31"/>
      <c r="G326" s="31"/>
      <c r="H326" s="31"/>
      <c r="I326" s="31"/>
    </row>
    <row r="327" spans="1:9" ht="26.25">
      <c r="A327" s="29"/>
      <c r="B327" s="30"/>
      <c r="C327" s="30"/>
      <c r="D327" s="30"/>
      <c r="E327" s="31"/>
      <c r="F327" s="31"/>
      <c r="G327" s="31"/>
      <c r="H327" s="31"/>
      <c r="I327" s="31"/>
    </row>
    <row r="328" spans="1:9" ht="26.25">
      <c r="A328" s="29"/>
      <c r="B328" s="30"/>
      <c r="C328" s="30"/>
      <c r="D328" s="30"/>
      <c r="E328" s="31"/>
      <c r="F328" s="31"/>
      <c r="G328" s="31"/>
      <c r="H328" s="31"/>
      <c r="I328" s="31"/>
    </row>
    <row r="329" spans="1:9" ht="26.25">
      <c r="A329" s="29"/>
      <c r="B329" s="30"/>
      <c r="C329" s="30"/>
      <c r="D329" s="30"/>
      <c r="E329" s="31"/>
      <c r="F329" s="31"/>
      <c r="G329" s="31"/>
      <c r="H329" s="31"/>
      <c r="I329" s="31"/>
    </row>
    <row r="330" spans="1:9" ht="26.25">
      <c r="A330" s="29"/>
      <c r="B330" s="30"/>
      <c r="C330" s="30"/>
      <c r="D330" s="30"/>
      <c r="E330" s="31"/>
      <c r="F330" s="31"/>
      <c r="G330" s="31"/>
      <c r="H330" s="31"/>
      <c r="I330" s="31"/>
    </row>
    <row r="331" spans="1:9" ht="26.25">
      <c r="A331" s="29"/>
      <c r="B331" s="30"/>
      <c r="C331" s="30"/>
      <c r="D331" s="30"/>
      <c r="E331" s="31"/>
      <c r="F331" s="31"/>
      <c r="G331" s="31"/>
      <c r="H331" s="31"/>
      <c r="I331" s="31"/>
    </row>
    <row r="332" spans="1:9" ht="26.25">
      <c r="A332" s="29"/>
      <c r="B332" s="30"/>
      <c r="C332" s="30"/>
      <c r="D332" s="30"/>
      <c r="E332" s="31"/>
      <c r="F332" s="31"/>
      <c r="G332" s="31"/>
      <c r="H332" s="31"/>
      <c r="I332" s="31"/>
    </row>
    <row r="333" spans="1:9" ht="26.25">
      <c r="A333" s="29"/>
      <c r="B333" s="30"/>
      <c r="C333" s="30"/>
      <c r="D333" s="30"/>
      <c r="E333" s="31"/>
      <c r="F333" s="31"/>
      <c r="G333" s="31"/>
      <c r="H333" s="31"/>
      <c r="I333" s="31"/>
    </row>
    <row r="334" spans="1:9" ht="26.25">
      <c r="A334" s="29"/>
      <c r="B334" s="30"/>
      <c r="C334" s="30"/>
      <c r="D334" s="30"/>
      <c r="E334" s="31"/>
      <c r="F334" s="31"/>
      <c r="G334" s="31"/>
      <c r="H334" s="31"/>
      <c r="I334" s="31"/>
    </row>
    <row r="335" spans="1:9" ht="26.25">
      <c r="A335" s="29"/>
      <c r="B335" s="30"/>
      <c r="C335" s="30"/>
      <c r="D335" s="30"/>
      <c r="E335" s="31"/>
      <c r="F335" s="31"/>
      <c r="G335" s="31"/>
      <c r="H335" s="31"/>
      <c r="I335" s="31"/>
    </row>
    <row r="336" spans="1:9" ht="26.25">
      <c r="A336" s="29"/>
      <c r="B336" s="30"/>
      <c r="C336" s="30"/>
      <c r="D336" s="30"/>
      <c r="E336" s="31"/>
      <c r="F336" s="31"/>
      <c r="G336" s="31"/>
      <c r="H336" s="31"/>
      <c r="I336" s="31"/>
    </row>
    <row r="337" spans="1:9" ht="26.25">
      <c r="A337" s="29"/>
      <c r="B337" s="30"/>
      <c r="C337" s="30"/>
      <c r="D337" s="30"/>
      <c r="E337" s="31"/>
      <c r="F337" s="31"/>
      <c r="G337" s="31"/>
      <c r="H337" s="31"/>
      <c r="I337" s="31"/>
    </row>
    <row r="338" spans="1:9" ht="26.25">
      <c r="A338" s="29"/>
      <c r="B338" s="30"/>
      <c r="C338" s="30"/>
      <c r="D338" s="30"/>
      <c r="E338" s="31"/>
      <c r="F338" s="31"/>
      <c r="G338" s="31"/>
      <c r="H338" s="31"/>
      <c r="I338" s="31"/>
    </row>
    <row r="339" spans="1:9" ht="26.25">
      <c r="A339" s="29"/>
      <c r="B339" s="30"/>
      <c r="C339" s="30"/>
      <c r="D339" s="30"/>
      <c r="E339" s="31"/>
      <c r="F339" s="31"/>
      <c r="G339" s="31"/>
      <c r="H339" s="31"/>
      <c r="I339" s="31"/>
    </row>
    <row r="340" spans="1:9" ht="26.25">
      <c r="A340" s="29"/>
      <c r="B340" s="30"/>
      <c r="C340" s="30"/>
      <c r="D340" s="30"/>
      <c r="E340" s="31"/>
      <c r="F340" s="31"/>
      <c r="G340" s="31"/>
      <c r="H340" s="31"/>
      <c r="I340" s="31"/>
    </row>
    <row r="341" spans="1:9" ht="26.25">
      <c r="A341" s="29"/>
      <c r="B341" s="30"/>
      <c r="C341" s="30"/>
      <c r="D341" s="30"/>
      <c r="E341" s="31"/>
      <c r="F341" s="31"/>
      <c r="G341" s="31"/>
      <c r="H341" s="31"/>
      <c r="I341" s="31"/>
    </row>
    <row r="342" spans="1:9" ht="26.25">
      <c r="A342" s="29"/>
      <c r="B342" s="30"/>
      <c r="C342" s="30"/>
      <c r="D342" s="30"/>
      <c r="E342" s="31"/>
      <c r="F342" s="31"/>
      <c r="G342" s="31"/>
      <c r="H342" s="31"/>
      <c r="I342" s="31"/>
    </row>
    <row r="343" spans="1:9" ht="26.25">
      <c r="A343" s="29"/>
      <c r="B343" s="30"/>
      <c r="C343" s="30"/>
      <c r="D343" s="30"/>
      <c r="E343" s="31"/>
      <c r="F343" s="31"/>
      <c r="G343" s="31"/>
      <c r="H343" s="31"/>
      <c r="I343" s="31"/>
    </row>
    <row r="344" spans="1:9" ht="26.25">
      <c r="A344" s="29"/>
      <c r="B344" s="30"/>
      <c r="C344" s="30"/>
      <c r="D344" s="30"/>
      <c r="E344" s="31"/>
      <c r="F344" s="31"/>
      <c r="G344" s="31"/>
      <c r="H344" s="31"/>
      <c r="I344" s="31"/>
    </row>
    <row r="345" spans="1:9" ht="26.25">
      <c r="A345" s="29"/>
      <c r="B345" s="30"/>
      <c r="C345" s="30"/>
      <c r="D345" s="30"/>
      <c r="E345" s="31"/>
      <c r="F345" s="31"/>
      <c r="G345" s="31"/>
      <c r="H345" s="31"/>
      <c r="I345" s="31"/>
    </row>
    <row r="346" spans="1:9" ht="26.25">
      <c r="A346" s="29"/>
      <c r="B346" s="30"/>
      <c r="C346" s="30"/>
      <c r="D346" s="30"/>
      <c r="E346" s="31"/>
      <c r="F346" s="31"/>
      <c r="G346" s="31"/>
      <c r="H346" s="31"/>
      <c r="I346" s="31"/>
    </row>
    <row r="347" spans="1:9" ht="26.25">
      <c r="A347" s="29"/>
      <c r="B347" s="30"/>
      <c r="C347" s="30"/>
      <c r="D347" s="30"/>
      <c r="E347" s="31"/>
      <c r="F347" s="31"/>
      <c r="G347" s="31"/>
      <c r="H347" s="31"/>
      <c r="I347" s="31"/>
    </row>
    <row r="348" spans="1:9" ht="26.25">
      <c r="A348" s="29"/>
      <c r="B348" s="30"/>
      <c r="C348" s="30"/>
      <c r="D348" s="30"/>
      <c r="E348" s="31"/>
      <c r="F348" s="31"/>
      <c r="G348" s="31"/>
      <c r="H348" s="31"/>
      <c r="I348" s="31"/>
    </row>
    <row r="349" spans="1:9" ht="26.25">
      <c r="A349" s="29"/>
      <c r="B349" s="30"/>
      <c r="C349" s="30"/>
      <c r="D349" s="30"/>
      <c r="E349" s="31"/>
      <c r="F349" s="31"/>
      <c r="G349" s="31"/>
      <c r="H349" s="31"/>
      <c r="I349" s="31"/>
    </row>
    <row r="350" spans="1:9" ht="26.25">
      <c r="A350" s="29"/>
      <c r="B350" s="30"/>
      <c r="C350" s="30"/>
      <c r="D350" s="30"/>
      <c r="E350" s="31"/>
      <c r="F350" s="31"/>
      <c r="G350" s="31"/>
      <c r="H350" s="31"/>
      <c r="I350" s="31"/>
    </row>
    <row r="351" spans="1:9" ht="26.25">
      <c r="A351" s="29"/>
      <c r="B351" s="30"/>
      <c r="C351" s="30"/>
      <c r="D351" s="30"/>
      <c r="E351" s="31"/>
      <c r="F351" s="31"/>
      <c r="G351" s="31"/>
      <c r="H351" s="31"/>
      <c r="I351" s="31"/>
    </row>
    <row r="352" spans="1:9" ht="26.25">
      <c r="A352" s="29"/>
      <c r="B352" s="30"/>
      <c r="C352" s="30"/>
      <c r="D352" s="30"/>
      <c r="E352" s="31"/>
      <c r="F352" s="31"/>
      <c r="G352" s="31"/>
      <c r="H352" s="31"/>
      <c r="I352" s="31"/>
    </row>
    <row r="353" spans="1:9" ht="26.25">
      <c r="A353" s="29"/>
      <c r="B353" s="30"/>
      <c r="C353" s="30"/>
      <c r="D353" s="30"/>
      <c r="E353" s="31"/>
      <c r="F353" s="31"/>
      <c r="G353" s="31"/>
      <c r="H353" s="31"/>
      <c r="I353" s="31"/>
    </row>
    <row r="354" spans="1:9" ht="26.25">
      <c r="A354" s="29"/>
      <c r="B354" s="30"/>
      <c r="C354" s="30"/>
      <c r="D354" s="30"/>
      <c r="E354" s="31"/>
      <c r="F354" s="31"/>
      <c r="G354" s="31"/>
      <c r="H354" s="31"/>
      <c r="I354" s="31"/>
    </row>
    <row r="355" spans="1:9" ht="26.25">
      <c r="A355" s="29"/>
      <c r="B355" s="30"/>
      <c r="C355" s="30"/>
      <c r="D355" s="30"/>
      <c r="E355" s="31"/>
      <c r="F355" s="31"/>
      <c r="G355" s="31"/>
      <c r="H355" s="31"/>
      <c r="I355" s="31"/>
    </row>
    <row r="356" spans="1:9" ht="26.25">
      <c r="A356" s="29"/>
      <c r="B356" s="30"/>
      <c r="C356" s="30"/>
      <c r="D356" s="30"/>
      <c r="E356" s="31"/>
      <c r="F356" s="31"/>
      <c r="G356" s="31"/>
      <c r="H356" s="31"/>
      <c r="I356" s="31"/>
    </row>
    <row r="357" spans="1:9" ht="26.25">
      <c r="A357" s="29"/>
      <c r="B357" s="30"/>
      <c r="C357" s="30"/>
      <c r="D357" s="30"/>
      <c r="E357" s="31"/>
      <c r="F357" s="31"/>
      <c r="G357" s="31"/>
      <c r="H357" s="31"/>
      <c r="I357" s="31"/>
    </row>
    <row r="358" spans="1:9" ht="26.25">
      <c r="A358" s="29"/>
      <c r="B358" s="30"/>
      <c r="C358" s="30"/>
      <c r="D358" s="30"/>
      <c r="E358" s="31"/>
      <c r="F358" s="31"/>
      <c r="G358" s="31"/>
      <c r="H358" s="31"/>
      <c r="I358" s="31"/>
    </row>
    <row r="359" spans="1:9" ht="26.25">
      <c r="A359" s="29"/>
      <c r="B359" s="30"/>
      <c r="C359" s="30"/>
      <c r="D359" s="30"/>
      <c r="E359" s="31"/>
      <c r="F359" s="31"/>
      <c r="G359" s="31"/>
      <c r="H359" s="31"/>
      <c r="I359" s="31"/>
    </row>
    <row r="360" spans="1:9" ht="26.25">
      <c r="A360" s="29"/>
      <c r="B360" s="30"/>
      <c r="C360" s="30"/>
      <c r="D360" s="30"/>
      <c r="E360" s="31"/>
      <c r="F360" s="31"/>
      <c r="G360" s="31"/>
      <c r="H360" s="31"/>
      <c r="I360" s="31"/>
    </row>
    <row r="361" spans="1:9" ht="26.25">
      <c r="A361" s="29"/>
      <c r="B361" s="30"/>
      <c r="C361" s="30"/>
      <c r="D361" s="30"/>
      <c r="E361" s="31"/>
      <c r="F361" s="31"/>
      <c r="G361" s="31"/>
      <c r="H361" s="31"/>
      <c r="I361" s="31"/>
    </row>
    <row r="362" spans="1:9" ht="26.25">
      <c r="A362" s="29"/>
      <c r="B362" s="30"/>
      <c r="C362" s="30"/>
      <c r="D362" s="30"/>
      <c r="E362" s="31"/>
      <c r="F362" s="31"/>
      <c r="G362" s="31"/>
      <c r="H362" s="31"/>
      <c r="I362" s="31"/>
    </row>
    <row r="363" spans="1:9" ht="26.25">
      <c r="A363" s="29"/>
      <c r="B363" s="30"/>
      <c r="C363" s="30"/>
      <c r="D363" s="30"/>
      <c r="E363" s="31"/>
      <c r="F363" s="31"/>
      <c r="G363" s="31"/>
      <c r="H363" s="31"/>
      <c r="I363" s="31"/>
    </row>
    <row r="364" spans="1:9" ht="26.25">
      <c r="A364" s="29"/>
      <c r="B364" s="30"/>
      <c r="C364" s="30"/>
      <c r="D364" s="30"/>
      <c r="E364" s="31"/>
      <c r="F364" s="31"/>
      <c r="G364" s="31"/>
      <c r="H364" s="31"/>
      <c r="I364" s="31"/>
    </row>
    <row r="365" spans="1:9" ht="26.25">
      <c r="A365" s="29"/>
      <c r="B365" s="30"/>
      <c r="C365" s="30"/>
      <c r="D365" s="30"/>
      <c r="E365" s="31"/>
      <c r="F365" s="31"/>
      <c r="G365" s="31"/>
      <c r="H365" s="31"/>
      <c r="I365" s="31"/>
    </row>
    <row r="366" spans="1:9" ht="27" thickBot="1">
      <c r="A366" s="32"/>
      <c r="B366" s="33"/>
      <c r="C366" s="33"/>
      <c r="D366" s="33"/>
      <c r="E366" s="34"/>
      <c r="F366" s="34"/>
      <c r="G366" s="34"/>
      <c r="H366" s="34"/>
      <c r="I366" s="34"/>
    </row>
    <row r="367" spans="2:4" ht="26.25">
      <c r="B367" s="35"/>
      <c r="C367" s="35"/>
      <c r="D367" s="35"/>
    </row>
    <row r="368" spans="2:4" ht="26.25">
      <c r="B368" s="35"/>
      <c r="C368" s="35"/>
      <c r="D368" s="35"/>
    </row>
    <row r="369" spans="2:4" ht="26.25">
      <c r="B369" s="35"/>
      <c r="C369" s="35"/>
      <c r="D369" s="35"/>
    </row>
    <row r="370" spans="2:4" ht="26.25">
      <c r="B370" s="35"/>
      <c r="C370" s="35"/>
      <c r="D370" s="35"/>
    </row>
    <row r="371" spans="2:4" ht="26.25">
      <c r="B371" s="35"/>
      <c r="C371" s="35"/>
      <c r="D371" s="35"/>
    </row>
    <row r="372" spans="2:4" ht="26.25">
      <c r="B372" s="35"/>
      <c r="C372" s="35"/>
      <c r="D372" s="35"/>
    </row>
    <row r="373" spans="2:4" ht="26.25">
      <c r="B373" s="35"/>
      <c r="C373" s="35"/>
      <c r="D373" s="35"/>
    </row>
    <row r="374" spans="2:4" ht="26.25">
      <c r="B374" s="35"/>
      <c r="C374" s="35"/>
      <c r="D374" s="35"/>
    </row>
    <row r="375" spans="2:4" ht="26.25">
      <c r="B375" s="35"/>
      <c r="C375" s="35"/>
      <c r="D375" s="35"/>
    </row>
    <row r="376" spans="2:4" ht="26.25">
      <c r="B376" s="35"/>
      <c r="C376" s="35"/>
      <c r="D376" s="35"/>
    </row>
    <row r="377" spans="2:4" ht="26.25">
      <c r="B377" s="35"/>
      <c r="C377" s="35"/>
      <c r="D377" s="35"/>
    </row>
    <row r="378" spans="2:4" ht="26.25">
      <c r="B378" s="35"/>
      <c r="C378" s="35"/>
      <c r="D378" s="35"/>
    </row>
    <row r="379" spans="2:4" ht="26.25">
      <c r="B379" s="35"/>
      <c r="C379" s="35"/>
      <c r="D379" s="35"/>
    </row>
    <row r="380" spans="2:4" ht="26.25">
      <c r="B380" s="35"/>
      <c r="C380" s="35"/>
      <c r="D380" s="35"/>
    </row>
    <row r="381" spans="2:4" ht="26.25">
      <c r="B381" s="35"/>
      <c r="C381" s="35"/>
      <c r="D381" s="35"/>
    </row>
    <row r="382" spans="2:4" ht="26.25">
      <c r="B382" s="35"/>
      <c r="C382" s="35"/>
      <c r="D382" s="35"/>
    </row>
    <row r="383" spans="2:4" ht="26.25">
      <c r="B383" s="35"/>
      <c r="C383" s="35"/>
      <c r="D383" s="35"/>
    </row>
    <row r="384" spans="2:4" ht="26.25">
      <c r="B384" s="35"/>
      <c r="C384" s="35"/>
      <c r="D384" s="35"/>
    </row>
    <row r="385" spans="2:4" ht="26.25">
      <c r="B385" s="35"/>
      <c r="C385" s="35"/>
      <c r="D385" s="35"/>
    </row>
    <row r="386" spans="2:4" ht="26.25">
      <c r="B386" s="35"/>
      <c r="C386" s="35"/>
      <c r="D386" s="35"/>
    </row>
    <row r="387" spans="2:4" ht="26.25">
      <c r="B387" s="35"/>
      <c r="C387" s="35"/>
      <c r="D387" s="35"/>
    </row>
    <row r="388" spans="2:4" ht="26.25">
      <c r="B388" s="35"/>
      <c r="C388" s="35"/>
      <c r="D388" s="35"/>
    </row>
    <row r="389" spans="2:4" ht="26.25">
      <c r="B389" s="35"/>
      <c r="C389" s="35"/>
      <c r="D389" s="35"/>
    </row>
    <row r="390" spans="2:4" ht="26.25">
      <c r="B390" s="35"/>
      <c r="C390" s="35"/>
      <c r="D390" s="35"/>
    </row>
    <row r="391" spans="2:4" ht="26.25">
      <c r="B391" s="35"/>
      <c r="C391" s="35"/>
      <c r="D391" s="35"/>
    </row>
    <row r="392" spans="2:4" ht="26.25">
      <c r="B392" s="35"/>
      <c r="C392" s="35"/>
      <c r="D392" s="35"/>
    </row>
    <row r="393" spans="2:4" ht="26.25">
      <c r="B393" s="35"/>
      <c r="C393" s="35"/>
      <c r="D393" s="35"/>
    </row>
    <row r="394" spans="2:4" ht="26.25">
      <c r="B394" s="35"/>
      <c r="C394" s="35"/>
      <c r="D394" s="35"/>
    </row>
    <row r="395" spans="2:4" ht="26.25">
      <c r="B395" s="35"/>
      <c r="C395" s="35"/>
      <c r="D395" s="35"/>
    </row>
    <row r="396" spans="2:4" ht="26.25">
      <c r="B396" s="35"/>
      <c r="C396" s="35"/>
      <c r="D396" s="35"/>
    </row>
    <row r="397" spans="2:4" ht="26.25">
      <c r="B397" s="35"/>
      <c r="C397" s="35"/>
      <c r="D397" s="35"/>
    </row>
    <row r="398" spans="2:4" ht="26.25">
      <c r="B398" s="35"/>
      <c r="C398" s="35"/>
      <c r="D398" s="35"/>
    </row>
    <row r="399" spans="2:4" ht="26.25">
      <c r="B399" s="35"/>
      <c r="C399" s="35"/>
      <c r="D399" s="35"/>
    </row>
    <row r="400" spans="2:4" ht="26.25">
      <c r="B400" s="35"/>
      <c r="C400" s="35"/>
      <c r="D400" s="35"/>
    </row>
    <row r="401" spans="2:4" ht="26.25">
      <c r="B401" s="35"/>
      <c r="C401" s="35"/>
      <c r="D401" s="35"/>
    </row>
    <row r="402" spans="2:4" ht="26.25">
      <c r="B402" s="35"/>
      <c r="C402" s="35"/>
      <c r="D402" s="35"/>
    </row>
    <row r="403" spans="2:4" ht="26.25">
      <c r="B403" s="35"/>
      <c r="C403" s="35"/>
      <c r="D403" s="35"/>
    </row>
    <row r="404" spans="2:4" ht="26.25">
      <c r="B404" s="35"/>
      <c r="C404" s="35"/>
      <c r="D404" s="35"/>
    </row>
    <row r="405" spans="2:4" ht="26.25">
      <c r="B405" s="35"/>
      <c r="C405" s="35"/>
      <c r="D405" s="35"/>
    </row>
    <row r="406" spans="2:4" ht="26.25">
      <c r="B406" s="35"/>
      <c r="C406" s="35"/>
      <c r="D406" s="35"/>
    </row>
    <row r="407" spans="2:4" ht="26.25">
      <c r="B407" s="35"/>
      <c r="C407" s="35"/>
      <c r="D407" s="35"/>
    </row>
    <row r="408" spans="2:4" ht="26.25">
      <c r="B408" s="35"/>
      <c r="C408" s="35"/>
      <c r="D408" s="35"/>
    </row>
    <row r="409" spans="2:4" ht="26.25">
      <c r="B409" s="35"/>
      <c r="C409" s="35"/>
      <c r="D409" s="35"/>
    </row>
    <row r="410" spans="2:4" ht="26.25">
      <c r="B410" s="35"/>
      <c r="C410" s="35"/>
      <c r="D410" s="35"/>
    </row>
    <row r="411" spans="2:4" ht="26.25">
      <c r="B411" s="35"/>
      <c r="C411" s="35"/>
      <c r="D411" s="35"/>
    </row>
    <row r="412" spans="2:4" ht="26.25">
      <c r="B412" s="35"/>
      <c r="C412" s="35"/>
      <c r="D412" s="35"/>
    </row>
    <row r="413" spans="2:4" ht="26.25">
      <c r="B413" s="35"/>
      <c r="C413" s="35"/>
      <c r="D413" s="35"/>
    </row>
    <row r="414" spans="2:4" ht="26.25">
      <c r="B414" s="35"/>
      <c r="C414" s="35"/>
      <c r="D414" s="35"/>
    </row>
    <row r="415" spans="2:4" ht="26.25">
      <c r="B415" s="35"/>
      <c r="C415" s="35"/>
      <c r="D415" s="35"/>
    </row>
    <row r="416" spans="2:4" ht="26.25">
      <c r="B416" s="35"/>
      <c r="C416" s="35"/>
      <c r="D416" s="35"/>
    </row>
    <row r="417" spans="2:4" ht="26.25">
      <c r="B417" s="35"/>
      <c r="C417" s="35"/>
      <c r="D417" s="35"/>
    </row>
    <row r="418" spans="2:4" ht="26.25">
      <c r="B418" s="35"/>
      <c r="C418" s="35"/>
      <c r="D418" s="35"/>
    </row>
    <row r="419" spans="2:4" ht="26.25">
      <c r="B419" s="35"/>
      <c r="C419" s="35"/>
      <c r="D419" s="35"/>
    </row>
    <row r="420" spans="2:4" ht="26.25">
      <c r="B420" s="35"/>
      <c r="C420" s="35"/>
      <c r="D420" s="35"/>
    </row>
    <row r="421" spans="2:4" ht="26.25">
      <c r="B421" s="35"/>
      <c r="C421" s="35"/>
      <c r="D421" s="35"/>
    </row>
    <row r="422" spans="2:4" ht="26.25">
      <c r="B422" s="35"/>
      <c r="C422" s="35"/>
      <c r="D422" s="35"/>
    </row>
    <row r="423" spans="2:4" ht="26.25">
      <c r="B423" s="35"/>
      <c r="C423" s="35"/>
      <c r="D423" s="35"/>
    </row>
    <row r="424" spans="2:4" ht="26.25">
      <c r="B424" s="35"/>
      <c r="C424" s="35"/>
      <c r="D424" s="35"/>
    </row>
    <row r="425" spans="2:4" ht="26.25">
      <c r="B425" s="35"/>
      <c r="C425" s="35"/>
      <c r="D425" s="35"/>
    </row>
    <row r="426" spans="2:4" ht="26.25">
      <c r="B426" s="35"/>
      <c r="C426" s="35"/>
      <c r="D426" s="35"/>
    </row>
    <row r="427" spans="2:4" ht="26.25">
      <c r="B427" s="35"/>
      <c r="C427" s="35"/>
      <c r="D427" s="35"/>
    </row>
    <row r="428" spans="2:4" ht="26.25">
      <c r="B428" s="35"/>
      <c r="C428" s="35"/>
      <c r="D428" s="35"/>
    </row>
    <row r="429" spans="2:4" ht="26.25">
      <c r="B429" s="35"/>
      <c r="C429" s="35"/>
      <c r="D429" s="35"/>
    </row>
    <row r="430" spans="2:4" ht="26.25">
      <c r="B430" s="35"/>
      <c r="C430" s="35"/>
      <c r="D430" s="35"/>
    </row>
    <row r="431" spans="2:4" ht="26.25">
      <c r="B431" s="35"/>
      <c r="C431" s="35"/>
      <c r="D431" s="35"/>
    </row>
    <row r="432" spans="2:4" ht="26.25">
      <c r="B432" s="35"/>
      <c r="C432" s="35"/>
      <c r="D432" s="35"/>
    </row>
    <row r="433" spans="2:4" ht="26.25">
      <c r="B433" s="35"/>
      <c r="C433" s="35"/>
      <c r="D433" s="35"/>
    </row>
    <row r="434" spans="2:4" ht="26.25">
      <c r="B434" s="35"/>
      <c r="C434" s="35"/>
      <c r="D434" s="35"/>
    </row>
    <row r="435" spans="2:4" ht="26.25">
      <c r="B435" s="35"/>
      <c r="C435" s="35"/>
      <c r="D435" s="35"/>
    </row>
    <row r="436" spans="2:4" ht="26.25">
      <c r="B436" s="35"/>
      <c r="C436" s="35"/>
      <c r="D436" s="35"/>
    </row>
    <row r="437" spans="2:4" ht="26.25">
      <c r="B437" s="35"/>
      <c r="C437" s="35"/>
      <c r="D437" s="35"/>
    </row>
    <row r="438" spans="2:4" ht="26.25">
      <c r="B438" s="35"/>
      <c r="C438" s="35"/>
      <c r="D438" s="35"/>
    </row>
    <row r="439" spans="2:4" ht="26.25">
      <c r="B439" s="35"/>
      <c r="C439" s="35"/>
      <c r="D439" s="35"/>
    </row>
    <row r="440" spans="2:4" ht="26.25">
      <c r="B440" s="35"/>
      <c r="C440" s="35"/>
      <c r="D440" s="35"/>
    </row>
    <row r="441" spans="2:4" ht="26.25">
      <c r="B441" s="35"/>
      <c r="C441" s="35"/>
      <c r="D441" s="35"/>
    </row>
    <row r="442" spans="2:4" ht="26.25">
      <c r="B442" s="35"/>
      <c r="C442" s="35"/>
      <c r="D442" s="35"/>
    </row>
    <row r="443" spans="2:4" ht="26.25">
      <c r="B443" s="35"/>
      <c r="C443" s="35"/>
      <c r="D443" s="35"/>
    </row>
    <row r="444" spans="2:4" ht="26.25">
      <c r="B444" s="35"/>
      <c r="C444" s="35"/>
      <c r="D444" s="35"/>
    </row>
    <row r="445" spans="2:4" ht="26.25">
      <c r="B445" s="35"/>
      <c r="C445" s="35"/>
      <c r="D445" s="35"/>
    </row>
    <row r="446" spans="2:4" ht="26.25">
      <c r="B446" s="35"/>
      <c r="C446" s="35"/>
      <c r="D446" s="35"/>
    </row>
    <row r="447" spans="2:4" ht="26.25">
      <c r="B447" s="35"/>
      <c r="C447" s="35"/>
      <c r="D447" s="35"/>
    </row>
    <row r="448" spans="2:4" ht="26.25">
      <c r="B448" s="35"/>
      <c r="C448" s="35"/>
      <c r="D448" s="35"/>
    </row>
    <row r="449" spans="2:4" ht="26.25">
      <c r="B449" s="35"/>
      <c r="C449" s="35"/>
      <c r="D449" s="35"/>
    </row>
    <row r="450" spans="2:4" ht="26.25">
      <c r="B450" s="35"/>
      <c r="C450" s="35"/>
      <c r="D450" s="35"/>
    </row>
    <row r="451" spans="2:4" ht="26.25">
      <c r="B451" s="35"/>
      <c r="C451" s="35"/>
      <c r="D451" s="35"/>
    </row>
    <row r="452" spans="2:4" ht="26.25">
      <c r="B452" s="35"/>
      <c r="C452" s="35"/>
      <c r="D452" s="35"/>
    </row>
    <row r="453" spans="2:4" ht="26.25">
      <c r="B453" s="35"/>
      <c r="C453" s="35"/>
      <c r="D453" s="35"/>
    </row>
    <row r="454" spans="2:4" ht="26.25">
      <c r="B454" s="35"/>
      <c r="C454" s="35"/>
      <c r="D454" s="35"/>
    </row>
    <row r="455" spans="2:4" ht="26.25">
      <c r="B455" s="35"/>
      <c r="C455" s="35"/>
      <c r="D455" s="35"/>
    </row>
    <row r="456" spans="2:4" ht="26.25">
      <c r="B456" s="35"/>
      <c r="C456" s="35"/>
      <c r="D456" s="35"/>
    </row>
    <row r="457" spans="2:4" ht="26.25">
      <c r="B457" s="35"/>
      <c r="C457" s="35"/>
      <c r="D457" s="35"/>
    </row>
    <row r="458" spans="2:4" ht="26.25">
      <c r="B458" s="35"/>
      <c r="C458" s="35"/>
      <c r="D458" s="35"/>
    </row>
    <row r="459" spans="2:4" ht="26.25">
      <c r="B459" s="35"/>
      <c r="C459" s="35"/>
      <c r="D459" s="35"/>
    </row>
    <row r="460" spans="2:4" ht="26.25">
      <c r="B460" s="35"/>
      <c r="C460" s="35"/>
      <c r="D460" s="35"/>
    </row>
    <row r="461" spans="2:4" ht="26.25">
      <c r="B461" s="35"/>
      <c r="C461" s="35"/>
      <c r="D461" s="35"/>
    </row>
    <row r="462" spans="2:4" ht="26.25">
      <c r="B462" s="35"/>
      <c r="C462" s="35"/>
      <c r="D462" s="35"/>
    </row>
    <row r="463" spans="2:4" ht="26.25">
      <c r="B463" s="35"/>
      <c r="C463" s="35"/>
      <c r="D463" s="35"/>
    </row>
    <row r="464" spans="2:4" ht="26.25">
      <c r="B464" s="35"/>
      <c r="C464" s="35"/>
      <c r="D464" s="35"/>
    </row>
    <row r="465" spans="2:4" ht="26.25">
      <c r="B465" s="35"/>
      <c r="C465" s="35"/>
      <c r="D465" s="35"/>
    </row>
    <row r="466" spans="2:4" ht="26.25">
      <c r="B466" s="35"/>
      <c r="C466" s="35"/>
      <c r="D466" s="35"/>
    </row>
    <row r="467" spans="2:4" ht="26.25">
      <c r="B467" s="35"/>
      <c r="C467" s="35"/>
      <c r="D467" s="35"/>
    </row>
    <row r="468" spans="2:4" ht="26.25">
      <c r="B468" s="35"/>
      <c r="C468" s="35"/>
      <c r="D468" s="35"/>
    </row>
    <row r="469" spans="2:4" ht="26.25">
      <c r="B469" s="35"/>
      <c r="C469" s="35"/>
      <c r="D469" s="35"/>
    </row>
    <row r="470" spans="2:4" ht="26.25">
      <c r="B470" s="35"/>
      <c r="C470" s="35"/>
      <c r="D470" s="35"/>
    </row>
    <row r="471" spans="2:4" ht="26.25">
      <c r="B471" s="35"/>
      <c r="C471" s="35"/>
      <c r="D471" s="35"/>
    </row>
    <row r="472" spans="2:4" ht="26.25">
      <c r="B472" s="35"/>
      <c r="C472" s="35"/>
      <c r="D472" s="35"/>
    </row>
    <row r="473" spans="2:4" ht="26.25">
      <c r="B473" s="35"/>
      <c r="C473" s="35"/>
      <c r="D473" s="35"/>
    </row>
    <row r="474" spans="2:4" ht="26.25">
      <c r="B474" s="35"/>
      <c r="C474" s="35"/>
      <c r="D474" s="35"/>
    </row>
    <row r="475" spans="2:4" ht="26.25">
      <c r="B475" s="35"/>
      <c r="C475" s="35"/>
      <c r="D475" s="35"/>
    </row>
    <row r="476" spans="2:4" ht="26.25">
      <c r="B476" s="35"/>
      <c r="C476" s="35"/>
      <c r="D476" s="35"/>
    </row>
    <row r="477" spans="2:4" ht="26.25">
      <c r="B477" s="35"/>
      <c r="C477" s="35"/>
      <c r="D477" s="35"/>
    </row>
    <row r="478" spans="2:4" ht="26.25">
      <c r="B478" s="35"/>
      <c r="C478" s="35"/>
      <c r="D478" s="35"/>
    </row>
    <row r="479" spans="2:4" ht="26.25">
      <c r="B479" s="35"/>
      <c r="C479" s="35"/>
      <c r="D479" s="35"/>
    </row>
    <row r="480" spans="2:4" ht="26.25">
      <c r="B480" s="35"/>
      <c r="C480" s="35"/>
      <c r="D480" s="35"/>
    </row>
    <row r="481" spans="2:4" ht="26.25">
      <c r="B481" s="35"/>
      <c r="C481" s="35"/>
      <c r="D481" s="35"/>
    </row>
    <row r="482" spans="2:4" ht="26.25">
      <c r="B482" s="35"/>
      <c r="C482" s="35"/>
      <c r="D482" s="35"/>
    </row>
    <row r="483" spans="2:4" ht="26.25">
      <c r="B483" s="35"/>
      <c r="C483" s="35"/>
      <c r="D483" s="35"/>
    </row>
    <row r="484" spans="2:4" ht="26.25">
      <c r="B484" s="35"/>
      <c r="C484" s="35"/>
      <c r="D484" s="35"/>
    </row>
    <row r="485" spans="2:4" ht="26.25">
      <c r="B485" s="35"/>
      <c r="C485" s="35"/>
      <c r="D485" s="35"/>
    </row>
    <row r="486" spans="2:4" ht="26.25">
      <c r="B486" s="35"/>
      <c r="C486" s="35"/>
      <c r="D486" s="35"/>
    </row>
    <row r="487" spans="2:4" ht="26.25">
      <c r="B487" s="35"/>
      <c r="C487" s="35"/>
      <c r="D487" s="35"/>
    </row>
    <row r="488" spans="2:4" ht="26.25">
      <c r="B488" s="35"/>
      <c r="C488" s="35"/>
      <c r="D488" s="35"/>
    </row>
    <row r="489" spans="2:4" ht="26.25">
      <c r="B489" s="35"/>
      <c r="C489" s="35"/>
      <c r="D489" s="35"/>
    </row>
    <row r="490" spans="2:4" ht="26.25">
      <c r="B490" s="35"/>
      <c r="C490" s="35"/>
      <c r="D490" s="35"/>
    </row>
    <row r="491" spans="2:4" ht="26.25">
      <c r="B491" s="35"/>
      <c r="C491" s="35"/>
      <c r="D491" s="35"/>
    </row>
    <row r="492" spans="2:4" ht="26.25">
      <c r="B492" s="35"/>
      <c r="C492" s="35"/>
      <c r="D492" s="35"/>
    </row>
    <row r="493" spans="2:4" ht="26.25">
      <c r="B493" s="35"/>
      <c r="C493" s="35"/>
      <c r="D493" s="35"/>
    </row>
    <row r="494" spans="2:4" ht="26.25">
      <c r="B494" s="35"/>
      <c r="C494" s="35"/>
      <c r="D494" s="35"/>
    </row>
    <row r="495" spans="2:4" ht="26.25">
      <c r="B495" s="35"/>
      <c r="C495" s="35"/>
      <c r="D495" s="35"/>
    </row>
    <row r="496" spans="2:4" ht="26.25">
      <c r="B496" s="35"/>
      <c r="C496" s="35"/>
      <c r="D496" s="35"/>
    </row>
    <row r="497" spans="2:4" ht="26.25">
      <c r="B497" s="35"/>
      <c r="C497" s="35"/>
      <c r="D497" s="35"/>
    </row>
    <row r="498" spans="2:4" ht="26.25">
      <c r="B498" s="35"/>
      <c r="C498" s="35"/>
      <c r="D498" s="35"/>
    </row>
    <row r="499" spans="2:4" ht="26.25">
      <c r="B499" s="35"/>
      <c r="C499" s="35"/>
      <c r="D499" s="35"/>
    </row>
    <row r="500" spans="2:4" ht="26.25">
      <c r="B500" s="35"/>
      <c r="C500" s="35"/>
      <c r="D500" s="35"/>
    </row>
    <row r="501" spans="2:4" ht="26.25">
      <c r="B501" s="35"/>
      <c r="C501" s="35"/>
      <c r="D501" s="35"/>
    </row>
    <row r="502" spans="2:4" ht="26.25">
      <c r="B502" s="35"/>
      <c r="C502" s="35"/>
      <c r="D502" s="35"/>
    </row>
    <row r="503" spans="2:4" ht="26.25">
      <c r="B503" s="35"/>
      <c r="C503" s="35"/>
      <c r="D503" s="35"/>
    </row>
    <row r="504" spans="2:4" ht="26.25">
      <c r="B504" s="35"/>
      <c r="C504" s="35"/>
      <c r="D504" s="35"/>
    </row>
    <row r="505" spans="2:4" ht="26.25">
      <c r="B505" s="35"/>
      <c r="C505" s="35"/>
      <c r="D505" s="35"/>
    </row>
    <row r="506" spans="2:4" ht="26.25">
      <c r="B506" s="35"/>
      <c r="C506" s="35"/>
      <c r="D506" s="35"/>
    </row>
    <row r="507" spans="2:4" ht="26.25">
      <c r="B507" s="35"/>
      <c r="C507" s="35"/>
      <c r="D507" s="35"/>
    </row>
    <row r="508" spans="2:4" ht="26.25">
      <c r="B508" s="35"/>
      <c r="C508" s="35"/>
      <c r="D508" s="35"/>
    </row>
    <row r="509" spans="2:4" ht="26.25">
      <c r="B509" s="35"/>
      <c r="C509" s="35"/>
      <c r="D509" s="35"/>
    </row>
    <row r="510" spans="2:4" ht="26.25">
      <c r="B510" s="35"/>
      <c r="C510" s="35"/>
      <c r="D510" s="35"/>
    </row>
    <row r="511" spans="2:4" ht="26.25">
      <c r="B511" s="35"/>
      <c r="C511" s="35"/>
      <c r="D511" s="35"/>
    </row>
    <row r="512" spans="2:4" ht="26.25">
      <c r="B512" s="35"/>
      <c r="C512" s="35"/>
      <c r="D512" s="35"/>
    </row>
    <row r="513" spans="2:4" ht="26.25">
      <c r="B513" s="35"/>
      <c r="C513" s="35"/>
      <c r="D513" s="35"/>
    </row>
    <row r="514" spans="2:4" ht="26.25">
      <c r="B514" s="35"/>
      <c r="C514" s="35"/>
      <c r="D514" s="35"/>
    </row>
    <row r="515" spans="2:4" ht="26.25">
      <c r="B515" s="35"/>
      <c r="C515" s="35"/>
      <c r="D515" s="35"/>
    </row>
    <row r="516" spans="2:4" ht="26.25">
      <c r="B516" s="35"/>
      <c r="C516" s="35"/>
      <c r="D516" s="35"/>
    </row>
    <row r="517" spans="2:4" ht="26.25">
      <c r="B517" s="35"/>
      <c r="C517" s="35"/>
      <c r="D517" s="35"/>
    </row>
    <row r="518" spans="2:4" ht="26.25">
      <c r="B518" s="35"/>
      <c r="C518" s="35"/>
      <c r="D518" s="35"/>
    </row>
    <row r="519" spans="2:4" ht="26.25">
      <c r="B519" s="35"/>
      <c r="C519" s="35"/>
      <c r="D519" s="35"/>
    </row>
    <row r="520" spans="2:4" ht="26.25">
      <c r="B520" s="35"/>
      <c r="C520" s="35"/>
      <c r="D520" s="35"/>
    </row>
    <row r="521" spans="2:4" ht="26.25">
      <c r="B521" s="35"/>
      <c r="C521" s="35"/>
      <c r="D521" s="35"/>
    </row>
    <row r="522" spans="2:4" ht="26.25">
      <c r="B522" s="35"/>
      <c r="C522" s="35"/>
      <c r="D522" s="35"/>
    </row>
    <row r="523" spans="2:4" ht="26.25">
      <c r="B523" s="35"/>
      <c r="C523" s="35"/>
      <c r="D523" s="35"/>
    </row>
    <row r="524" spans="2:4" ht="26.25">
      <c r="B524" s="35"/>
      <c r="C524" s="35"/>
      <c r="D524" s="35"/>
    </row>
    <row r="525" spans="2:4" ht="26.25">
      <c r="B525" s="35"/>
      <c r="C525" s="35"/>
      <c r="D525" s="35"/>
    </row>
    <row r="526" spans="2:4" ht="26.25">
      <c r="B526" s="35"/>
      <c r="C526" s="35"/>
      <c r="D526" s="35"/>
    </row>
    <row r="527" spans="2:4" ht="26.25">
      <c r="B527" s="35"/>
      <c r="C527" s="35"/>
      <c r="D527" s="35"/>
    </row>
    <row r="528" spans="2:4" ht="26.25">
      <c r="B528" s="35"/>
      <c r="C528" s="35"/>
      <c r="D528" s="35"/>
    </row>
    <row r="529" spans="2:4" ht="26.25">
      <c r="B529" s="35"/>
      <c r="C529" s="35"/>
      <c r="D529" s="35"/>
    </row>
    <row r="530" spans="2:4" ht="26.25">
      <c r="B530" s="35"/>
      <c r="C530" s="35"/>
      <c r="D530" s="35"/>
    </row>
    <row r="531" spans="2:4" ht="26.25">
      <c r="B531" s="35"/>
      <c r="C531" s="35"/>
      <c r="D531" s="35"/>
    </row>
    <row r="532" spans="2:4" ht="26.25">
      <c r="B532" s="35"/>
      <c r="C532" s="35"/>
      <c r="D532" s="35"/>
    </row>
    <row r="533" spans="2:4" ht="26.25">
      <c r="B533" s="35"/>
      <c r="C533" s="35"/>
      <c r="D533" s="35"/>
    </row>
    <row r="534" spans="2:4" ht="26.25">
      <c r="B534" s="35"/>
      <c r="C534" s="35"/>
      <c r="D534" s="35"/>
    </row>
    <row r="535" spans="2:4" ht="26.25">
      <c r="B535" s="35"/>
      <c r="C535" s="35"/>
      <c r="D535" s="35"/>
    </row>
    <row r="536" spans="2:4" ht="26.25">
      <c r="B536" s="35"/>
      <c r="C536" s="35"/>
      <c r="D536" s="35"/>
    </row>
    <row r="537" spans="2:4" ht="26.25">
      <c r="B537" s="35"/>
      <c r="C537" s="35"/>
      <c r="D537" s="35"/>
    </row>
    <row r="538" spans="2:4" ht="26.25">
      <c r="B538" s="35"/>
      <c r="C538" s="35"/>
      <c r="D538" s="35"/>
    </row>
    <row r="539" spans="2:4" ht="26.25">
      <c r="B539" s="35"/>
      <c r="C539" s="35"/>
      <c r="D539" s="35"/>
    </row>
    <row r="540" spans="2:4" ht="26.25">
      <c r="B540" s="35"/>
      <c r="C540" s="35"/>
      <c r="D540" s="35"/>
    </row>
    <row r="541" spans="2:4" ht="26.25">
      <c r="B541" s="35"/>
      <c r="C541" s="35"/>
      <c r="D541" s="35"/>
    </row>
    <row r="542" spans="2:4" ht="26.25">
      <c r="B542" s="35"/>
      <c r="C542" s="35"/>
      <c r="D542" s="35"/>
    </row>
    <row r="543" spans="2:4" ht="26.25">
      <c r="B543" s="35"/>
      <c r="C543" s="35"/>
      <c r="D543" s="35"/>
    </row>
    <row r="544" spans="2:4" ht="26.25">
      <c r="B544" s="35"/>
      <c r="C544" s="35"/>
      <c r="D544" s="35"/>
    </row>
    <row r="545" spans="2:4" ht="26.25">
      <c r="B545" s="35"/>
      <c r="C545" s="35"/>
      <c r="D545" s="35"/>
    </row>
    <row r="546" spans="2:4" ht="26.25">
      <c r="B546" s="35"/>
      <c r="C546" s="35"/>
      <c r="D546" s="35"/>
    </row>
    <row r="547" spans="2:4" ht="26.25">
      <c r="B547" s="35"/>
      <c r="C547" s="35"/>
      <c r="D547" s="35"/>
    </row>
    <row r="548" spans="2:4" ht="26.25">
      <c r="B548" s="35"/>
      <c r="C548" s="35"/>
      <c r="D548" s="35"/>
    </row>
    <row r="549" spans="2:4" ht="26.25">
      <c r="B549" s="35"/>
      <c r="C549" s="35"/>
      <c r="D549" s="35"/>
    </row>
    <row r="550" spans="2:4" ht="26.25">
      <c r="B550" s="35"/>
      <c r="C550" s="35"/>
      <c r="D550" s="35"/>
    </row>
    <row r="551" spans="2:4" ht="26.25">
      <c r="B551" s="35"/>
      <c r="C551" s="35"/>
      <c r="D551" s="35"/>
    </row>
    <row r="552" spans="2:4" ht="26.25">
      <c r="B552" s="35"/>
      <c r="C552" s="35"/>
      <c r="D552" s="35"/>
    </row>
    <row r="553" spans="2:4" ht="26.25">
      <c r="B553" s="35"/>
      <c r="C553" s="35"/>
      <c r="D553" s="35"/>
    </row>
    <row r="554" spans="2:4" ht="26.25">
      <c r="B554" s="35"/>
      <c r="C554" s="35"/>
      <c r="D554" s="35"/>
    </row>
  </sheetData>
  <sheetProtection password="CC6F" sheet="1" objects="1" scenarios="1"/>
  <mergeCells count="4">
    <mergeCell ref="E1:I1"/>
    <mergeCell ref="A3:I3"/>
    <mergeCell ref="A4:I4"/>
    <mergeCell ref="A76:A77"/>
  </mergeCells>
  <printOptions horizontalCentered="1"/>
  <pageMargins left="1.1811023622047245" right="0.19" top="0.5905511811023623" bottom="0" header="0.3937007874015748" footer="0.1968503937007874"/>
  <pageSetup horizontalDpi="600" verticalDpi="600" orientation="portrait" paperSize="9" scale="39" r:id="rId1"/>
  <headerFooter alignWithMargins="0">
    <oddHeader>&amp;R&amp;"Times New Roman,обычный"&amp;20Продовження додатка</oddHeader>
    <oddFooter>&amp;R&amp;P</oddFooter>
  </headerFooter>
  <rowBreaks count="4" manualBreakCount="4">
    <brk id="41" max="8" man="1"/>
    <brk id="80" max="8" man="1"/>
    <brk id="107" max="8" man="1"/>
    <brk id="1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4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9.875" style="169" customWidth="1"/>
    <col min="2" max="2" width="41.375" style="170" customWidth="1"/>
    <col min="3" max="3" width="23.125" style="168" hidden="1" customWidth="1"/>
    <col min="4" max="4" width="9.25390625" style="168" hidden="1" customWidth="1"/>
    <col min="5" max="5" width="19.25390625" style="168" customWidth="1"/>
    <col min="6" max="6" width="19.00390625" style="168" customWidth="1"/>
    <col min="7" max="7" width="14.25390625" style="168" hidden="1" customWidth="1"/>
    <col min="8" max="8" width="19.75390625" style="168" customWidth="1"/>
    <col min="9" max="9" width="10.00390625" style="168" hidden="1" customWidth="1"/>
    <col min="10" max="10" width="11.00390625" style="168" customWidth="1"/>
    <col min="11" max="11" width="11.25390625" style="168" customWidth="1"/>
    <col min="12" max="12" width="24.125" style="167" customWidth="1"/>
    <col min="13" max="13" width="12.00390625" style="168" customWidth="1"/>
    <col min="14" max="16384" width="9.125" style="168" customWidth="1"/>
  </cols>
  <sheetData>
    <row r="1" spans="1:11" ht="21" customHeight="1">
      <c r="A1" s="272" t="s">
        <v>154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ht="19.5" customHeight="1">
      <c r="F2" s="171"/>
    </row>
    <row r="3" spans="1:12" ht="82.5" customHeight="1">
      <c r="A3" s="172" t="s">
        <v>2</v>
      </c>
      <c r="B3" s="172" t="s">
        <v>155</v>
      </c>
      <c r="C3" s="172" t="s">
        <v>156</v>
      </c>
      <c r="D3" s="172" t="s">
        <v>139</v>
      </c>
      <c r="E3" s="172" t="s">
        <v>157</v>
      </c>
      <c r="F3" s="172" t="s">
        <v>158</v>
      </c>
      <c r="G3" s="172" t="s">
        <v>159</v>
      </c>
      <c r="H3" s="172" t="s">
        <v>159</v>
      </c>
      <c r="I3" s="172" t="s">
        <v>160</v>
      </c>
      <c r="J3" s="172" t="s">
        <v>161</v>
      </c>
      <c r="K3" s="172" t="s">
        <v>162</v>
      </c>
      <c r="L3" s="173"/>
    </row>
    <row r="4" spans="1:11" ht="14.25" customHeight="1">
      <c r="A4" s="172">
        <v>1</v>
      </c>
      <c r="B4" s="172">
        <v>2</v>
      </c>
      <c r="C4" s="172"/>
      <c r="D4" s="172">
        <v>3</v>
      </c>
      <c r="E4" s="172">
        <v>3</v>
      </c>
      <c r="F4" s="172">
        <v>4</v>
      </c>
      <c r="G4" s="172">
        <v>5</v>
      </c>
      <c r="H4" s="172">
        <v>5</v>
      </c>
      <c r="I4" s="172">
        <v>7</v>
      </c>
      <c r="J4" s="172">
        <v>6</v>
      </c>
      <c r="K4" s="172">
        <v>7</v>
      </c>
    </row>
    <row r="5" spans="1:11" ht="18.75">
      <c r="A5" s="174"/>
      <c r="B5" s="175" t="s">
        <v>0</v>
      </c>
      <c r="C5" s="174"/>
      <c r="D5" s="174"/>
      <c r="E5" s="176"/>
      <c r="F5" s="176"/>
      <c r="G5" s="177"/>
      <c r="H5" s="177"/>
      <c r="I5" s="174"/>
      <c r="J5" s="146"/>
      <c r="K5" s="146"/>
    </row>
    <row r="6" spans="1:12" s="185" customFormat="1" ht="21" customHeight="1">
      <c r="A6" s="178" t="s">
        <v>163</v>
      </c>
      <c r="B6" s="179" t="s">
        <v>164</v>
      </c>
      <c r="C6" s="180">
        <f>C7</f>
        <v>4331300</v>
      </c>
      <c r="D6" s="180">
        <v>5123500</v>
      </c>
      <c r="E6" s="181">
        <v>16188575</v>
      </c>
      <c r="F6" s="181">
        <v>8105287</v>
      </c>
      <c r="G6" s="181"/>
      <c r="H6" s="181">
        <v>7307998.14</v>
      </c>
      <c r="I6" s="182">
        <v>142.6368330242998</v>
      </c>
      <c r="J6" s="183">
        <v>0.45142936546298856</v>
      </c>
      <c r="K6" s="183">
        <v>0.9016334819482641</v>
      </c>
      <c r="L6" s="184"/>
    </row>
    <row r="7" spans="1:12" s="192" customFormat="1" ht="28.5" customHeight="1">
      <c r="A7" s="186" t="s">
        <v>165</v>
      </c>
      <c r="B7" s="187" t="s">
        <v>166</v>
      </c>
      <c r="C7" s="188">
        <v>4331300</v>
      </c>
      <c r="D7" s="188">
        <v>5123500</v>
      </c>
      <c r="E7" s="189">
        <v>16188575</v>
      </c>
      <c r="F7" s="189">
        <v>8105287</v>
      </c>
      <c r="G7" s="189"/>
      <c r="H7" s="189">
        <v>7307998.14</v>
      </c>
      <c r="I7" s="190">
        <v>142.6368330242998</v>
      </c>
      <c r="J7" s="191">
        <v>0.45142936546298856</v>
      </c>
      <c r="K7" s="191">
        <v>0.9016334819482641</v>
      </c>
      <c r="L7" s="184"/>
    </row>
    <row r="8" spans="1:12" s="185" customFormat="1" ht="93.75" customHeight="1">
      <c r="A8" s="178" t="s">
        <v>167</v>
      </c>
      <c r="B8" s="193" t="s">
        <v>168</v>
      </c>
      <c r="C8" s="194">
        <f>SUM(C9:C9)</f>
        <v>200000</v>
      </c>
      <c r="D8" s="180">
        <f>D9</f>
        <v>200000</v>
      </c>
      <c r="E8" s="181">
        <v>800000</v>
      </c>
      <c r="F8" s="181">
        <v>453331</v>
      </c>
      <c r="G8" s="181">
        <v>0</v>
      </c>
      <c r="H8" s="181">
        <v>359306.95</v>
      </c>
      <c r="I8" s="182">
        <v>179.653475</v>
      </c>
      <c r="J8" s="183">
        <v>0.4491336875</v>
      </c>
      <c r="K8" s="183">
        <v>0.7925929398166021</v>
      </c>
      <c r="L8" s="184"/>
    </row>
    <row r="9" spans="1:12" s="192" customFormat="1" ht="31.5" customHeight="1">
      <c r="A9" s="186" t="s">
        <v>169</v>
      </c>
      <c r="B9" s="195" t="s">
        <v>170</v>
      </c>
      <c r="C9" s="188">
        <v>200000</v>
      </c>
      <c r="D9" s="188">
        <v>200000</v>
      </c>
      <c r="E9" s="189">
        <v>800000</v>
      </c>
      <c r="F9" s="189">
        <v>453331</v>
      </c>
      <c r="G9" s="189"/>
      <c r="H9" s="189">
        <v>359306.95</v>
      </c>
      <c r="I9" s="190">
        <v>179.653475</v>
      </c>
      <c r="J9" s="191">
        <v>0.4491336875</v>
      </c>
      <c r="K9" s="191">
        <v>0.7925929398166021</v>
      </c>
      <c r="L9" s="184"/>
    </row>
    <row r="10" spans="1:12" s="192" customFormat="1" ht="18" customHeight="1">
      <c r="A10" s="178" t="s">
        <v>171</v>
      </c>
      <c r="B10" s="193" t="s">
        <v>172</v>
      </c>
      <c r="C10" s="194">
        <v>39707200</v>
      </c>
      <c r="D10" s="180" t="e">
        <f>D11+D12+D13+#REF!+D14+D15+D16+D17+D18+D19+D20</f>
        <v>#REF!</v>
      </c>
      <c r="E10" s="181">
        <v>205658551</v>
      </c>
      <c r="F10" s="181">
        <v>120104747.31</v>
      </c>
      <c r="G10" s="181">
        <v>0</v>
      </c>
      <c r="H10" s="181">
        <v>110748045.03999999</v>
      </c>
      <c r="I10" s="182" t="e">
        <v>#REF!</v>
      </c>
      <c r="J10" s="183">
        <v>0.5385044507096619</v>
      </c>
      <c r="K10" s="183">
        <v>0.9220954834878458</v>
      </c>
      <c r="L10" s="184"/>
    </row>
    <row r="11" spans="1:12" s="192" customFormat="1" ht="16.5" customHeight="1">
      <c r="A11" s="186" t="s">
        <v>173</v>
      </c>
      <c r="B11" s="196" t="s">
        <v>174</v>
      </c>
      <c r="C11" s="197"/>
      <c r="D11" s="188">
        <v>20349500</v>
      </c>
      <c r="E11" s="189">
        <v>79125337</v>
      </c>
      <c r="F11" s="189">
        <v>45580546</v>
      </c>
      <c r="G11" s="189"/>
      <c r="H11" s="189">
        <v>38874517.8</v>
      </c>
      <c r="I11" s="190">
        <v>191.03426521536153</v>
      </c>
      <c r="J11" s="191">
        <v>0.4913030297741417</v>
      </c>
      <c r="K11" s="191">
        <v>0.8528752112798297</v>
      </c>
      <c r="L11" s="184"/>
    </row>
    <row r="12" spans="1:12" s="192" customFormat="1" ht="55.5" customHeight="1">
      <c r="A12" s="186" t="s">
        <v>175</v>
      </c>
      <c r="B12" s="198" t="s">
        <v>176</v>
      </c>
      <c r="C12" s="197"/>
      <c r="D12" s="188">
        <v>34469700</v>
      </c>
      <c r="E12" s="199">
        <v>116885281</v>
      </c>
      <c r="F12" s="189">
        <v>69006208</v>
      </c>
      <c r="G12" s="189"/>
      <c r="H12" s="189">
        <v>67009633.67</v>
      </c>
      <c r="I12" s="190">
        <v>194.4015575128301</v>
      </c>
      <c r="J12" s="191">
        <v>0.5732940289547663</v>
      </c>
      <c r="K12" s="191">
        <v>0.9710667432993855</v>
      </c>
      <c r="L12" s="184"/>
    </row>
    <row r="13" spans="1:12" s="192" customFormat="1" ht="18" customHeight="1">
      <c r="A13" s="186" t="s">
        <v>177</v>
      </c>
      <c r="B13" s="196" t="s">
        <v>178</v>
      </c>
      <c r="C13" s="197"/>
      <c r="D13" s="188">
        <v>423600</v>
      </c>
      <c r="E13" s="199">
        <v>963316</v>
      </c>
      <c r="F13" s="189">
        <v>562004</v>
      </c>
      <c r="G13" s="189"/>
      <c r="H13" s="189">
        <v>528675.95</v>
      </c>
      <c r="I13" s="190">
        <v>124.80546506137864</v>
      </c>
      <c r="J13" s="191">
        <v>0.5488084387677563</v>
      </c>
      <c r="K13" s="191">
        <v>0.9406978420082418</v>
      </c>
      <c r="L13" s="184"/>
    </row>
    <row r="14" spans="1:12" s="192" customFormat="1" ht="92.25" customHeight="1">
      <c r="A14" s="186" t="s">
        <v>179</v>
      </c>
      <c r="B14" s="198" t="s">
        <v>180</v>
      </c>
      <c r="C14" s="197"/>
      <c r="D14" s="188">
        <v>559200</v>
      </c>
      <c r="E14" s="199">
        <v>2324637</v>
      </c>
      <c r="F14" s="189">
        <v>1348154</v>
      </c>
      <c r="G14" s="189"/>
      <c r="H14" s="189">
        <v>1264673.69</v>
      </c>
      <c r="I14" s="190">
        <v>226.1576698855508</v>
      </c>
      <c r="J14" s="191">
        <v>0.5440306120912641</v>
      </c>
      <c r="K14" s="191">
        <v>0.9380780608150107</v>
      </c>
      <c r="L14" s="184"/>
    </row>
    <row r="15" spans="1:12" s="192" customFormat="1" ht="56.25" customHeight="1">
      <c r="A15" s="186" t="s">
        <v>181</v>
      </c>
      <c r="B15" s="198" t="s">
        <v>182</v>
      </c>
      <c r="C15" s="197"/>
      <c r="D15" s="188">
        <v>325400</v>
      </c>
      <c r="E15" s="199">
        <v>2564251</v>
      </c>
      <c r="F15" s="189">
        <v>1490833.31</v>
      </c>
      <c r="G15" s="189"/>
      <c r="H15" s="189">
        <v>1262864.08</v>
      </c>
      <c r="I15" s="190">
        <v>388.0959065765212</v>
      </c>
      <c r="J15" s="191">
        <v>0.4924884810418325</v>
      </c>
      <c r="K15" s="191">
        <v>0.8470860367347172</v>
      </c>
      <c r="L15" s="184"/>
    </row>
    <row r="16" spans="1:12" s="192" customFormat="1" ht="38.25" customHeight="1">
      <c r="A16" s="186" t="s">
        <v>183</v>
      </c>
      <c r="B16" s="198" t="s">
        <v>184</v>
      </c>
      <c r="C16" s="197"/>
      <c r="D16" s="188">
        <v>210900</v>
      </c>
      <c r="E16" s="199">
        <v>649167</v>
      </c>
      <c r="F16" s="189">
        <v>338038</v>
      </c>
      <c r="G16" s="189"/>
      <c r="H16" s="189">
        <v>284062.63</v>
      </c>
      <c r="I16" s="190">
        <v>134.69067330488383</v>
      </c>
      <c r="J16" s="191">
        <v>0.43758020663404024</v>
      </c>
      <c r="K16" s="191">
        <v>0.8403275075583219</v>
      </c>
      <c r="L16" s="184"/>
    </row>
    <row r="17" spans="1:12" s="192" customFormat="1" ht="39" customHeight="1">
      <c r="A17" s="186" t="s">
        <v>185</v>
      </c>
      <c r="B17" s="196" t="s">
        <v>186</v>
      </c>
      <c r="C17" s="197"/>
      <c r="D17" s="188">
        <v>945900</v>
      </c>
      <c r="E17" s="199">
        <v>2080187</v>
      </c>
      <c r="F17" s="189">
        <v>1146831</v>
      </c>
      <c r="G17" s="189"/>
      <c r="H17" s="189">
        <v>1017672.03</v>
      </c>
      <c r="I17" s="190">
        <v>107.58769743101809</v>
      </c>
      <c r="J17" s="191">
        <v>0.4892214161515287</v>
      </c>
      <c r="K17" s="191">
        <v>0.8873775037472827</v>
      </c>
      <c r="L17" s="184"/>
    </row>
    <row r="18" spans="1:12" s="192" customFormat="1" ht="36.75" customHeight="1">
      <c r="A18" s="186" t="s">
        <v>187</v>
      </c>
      <c r="B18" s="196" t="s">
        <v>188</v>
      </c>
      <c r="C18" s="197"/>
      <c r="D18" s="188">
        <v>397700</v>
      </c>
      <c r="E18" s="199">
        <v>827950</v>
      </c>
      <c r="F18" s="189">
        <v>483466</v>
      </c>
      <c r="G18" s="189"/>
      <c r="H18" s="189">
        <v>373958.36</v>
      </c>
      <c r="I18" s="190">
        <v>94.03026401810409</v>
      </c>
      <c r="J18" s="191">
        <v>0.45166780602693396</v>
      </c>
      <c r="K18" s="191">
        <v>0.7734946407813579</v>
      </c>
      <c r="L18" s="184"/>
    </row>
    <row r="19" spans="1:12" s="192" customFormat="1" ht="18.75" customHeight="1">
      <c r="A19" s="186" t="s">
        <v>189</v>
      </c>
      <c r="B19" s="198" t="s">
        <v>190</v>
      </c>
      <c r="C19" s="197"/>
      <c r="D19" s="188">
        <v>23900</v>
      </c>
      <c r="E19" s="199">
        <v>69885</v>
      </c>
      <c r="F19" s="189">
        <v>40547</v>
      </c>
      <c r="G19" s="189"/>
      <c r="H19" s="189">
        <v>28636.83</v>
      </c>
      <c r="I19" s="190">
        <v>119.81937238493725</v>
      </c>
      <c r="J19" s="191">
        <v>0.40977076625885384</v>
      </c>
      <c r="K19" s="191">
        <v>0.7062626088243273</v>
      </c>
      <c r="L19" s="184"/>
    </row>
    <row r="20" spans="1:12" s="192" customFormat="1" ht="75" customHeight="1">
      <c r="A20" s="186" t="s">
        <v>191</v>
      </c>
      <c r="B20" s="196" t="s">
        <v>192</v>
      </c>
      <c r="C20" s="197"/>
      <c r="D20" s="188"/>
      <c r="E20" s="199">
        <v>168540</v>
      </c>
      <c r="F20" s="189">
        <v>108120</v>
      </c>
      <c r="G20" s="189"/>
      <c r="H20" s="189">
        <v>103350</v>
      </c>
      <c r="I20" s="190"/>
      <c r="J20" s="191">
        <v>0.6132075471698113</v>
      </c>
      <c r="K20" s="191">
        <v>0.9558823529411765</v>
      </c>
      <c r="L20" s="184"/>
    </row>
    <row r="21" spans="1:12" s="192" customFormat="1" ht="153.75" customHeight="1" hidden="1">
      <c r="A21" s="186" t="s">
        <v>193</v>
      </c>
      <c r="B21" s="198" t="s">
        <v>194</v>
      </c>
      <c r="C21" s="197"/>
      <c r="D21" s="188"/>
      <c r="E21" s="199"/>
      <c r="F21" s="189"/>
      <c r="G21" s="189"/>
      <c r="H21" s="189"/>
      <c r="I21" s="190"/>
      <c r="J21" s="191" t="e">
        <v>#DIV/0!</v>
      </c>
      <c r="K21" s="191" t="e">
        <v>#DIV/0!</v>
      </c>
      <c r="L21" s="184"/>
    </row>
    <row r="22" spans="1:12" s="192" customFormat="1" ht="17.25" customHeight="1">
      <c r="A22" s="178" t="s">
        <v>195</v>
      </c>
      <c r="B22" s="179" t="s">
        <v>196</v>
      </c>
      <c r="C22" s="180">
        <v>33000000</v>
      </c>
      <c r="D22" s="180" t="e">
        <f>D23+D24+D25+D26+D27+D28+D29+#REF!</f>
        <v>#REF!</v>
      </c>
      <c r="E22" s="181">
        <v>147175600</v>
      </c>
      <c r="F22" s="181">
        <v>81540424</v>
      </c>
      <c r="G22" s="181">
        <v>0</v>
      </c>
      <c r="H22" s="181">
        <v>69057572.08000001</v>
      </c>
      <c r="I22" s="182" t="e">
        <v>#REF!</v>
      </c>
      <c r="J22" s="183">
        <v>0.46921889280560103</v>
      </c>
      <c r="K22" s="183">
        <v>0.8469121043569753</v>
      </c>
      <c r="L22" s="184"/>
    </row>
    <row r="23" spans="1:12" s="192" customFormat="1" ht="17.25" customHeight="1">
      <c r="A23" s="186" t="s">
        <v>197</v>
      </c>
      <c r="B23" s="200" t="s">
        <v>198</v>
      </c>
      <c r="C23" s="188"/>
      <c r="D23" s="188">
        <v>22257790</v>
      </c>
      <c r="E23" s="199">
        <v>88464055</v>
      </c>
      <c r="F23" s="189">
        <v>49210982</v>
      </c>
      <c r="G23" s="189"/>
      <c r="H23" s="189">
        <v>41274952.88</v>
      </c>
      <c r="I23" s="190">
        <v>185.44048119781883</v>
      </c>
      <c r="J23" s="191">
        <v>0.46657315086901685</v>
      </c>
      <c r="K23" s="191">
        <v>0.8387345913966928</v>
      </c>
      <c r="L23" s="184"/>
    </row>
    <row r="24" spans="1:12" s="192" customFormat="1" ht="16.5" customHeight="1">
      <c r="A24" s="186" t="s">
        <v>199</v>
      </c>
      <c r="B24" s="200" t="s">
        <v>200</v>
      </c>
      <c r="C24" s="188"/>
      <c r="D24" s="188">
        <v>3883600</v>
      </c>
      <c r="E24" s="199">
        <v>15337757</v>
      </c>
      <c r="F24" s="189">
        <v>8743597</v>
      </c>
      <c r="G24" s="189"/>
      <c r="H24" s="189">
        <v>7556511.63</v>
      </c>
      <c r="I24" s="190">
        <v>194.57492094963436</v>
      </c>
      <c r="J24" s="191">
        <v>0.49267383946687904</v>
      </c>
      <c r="K24" s="191">
        <v>0.8642337507092333</v>
      </c>
      <c r="L24" s="184"/>
    </row>
    <row r="25" spans="1:12" s="192" customFormat="1" ht="38.25" customHeight="1">
      <c r="A25" s="186" t="s">
        <v>201</v>
      </c>
      <c r="B25" s="200" t="s">
        <v>202</v>
      </c>
      <c r="C25" s="188"/>
      <c r="D25" s="188">
        <v>3053500</v>
      </c>
      <c r="E25" s="199">
        <v>12155063</v>
      </c>
      <c r="F25" s="189">
        <v>6878274</v>
      </c>
      <c r="G25" s="189"/>
      <c r="H25" s="189">
        <v>5914845.21</v>
      </c>
      <c r="I25" s="190">
        <v>193.70706435238253</v>
      </c>
      <c r="J25" s="191">
        <v>0.4866157592107914</v>
      </c>
      <c r="K25" s="191">
        <v>0.8599316063884631</v>
      </c>
      <c r="L25" s="184"/>
    </row>
    <row r="26" spans="1:12" s="192" customFormat="1" ht="73.5" customHeight="1">
      <c r="A26" s="186" t="s">
        <v>203</v>
      </c>
      <c r="B26" s="201" t="s">
        <v>204</v>
      </c>
      <c r="C26" s="188"/>
      <c r="D26" s="188">
        <v>5351100</v>
      </c>
      <c r="E26" s="199">
        <v>19297842</v>
      </c>
      <c r="F26" s="189">
        <v>10493879</v>
      </c>
      <c r="G26" s="189"/>
      <c r="H26" s="189">
        <v>8824336.32</v>
      </c>
      <c r="I26" s="190">
        <v>164.90695969053093</v>
      </c>
      <c r="J26" s="191">
        <v>0.45727062746186853</v>
      </c>
      <c r="K26" s="191">
        <v>0.8409031893735387</v>
      </c>
      <c r="L26" s="184"/>
    </row>
    <row r="27" spans="1:12" s="192" customFormat="1" ht="39" customHeight="1">
      <c r="A27" s="186" t="s">
        <v>205</v>
      </c>
      <c r="B27" s="200" t="s">
        <v>206</v>
      </c>
      <c r="C27" s="188"/>
      <c r="D27" s="188">
        <v>1763100</v>
      </c>
      <c r="E27" s="199">
        <v>5622174</v>
      </c>
      <c r="F27" s="199">
        <v>3081605</v>
      </c>
      <c r="G27" s="189"/>
      <c r="H27" s="189">
        <v>2559131.89</v>
      </c>
      <c r="I27" s="190">
        <v>145.14955986614487</v>
      </c>
      <c r="J27" s="191">
        <v>0.45518546562237316</v>
      </c>
      <c r="K27" s="191">
        <v>0.8304542243408873</v>
      </c>
      <c r="L27" s="184"/>
    </row>
    <row r="28" spans="1:12" s="192" customFormat="1" ht="18" customHeight="1">
      <c r="A28" s="186" t="s">
        <v>207</v>
      </c>
      <c r="B28" s="200" t="s">
        <v>208</v>
      </c>
      <c r="C28" s="188"/>
      <c r="D28" s="188">
        <v>1597000</v>
      </c>
      <c r="E28" s="199">
        <v>1938451</v>
      </c>
      <c r="F28" s="189">
        <v>1014281</v>
      </c>
      <c r="G28" s="189"/>
      <c r="H28" s="189">
        <v>920312.14</v>
      </c>
      <c r="I28" s="190">
        <v>57.62756042579837</v>
      </c>
      <c r="J28" s="191">
        <v>0.4747667802797182</v>
      </c>
      <c r="K28" s="191">
        <v>0.9073542144632504</v>
      </c>
      <c r="L28" s="184"/>
    </row>
    <row r="29" spans="1:12" s="192" customFormat="1" ht="19.5" customHeight="1">
      <c r="A29" s="186" t="s">
        <v>209</v>
      </c>
      <c r="B29" s="200" t="s">
        <v>210</v>
      </c>
      <c r="C29" s="188"/>
      <c r="D29" s="188">
        <v>273210</v>
      </c>
      <c r="E29" s="199">
        <v>645909</v>
      </c>
      <c r="F29" s="189">
        <v>324590</v>
      </c>
      <c r="G29" s="189"/>
      <c r="H29" s="189">
        <v>277266.01</v>
      </c>
      <c r="I29" s="190">
        <v>101.48457596720473</v>
      </c>
      <c r="J29" s="191">
        <v>0.429264819037976</v>
      </c>
      <c r="K29" s="191">
        <v>0.8542037955574725</v>
      </c>
      <c r="L29" s="184"/>
    </row>
    <row r="30" spans="1:12" s="192" customFormat="1" ht="61.5" customHeight="1">
      <c r="A30" s="186" t="s">
        <v>211</v>
      </c>
      <c r="B30" s="200" t="s">
        <v>212</v>
      </c>
      <c r="C30" s="188"/>
      <c r="D30" s="188"/>
      <c r="E30" s="199">
        <v>3714349</v>
      </c>
      <c r="F30" s="189">
        <v>1793216</v>
      </c>
      <c r="G30" s="189"/>
      <c r="H30" s="189">
        <v>1730216</v>
      </c>
      <c r="I30" s="190"/>
      <c r="J30" s="191">
        <v>0.4658194477686399</v>
      </c>
      <c r="K30" s="191">
        <v>0.9648675898497449</v>
      </c>
      <c r="L30" s="184"/>
    </row>
    <row r="31" spans="1:12" s="192" customFormat="1" ht="37.5" customHeight="1">
      <c r="A31" s="178" t="s">
        <v>213</v>
      </c>
      <c r="B31" s="193" t="s">
        <v>214</v>
      </c>
      <c r="C31" s="194">
        <f>SUM(C32:C39)</f>
        <v>265200</v>
      </c>
      <c r="D31" s="180" t="e">
        <f>#REF!+D33+D34+D35+D36+D37+D38+D39+#REF!+#REF!</f>
        <v>#REF!</v>
      </c>
      <c r="E31" s="181">
        <v>1306640</v>
      </c>
      <c r="F31" s="181">
        <v>666349</v>
      </c>
      <c r="G31" s="181">
        <v>0</v>
      </c>
      <c r="H31" s="181">
        <v>441338.07</v>
      </c>
      <c r="I31" s="181" t="e">
        <v>#REF!</v>
      </c>
      <c r="J31" s="183">
        <v>0.3377656202167391</v>
      </c>
      <c r="K31" s="183">
        <v>0.6623227017673922</v>
      </c>
      <c r="L31" s="184"/>
    </row>
    <row r="32" spans="1:12" s="192" customFormat="1" ht="34.5" customHeight="1">
      <c r="A32" s="186" t="s">
        <v>215</v>
      </c>
      <c r="B32" s="202" t="s">
        <v>216</v>
      </c>
      <c r="C32" s="197"/>
      <c r="D32" s="188"/>
      <c r="E32" s="189">
        <v>43650</v>
      </c>
      <c r="F32" s="189">
        <v>12360</v>
      </c>
      <c r="G32" s="189"/>
      <c r="H32" s="189">
        <v>12360</v>
      </c>
      <c r="I32" s="190"/>
      <c r="J32" s="191">
        <v>0.2831615120274914</v>
      </c>
      <c r="K32" s="191">
        <v>1</v>
      </c>
      <c r="L32" s="184"/>
    </row>
    <row r="33" spans="1:12" s="192" customFormat="1" ht="36" customHeight="1">
      <c r="A33" s="186" t="s">
        <v>217</v>
      </c>
      <c r="B33" s="198" t="s">
        <v>218</v>
      </c>
      <c r="C33" s="197">
        <v>110000</v>
      </c>
      <c r="D33" s="188">
        <v>125000</v>
      </c>
      <c r="E33" s="199">
        <v>495000</v>
      </c>
      <c r="F33" s="189">
        <v>240614</v>
      </c>
      <c r="G33" s="189"/>
      <c r="H33" s="189">
        <v>109878.79</v>
      </c>
      <c r="I33" s="190">
        <v>87.903032</v>
      </c>
      <c r="J33" s="191">
        <v>0.22197735353535353</v>
      </c>
      <c r="K33" s="191">
        <v>0.4566600031585859</v>
      </c>
      <c r="L33" s="184"/>
    </row>
    <row r="34" spans="1:12" s="192" customFormat="1" ht="36" customHeight="1">
      <c r="A34" s="186" t="s">
        <v>219</v>
      </c>
      <c r="B34" s="198" t="s">
        <v>220</v>
      </c>
      <c r="C34" s="188">
        <v>1000</v>
      </c>
      <c r="D34" s="188">
        <v>3000</v>
      </c>
      <c r="E34" s="199">
        <v>16500</v>
      </c>
      <c r="F34" s="189">
        <v>8685</v>
      </c>
      <c r="G34" s="189"/>
      <c r="H34" s="189">
        <v>7600.54</v>
      </c>
      <c r="I34" s="190">
        <v>253.35133333333334</v>
      </c>
      <c r="J34" s="191">
        <v>0.46063878787878787</v>
      </c>
      <c r="K34" s="191">
        <v>0.8751341393206679</v>
      </c>
      <c r="L34" s="184"/>
    </row>
    <row r="35" spans="1:12" s="192" customFormat="1" ht="36" customHeight="1">
      <c r="A35" s="186" t="s">
        <v>221</v>
      </c>
      <c r="B35" s="198" t="s">
        <v>222</v>
      </c>
      <c r="C35" s="197">
        <v>103700</v>
      </c>
      <c r="D35" s="188">
        <v>128800</v>
      </c>
      <c r="E35" s="199">
        <v>512490</v>
      </c>
      <c r="F35" s="189">
        <v>260374</v>
      </c>
      <c r="G35" s="189"/>
      <c r="H35" s="189">
        <v>239313.18</v>
      </c>
      <c r="I35" s="190">
        <v>185.80215838509315</v>
      </c>
      <c r="J35" s="191">
        <v>0.4669616577884446</v>
      </c>
      <c r="K35" s="191">
        <v>0.919113198706476</v>
      </c>
      <c r="L35" s="184"/>
    </row>
    <row r="36" spans="1:12" s="192" customFormat="1" ht="54.75" customHeight="1">
      <c r="A36" s="186" t="s">
        <v>223</v>
      </c>
      <c r="B36" s="198" t="s">
        <v>224</v>
      </c>
      <c r="C36" s="197">
        <v>20000</v>
      </c>
      <c r="D36" s="188">
        <v>20000</v>
      </c>
      <c r="E36" s="199">
        <v>30000</v>
      </c>
      <c r="F36" s="189">
        <v>15000</v>
      </c>
      <c r="G36" s="189"/>
      <c r="H36" s="189">
        <v>12055.19</v>
      </c>
      <c r="I36" s="190">
        <v>60.27595</v>
      </c>
      <c r="J36" s="191">
        <v>0.4018396666666667</v>
      </c>
      <c r="K36" s="191">
        <v>0.8036793333333334</v>
      </c>
      <c r="L36" s="184"/>
    </row>
    <row r="37" spans="1:12" s="192" customFormat="1" ht="57.75" customHeight="1">
      <c r="A37" s="186" t="s">
        <v>225</v>
      </c>
      <c r="B37" s="198" t="s">
        <v>226</v>
      </c>
      <c r="C37" s="197">
        <v>20500</v>
      </c>
      <c r="D37" s="188">
        <v>65000</v>
      </c>
      <c r="E37" s="199">
        <v>130000</v>
      </c>
      <c r="F37" s="189">
        <v>89164</v>
      </c>
      <c r="G37" s="189"/>
      <c r="H37" s="189">
        <v>42244.18</v>
      </c>
      <c r="I37" s="190">
        <v>64.99104615384616</v>
      </c>
      <c r="J37" s="191">
        <v>0.3249552307692308</v>
      </c>
      <c r="K37" s="191">
        <v>0.473780673814544</v>
      </c>
      <c r="L37" s="184"/>
    </row>
    <row r="38" spans="1:12" s="192" customFormat="1" ht="78" customHeight="1">
      <c r="A38" s="186" t="s">
        <v>227</v>
      </c>
      <c r="B38" s="198" t="s">
        <v>228</v>
      </c>
      <c r="C38" s="188">
        <v>5000</v>
      </c>
      <c r="D38" s="188">
        <v>5300</v>
      </c>
      <c r="E38" s="199">
        <v>8000</v>
      </c>
      <c r="F38" s="189">
        <v>4982</v>
      </c>
      <c r="G38" s="189"/>
      <c r="H38" s="189">
        <v>4982</v>
      </c>
      <c r="I38" s="190">
        <v>94</v>
      </c>
      <c r="J38" s="191">
        <v>0.62275</v>
      </c>
      <c r="K38" s="191">
        <v>1</v>
      </c>
      <c r="L38" s="184"/>
    </row>
    <row r="39" spans="1:12" s="192" customFormat="1" ht="40.5" customHeight="1">
      <c r="A39" s="186" t="s">
        <v>229</v>
      </c>
      <c r="B39" s="198" t="s">
        <v>230</v>
      </c>
      <c r="C39" s="188">
        <v>5000</v>
      </c>
      <c r="D39" s="188">
        <v>5300</v>
      </c>
      <c r="E39" s="199">
        <v>12000</v>
      </c>
      <c r="F39" s="189">
        <v>5920</v>
      </c>
      <c r="G39" s="189"/>
      <c r="H39" s="189">
        <v>3920</v>
      </c>
      <c r="I39" s="190">
        <v>73.9622641509434</v>
      </c>
      <c r="J39" s="191">
        <v>0.32666666666666666</v>
      </c>
      <c r="K39" s="191">
        <v>0.6621621621621622</v>
      </c>
      <c r="L39" s="184"/>
    </row>
    <row r="40" spans="1:12" s="192" customFormat="1" ht="42" customHeight="1">
      <c r="A40" s="186" t="s">
        <v>231</v>
      </c>
      <c r="B40" s="198" t="s">
        <v>232</v>
      </c>
      <c r="C40" s="188"/>
      <c r="D40" s="188"/>
      <c r="E40" s="199">
        <v>59000</v>
      </c>
      <c r="F40" s="189">
        <v>29250</v>
      </c>
      <c r="G40" s="189"/>
      <c r="H40" s="189">
        <v>8984.19</v>
      </c>
      <c r="I40" s="190"/>
      <c r="J40" s="191">
        <v>0.15227440677966103</v>
      </c>
      <c r="K40" s="191">
        <v>0.3071517948717949</v>
      </c>
      <c r="L40" s="184"/>
    </row>
    <row r="41" spans="1:12" s="192" customFormat="1" ht="37.5" customHeight="1">
      <c r="A41" s="178">
        <v>100000</v>
      </c>
      <c r="B41" s="193" t="s">
        <v>233</v>
      </c>
      <c r="C41" s="180">
        <f>SUM(C42:C44)</f>
        <v>3743300</v>
      </c>
      <c r="D41" s="180">
        <f>D42+D43+D44</f>
        <v>3853400</v>
      </c>
      <c r="E41" s="181">
        <v>9276670</v>
      </c>
      <c r="F41" s="181">
        <v>4671140</v>
      </c>
      <c r="G41" s="181">
        <v>0</v>
      </c>
      <c r="H41" s="181">
        <v>4143425.83</v>
      </c>
      <c r="I41" s="182">
        <v>107.52649166969428</v>
      </c>
      <c r="J41" s="183">
        <v>0.44665012660793146</v>
      </c>
      <c r="K41" s="183">
        <v>0.887026685134678</v>
      </c>
      <c r="L41" s="184"/>
    </row>
    <row r="42" spans="1:12" s="192" customFormat="1" ht="20.25" customHeight="1">
      <c r="A42" s="186">
        <v>100203</v>
      </c>
      <c r="B42" s="198" t="s">
        <v>234</v>
      </c>
      <c r="C42" s="188">
        <v>3100000</v>
      </c>
      <c r="D42" s="188">
        <v>3225000</v>
      </c>
      <c r="E42" s="199">
        <v>8489450</v>
      </c>
      <c r="F42" s="189">
        <v>4306310</v>
      </c>
      <c r="G42" s="189"/>
      <c r="H42" s="189">
        <v>3850534.32</v>
      </c>
      <c r="I42" s="190">
        <v>119.3964130232558</v>
      </c>
      <c r="J42" s="191">
        <v>0.4535669943282545</v>
      </c>
      <c r="K42" s="191">
        <v>0.8941609684393367</v>
      </c>
      <c r="L42" s="184"/>
    </row>
    <row r="43" spans="1:12" s="192" customFormat="1" ht="96" customHeight="1">
      <c r="A43" s="186">
        <v>100302</v>
      </c>
      <c r="B43" s="198" t="s">
        <v>235</v>
      </c>
      <c r="C43" s="188">
        <v>215900</v>
      </c>
      <c r="D43" s="188">
        <v>247900</v>
      </c>
      <c r="E43" s="199">
        <v>684390</v>
      </c>
      <c r="F43" s="189">
        <v>318800</v>
      </c>
      <c r="G43" s="189"/>
      <c r="H43" s="189">
        <v>256309.73</v>
      </c>
      <c r="I43" s="190">
        <v>103.3923880597015</v>
      </c>
      <c r="J43" s="191">
        <v>0.37450829205569924</v>
      </c>
      <c r="K43" s="191">
        <v>0.8039828419071519</v>
      </c>
      <c r="L43" s="184"/>
    </row>
    <row r="44" spans="1:12" s="192" customFormat="1" ht="60.75" customHeight="1">
      <c r="A44" s="186">
        <v>100400</v>
      </c>
      <c r="B44" s="198" t="s">
        <v>236</v>
      </c>
      <c r="C44" s="197">
        <v>427400</v>
      </c>
      <c r="D44" s="188">
        <v>380500</v>
      </c>
      <c r="E44" s="199">
        <v>102830</v>
      </c>
      <c r="F44" s="189">
        <v>46030</v>
      </c>
      <c r="G44" s="189"/>
      <c r="H44" s="189">
        <v>36581.78</v>
      </c>
      <c r="I44" s="190">
        <v>9.614134034165572</v>
      </c>
      <c r="J44" s="191">
        <v>0.35575007293591365</v>
      </c>
      <c r="K44" s="191">
        <v>0.7947377797088855</v>
      </c>
      <c r="L44" s="184"/>
    </row>
    <row r="45" spans="1:12" s="192" customFormat="1" ht="19.5" customHeight="1">
      <c r="A45" s="178">
        <v>110000</v>
      </c>
      <c r="B45" s="193" t="s">
        <v>237</v>
      </c>
      <c r="C45" s="194">
        <v>2824700</v>
      </c>
      <c r="D45" s="180">
        <f>D46+D47+D49+D51</f>
        <v>3797700</v>
      </c>
      <c r="E45" s="181">
        <v>20878068</v>
      </c>
      <c r="F45" s="181">
        <v>9472386</v>
      </c>
      <c r="G45" s="181">
        <v>0</v>
      </c>
      <c r="H45" s="181">
        <v>8362910.21</v>
      </c>
      <c r="I45" s="182">
        <v>220.20986939463359</v>
      </c>
      <c r="J45" s="183">
        <v>0.4005595829077671</v>
      </c>
      <c r="K45" s="183">
        <v>0.882872616255292</v>
      </c>
      <c r="L45" s="184"/>
    </row>
    <row r="46" spans="1:12" s="192" customFormat="1" ht="55.5" customHeight="1">
      <c r="A46" s="186" t="s">
        <v>238</v>
      </c>
      <c r="B46" s="196" t="s">
        <v>239</v>
      </c>
      <c r="C46" s="197"/>
      <c r="D46" s="188">
        <v>314800</v>
      </c>
      <c r="E46" s="199">
        <v>1781478</v>
      </c>
      <c r="F46" s="199">
        <v>826352</v>
      </c>
      <c r="G46" s="189"/>
      <c r="H46" s="189">
        <v>593530.28</v>
      </c>
      <c r="I46" s="190">
        <v>188.54202033036847</v>
      </c>
      <c r="J46" s="191">
        <v>0.3331673363353351</v>
      </c>
      <c r="K46" s="191">
        <v>0.7182535771680834</v>
      </c>
      <c r="L46" s="184"/>
    </row>
    <row r="47" spans="1:12" s="192" customFormat="1" ht="21.75" customHeight="1">
      <c r="A47" s="186" t="s">
        <v>240</v>
      </c>
      <c r="B47" s="196" t="s">
        <v>241</v>
      </c>
      <c r="C47" s="197"/>
      <c r="D47" s="188">
        <v>612400</v>
      </c>
      <c r="E47" s="199">
        <v>3482854</v>
      </c>
      <c r="F47" s="189">
        <v>1639760</v>
      </c>
      <c r="G47" s="189"/>
      <c r="H47" s="189">
        <v>1267943.54</v>
      </c>
      <c r="I47" s="190">
        <v>207.04499346832134</v>
      </c>
      <c r="J47" s="191">
        <v>0.3640530266270134</v>
      </c>
      <c r="K47" s="191">
        <v>0.773249463336098</v>
      </c>
      <c r="L47" s="184"/>
    </row>
    <row r="48" spans="1:12" s="192" customFormat="1" ht="38.25" customHeight="1">
      <c r="A48" s="186" t="s">
        <v>242</v>
      </c>
      <c r="B48" s="202" t="s">
        <v>243</v>
      </c>
      <c r="C48" s="197"/>
      <c r="D48" s="188"/>
      <c r="E48" s="199">
        <v>1034302</v>
      </c>
      <c r="F48" s="189">
        <v>257377</v>
      </c>
      <c r="G48" s="189"/>
      <c r="H48" s="189">
        <v>214325.71</v>
      </c>
      <c r="I48" s="190"/>
      <c r="J48" s="191">
        <v>0.2072177275109204</v>
      </c>
      <c r="K48" s="191">
        <v>0.832730624725597</v>
      </c>
      <c r="L48" s="184"/>
    </row>
    <row r="49" spans="1:12" s="192" customFormat="1" ht="37.5" customHeight="1">
      <c r="A49" s="186" t="s">
        <v>244</v>
      </c>
      <c r="B49" s="196" t="s">
        <v>245</v>
      </c>
      <c r="C49" s="197"/>
      <c r="D49" s="188">
        <v>2771100</v>
      </c>
      <c r="E49" s="199">
        <v>14196265</v>
      </c>
      <c r="F49" s="189">
        <v>6580833</v>
      </c>
      <c r="G49" s="189"/>
      <c r="H49" s="189">
        <v>6147543.35</v>
      </c>
      <c r="I49" s="190">
        <v>221.84487568113744</v>
      </c>
      <c r="J49" s="191">
        <v>0.4330394896122325</v>
      </c>
      <c r="K49" s="191">
        <v>0.9341588443286738</v>
      </c>
      <c r="L49" s="184"/>
    </row>
    <row r="50" spans="1:12" s="192" customFormat="1" ht="152.25" customHeight="1" hidden="1">
      <c r="A50" s="186" t="s">
        <v>246</v>
      </c>
      <c r="B50" s="198" t="s">
        <v>194</v>
      </c>
      <c r="C50" s="197"/>
      <c r="D50" s="188"/>
      <c r="E50" s="199"/>
      <c r="F50" s="189"/>
      <c r="G50" s="189"/>
      <c r="H50" s="189"/>
      <c r="I50" s="190"/>
      <c r="J50" s="191" t="e">
        <v>#DIV/0!</v>
      </c>
      <c r="K50" s="191" t="e">
        <v>#DIV/0!</v>
      </c>
      <c r="L50" s="184"/>
    </row>
    <row r="51" spans="1:12" s="192" customFormat="1" ht="37.5" customHeight="1">
      <c r="A51" s="186" t="s">
        <v>247</v>
      </c>
      <c r="B51" s="196" t="s">
        <v>248</v>
      </c>
      <c r="C51" s="197"/>
      <c r="D51" s="188">
        <v>99400</v>
      </c>
      <c r="E51" s="199">
        <v>383169</v>
      </c>
      <c r="F51" s="189">
        <v>168064</v>
      </c>
      <c r="G51" s="189"/>
      <c r="H51" s="189">
        <v>139567.33</v>
      </c>
      <c r="I51" s="190">
        <v>140.40978873239436</v>
      </c>
      <c r="J51" s="191">
        <v>0.3642448371345281</v>
      </c>
      <c r="K51" s="191">
        <v>0.8304415579779131</v>
      </c>
      <c r="L51" s="184"/>
    </row>
    <row r="52" spans="1:12" s="192" customFormat="1" ht="19.5" customHeight="1">
      <c r="A52" s="178">
        <v>120000</v>
      </c>
      <c r="B52" s="193" t="s">
        <v>249</v>
      </c>
      <c r="C52" s="194">
        <f>SUM(C53:C54)</f>
        <v>430000</v>
      </c>
      <c r="D52" s="180">
        <f>D53+D54</f>
        <v>576500</v>
      </c>
      <c r="E52" s="181">
        <v>1600000</v>
      </c>
      <c r="F52" s="181">
        <v>795400</v>
      </c>
      <c r="G52" s="181">
        <v>0</v>
      </c>
      <c r="H52" s="181">
        <v>728437.95</v>
      </c>
      <c r="I52" s="182">
        <v>126.35523850823938</v>
      </c>
      <c r="J52" s="183">
        <v>0.45527371874999994</v>
      </c>
      <c r="K52" s="183">
        <v>0.9158133643449836</v>
      </c>
      <c r="L52" s="184"/>
    </row>
    <row r="53" spans="1:12" s="192" customFormat="1" ht="18.75">
      <c r="A53" s="186">
        <v>120100</v>
      </c>
      <c r="B53" s="198" t="s">
        <v>250</v>
      </c>
      <c r="C53" s="188">
        <v>280000</v>
      </c>
      <c r="D53" s="188">
        <v>426500</v>
      </c>
      <c r="E53" s="199">
        <v>1000000</v>
      </c>
      <c r="F53" s="189">
        <v>530000</v>
      </c>
      <c r="G53" s="189"/>
      <c r="H53" s="189">
        <v>495300</v>
      </c>
      <c r="I53" s="190">
        <v>116.13130128956624</v>
      </c>
      <c r="J53" s="191">
        <v>0.4953</v>
      </c>
      <c r="K53" s="191">
        <v>0.9345283018867925</v>
      </c>
      <c r="L53" s="184"/>
    </row>
    <row r="54" spans="1:12" s="192" customFormat="1" ht="37.5">
      <c r="A54" s="186">
        <v>120201</v>
      </c>
      <c r="B54" s="198" t="s">
        <v>251</v>
      </c>
      <c r="C54" s="188">
        <v>150000</v>
      </c>
      <c r="D54" s="188">
        <v>150000</v>
      </c>
      <c r="E54" s="199">
        <v>600000</v>
      </c>
      <c r="F54" s="189">
        <v>265400</v>
      </c>
      <c r="G54" s="189"/>
      <c r="H54" s="189">
        <v>233137.95</v>
      </c>
      <c r="I54" s="190">
        <v>155.42530000000002</v>
      </c>
      <c r="J54" s="191">
        <v>0.38856325</v>
      </c>
      <c r="K54" s="191">
        <v>0.8784399020346647</v>
      </c>
      <c r="L54" s="184"/>
    </row>
    <row r="55" spans="1:12" s="192" customFormat="1" ht="18.75">
      <c r="A55" s="178">
        <v>130000</v>
      </c>
      <c r="B55" s="193" t="s">
        <v>252</v>
      </c>
      <c r="C55" s="180">
        <v>2247300</v>
      </c>
      <c r="D55" s="180">
        <f>D56+D58+D59+D60+D61</f>
        <v>3674300</v>
      </c>
      <c r="E55" s="181">
        <v>8332443</v>
      </c>
      <c r="F55" s="181">
        <v>4607131</v>
      </c>
      <c r="G55" s="181">
        <v>0</v>
      </c>
      <c r="H55" s="181">
        <v>4000414.98</v>
      </c>
      <c r="I55" s="182">
        <v>108.87556759110579</v>
      </c>
      <c r="J55" s="183">
        <v>0.4801010916006266</v>
      </c>
      <c r="K55" s="183">
        <v>0.868309362160529</v>
      </c>
      <c r="L55" s="184"/>
    </row>
    <row r="56" spans="1:12" s="192" customFormat="1" ht="35.25" customHeight="1">
      <c r="A56" s="186" t="s">
        <v>253</v>
      </c>
      <c r="B56" s="196" t="s">
        <v>254</v>
      </c>
      <c r="C56" s="188"/>
      <c r="D56" s="188">
        <v>165000</v>
      </c>
      <c r="E56" s="199">
        <v>94000</v>
      </c>
      <c r="F56" s="189">
        <v>47925</v>
      </c>
      <c r="G56" s="189"/>
      <c r="H56" s="189">
        <v>47175.26</v>
      </c>
      <c r="I56" s="190">
        <v>28.59106666666667</v>
      </c>
      <c r="J56" s="191">
        <v>0.5018644680851064</v>
      </c>
      <c r="K56" s="191">
        <v>0.9843559728742828</v>
      </c>
      <c r="L56" s="184"/>
    </row>
    <row r="57" spans="1:12" s="192" customFormat="1" ht="66.75" customHeight="1">
      <c r="A57" s="186" t="s">
        <v>255</v>
      </c>
      <c r="B57" s="198" t="s">
        <v>256</v>
      </c>
      <c r="C57" s="188"/>
      <c r="D57" s="188"/>
      <c r="E57" s="199">
        <v>220464</v>
      </c>
      <c r="F57" s="189">
        <v>105559</v>
      </c>
      <c r="G57" s="189"/>
      <c r="H57" s="189">
        <v>95423.29</v>
      </c>
      <c r="I57" s="190"/>
      <c r="J57" s="191">
        <v>0.4328293508237172</v>
      </c>
      <c r="K57" s="191">
        <v>0.9039806174745876</v>
      </c>
      <c r="L57" s="184"/>
    </row>
    <row r="58" spans="1:12" s="192" customFormat="1" ht="60" customHeight="1">
      <c r="A58" s="186" t="s">
        <v>257</v>
      </c>
      <c r="B58" s="198" t="s">
        <v>258</v>
      </c>
      <c r="C58" s="188"/>
      <c r="D58" s="188">
        <v>1613300</v>
      </c>
      <c r="E58" s="199">
        <v>4917979</v>
      </c>
      <c r="F58" s="189">
        <v>2804203</v>
      </c>
      <c r="G58" s="189"/>
      <c r="H58" s="189">
        <v>2353748.62</v>
      </c>
      <c r="I58" s="190">
        <v>145.8965238951218</v>
      </c>
      <c r="J58" s="191">
        <v>0.4786007870306075</v>
      </c>
      <c r="K58" s="191">
        <v>0.8393645609822113</v>
      </c>
      <c r="L58" s="184"/>
    </row>
    <row r="59" spans="1:12" s="192" customFormat="1" ht="37.5" hidden="1">
      <c r="A59" s="186" t="s">
        <v>259</v>
      </c>
      <c r="B59" s="198" t="s">
        <v>260</v>
      </c>
      <c r="C59" s="188"/>
      <c r="D59" s="188">
        <v>445000</v>
      </c>
      <c r="E59" s="199"/>
      <c r="F59" s="189"/>
      <c r="G59" s="189"/>
      <c r="H59" s="189"/>
      <c r="I59" s="190">
        <v>0</v>
      </c>
      <c r="J59" s="191" t="e">
        <v>#DIV/0!</v>
      </c>
      <c r="K59" s="191" t="e">
        <v>#DIV/0!</v>
      </c>
      <c r="L59" s="184"/>
    </row>
    <row r="60" spans="1:12" s="192" customFormat="1" ht="18.75">
      <c r="A60" s="186" t="s">
        <v>261</v>
      </c>
      <c r="B60" s="195" t="s">
        <v>262</v>
      </c>
      <c r="C60" s="188"/>
      <c r="D60" s="188">
        <v>815000</v>
      </c>
      <c r="E60" s="199">
        <v>1100000</v>
      </c>
      <c r="F60" s="189">
        <v>599350</v>
      </c>
      <c r="G60" s="189"/>
      <c r="H60" s="189">
        <v>580212.64</v>
      </c>
      <c r="I60" s="190">
        <v>71.19173496932515</v>
      </c>
      <c r="J60" s="191">
        <v>0.5274660363636364</v>
      </c>
      <c r="K60" s="191">
        <v>0.9680698089597064</v>
      </c>
      <c r="L60" s="184"/>
    </row>
    <row r="61" spans="1:12" s="192" customFormat="1" ht="116.25" customHeight="1">
      <c r="A61" s="186" t="s">
        <v>263</v>
      </c>
      <c r="B61" s="198" t="s">
        <v>264</v>
      </c>
      <c r="C61" s="188"/>
      <c r="D61" s="188">
        <v>636000</v>
      </c>
      <c r="E61" s="199">
        <v>2000000</v>
      </c>
      <c r="F61" s="189">
        <v>1050094</v>
      </c>
      <c r="G61" s="189"/>
      <c r="H61" s="189">
        <v>923855.17</v>
      </c>
      <c r="I61" s="190">
        <v>145.2602468553459</v>
      </c>
      <c r="J61" s="191">
        <v>0.46192758500000003</v>
      </c>
      <c r="K61" s="191">
        <v>0.8797833051136374</v>
      </c>
      <c r="L61" s="184"/>
    </row>
    <row r="62" spans="1:12" s="192" customFormat="1" ht="19.5" customHeight="1">
      <c r="A62" s="178">
        <v>150000</v>
      </c>
      <c r="B62" s="193" t="s">
        <v>265</v>
      </c>
      <c r="C62" s="194">
        <f>SUM(C63:C67)</f>
        <v>405000</v>
      </c>
      <c r="D62" s="180" t="e">
        <f>#REF!+D66+D67</f>
        <v>#REF!</v>
      </c>
      <c r="E62" s="181">
        <v>216200</v>
      </c>
      <c r="F62" s="181">
        <v>45369</v>
      </c>
      <c r="G62" s="181">
        <v>0</v>
      </c>
      <c r="H62" s="181">
        <v>0</v>
      </c>
      <c r="I62" s="182" t="e">
        <v>#REF!</v>
      </c>
      <c r="J62" s="191">
        <v>0</v>
      </c>
      <c r="K62" s="191">
        <v>0</v>
      </c>
      <c r="L62" s="184"/>
    </row>
    <row r="63" spans="1:12" s="192" customFormat="1" ht="15" customHeight="1" hidden="1">
      <c r="A63" s="186" t="s">
        <v>266</v>
      </c>
      <c r="B63" s="203" t="s">
        <v>267</v>
      </c>
      <c r="C63" s="197"/>
      <c r="D63" s="188"/>
      <c r="E63" s="189"/>
      <c r="F63" s="189"/>
      <c r="G63" s="189"/>
      <c r="H63" s="189"/>
      <c r="I63" s="190"/>
      <c r="J63" s="204" t="e">
        <v>#DIV/0!</v>
      </c>
      <c r="K63" s="204" t="e">
        <v>#DIV/0!</v>
      </c>
      <c r="L63" s="184"/>
    </row>
    <row r="64" spans="1:12" s="192" customFormat="1" ht="15" customHeight="1" hidden="1">
      <c r="A64" s="186" t="s">
        <v>268</v>
      </c>
      <c r="B64" s="203" t="s">
        <v>269</v>
      </c>
      <c r="C64" s="197"/>
      <c r="D64" s="188"/>
      <c r="E64" s="189"/>
      <c r="F64" s="189"/>
      <c r="G64" s="189"/>
      <c r="H64" s="189"/>
      <c r="I64" s="190"/>
      <c r="J64" s="204" t="e">
        <v>#DIV/0!</v>
      </c>
      <c r="K64" s="204" t="e">
        <v>#DIV/0!</v>
      </c>
      <c r="L64" s="184"/>
    </row>
    <row r="65" spans="1:12" s="192" customFormat="1" ht="15" customHeight="1" hidden="1">
      <c r="A65" s="186" t="s">
        <v>270</v>
      </c>
      <c r="B65" s="195" t="s">
        <v>271</v>
      </c>
      <c r="C65" s="197"/>
      <c r="D65" s="188"/>
      <c r="E65" s="189">
        <v>0</v>
      </c>
      <c r="F65" s="189">
        <v>0</v>
      </c>
      <c r="G65" s="189"/>
      <c r="H65" s="189">
        <v>0</v>
      </c>
      <c r="I65" s="190"/>
      <c r="J65" s="204" t="e">
        <v>#DIV/0!</v>
      </c>
      <c r="K65" s="204">
        <v>0</v>
      </c>
      <c r="L65" s="184"/>
    </row>
    <row r="66" spans="1:12" s="192" customFormat="1" ht="35.25" customHeight="1">
      <c r="A66" s="186">
        <v>150202</v>
      </c>
      <c r="B66" s="203" t="s">
        <v>272</v>
      </c>
      <c r="C66" s="197">
        <v>400000</v>
      </c>
      <c r="D66" s="188">
        <v>350000</v>
      </c>
      <c r="E66" s="199">
        <v>196200</v>
      </c>
      <c r="F66" s="189">
        <v>45369</v>
      </c>
      <c r="G66" s="189"/>
      <c r="H66" s="189">
        <v>0</v>
      </c>
      <c r="I66" s="190">
        <v>0</v>
      </c>
      <c r="J66" s="191">
        <v>0</v>
      </c>
      <c r="K66" s="191">
        <v>0</v>
      </c>
      <c r="L66" s="184"/>
    </row>
    <row r="67" spans="1:12" s="192" customFormat="1" ht="79.5" customHeight="1">
      <c r="A67" s="186">
        <v>150203</v>
      </c>
      <c r="B67" s="196" t="s">
        <v>273</v>
      </c>
      <c r="C67" s="197">
        <v>5000</v>
      </c>
      <c r="D67" s="188">
        <v>5000</v>
      </c>
      <c r="E67" s="189">
        <v>20000</v>
      </c>
      <c r="F67" s="189">
        <v>0</v>
      </c>
      <c r="G67" s="189"/>
      <c r="H67" s="189">
        <v>0</v>
      </c>
      <c r="I67" s="190">
        <v>0</v>
      </c>
      <c r="J67" s="191">
        <v>0</v>
      </c>
      <c r="K67" s="191">
        <v>0</v>
      </c>
      <c r="L67" s="184"/>
    </row>
    <row r="68" spans="1:12" s="192" customFormat="1" ht="56.25" customHeight="1">
      <c r="A68" s="178" t="s">
        <v>274</v>
      </c>
      <c r="B68" s="205" t="s">
        <v>275</v>
      </c>
      <c r="C68" s="197"/>
      <c r="D68" s="188"/>
      <c r="E68" s="181">
        <v>13000</v>
      </c>
      <c r="F68" s="181">
        <v>13000</v>
      </c>
      <c r="G68" s="181">
        <v>0</v>
      </c>
      <c r="H68" s="181">
        <v>0</v>
      </c>
      <c r="I68" s="190"/>
      <c r="J68" s="206">
        <v>0</v>
      </c>
      <c r="K68" s="206">
        <v>0</v>
      </c>
      <c r="L68" s="184"/>
    </row>
    <row r="69" spans="1:12" s="192" customFormat="1" ht="18.75">
      <c r="A69" s="186" t="s">
        <v>276</v>
      </c>
      <c r="B69" s="195" t="s">
        <v>277</v>
      </c>
      <c r="C69" s="197"/>
      <c r="D69" s="188"/>
      <c r="E69" s="189">
        <v>13000</v>
      </c>
      <c r="F69" s="189">
        <v>13000</v>
      </c>
      <c r="G69" s="189"/>
      <c r="H69" s="189">
        <v>0</v>
      </c>
      <c r="I69" s="190"/>
      <c r="J69" s="191">
        <v>0</v>
      </c>
      <c r="K69" s="191">
        <v>0</v>
      </c>
      <c r="L69" s="184"/>
    </row>
    <row r="70" spans="1:12" s="192" customFormat="1" ht="57.75" customHeight="1">
      <c r="A70" s="178">
        <v>170000</v>
      </c>
      <c r="B70" s="193" t="s">
        <v>278</v>
      </c>
      <c r="C70" s="194">
        <f>SUM(C71:C74)</f>
        <v>4760000</v>
      </c>
      <c r="D70" s="180">
        <f>D71+D72+D73+D74</f>
        <v>8843800</v>
      </c>
      <c r="E70" s="181">
        <v>15991400</v>
      </c>
      <c r="F70" s="181">
        <v>6570397.91</v>
      </c>
      <c r="G70" s="181">
        <v>0</v>
      </c>
      <c r="H70" s="181">
        <v>6569943.93</v>
      </c>
      <c r="I70" s="182">
        <v>74.2886986363328</v>
      </c>
      <c r="J70" s="183">
        <v>0.4108423233738134</v>
      </c>
      <c r="K70" s="183">
        <v>0.9999309052501509</v>
      </c>
      <c r="L70" s="184"/>
    </row>
    <row r="71" spans="1:12" s="192" customFormat="1" ht="75.75" customHeight="1">
      <c r="A71" s="186">
        <v>170102</v>
      </c>
      <c r="B71" s="198" t="s">
        <v>279</v>
      </c>
      <c r="C71" s="197">
        <v>1960700</v>
      </c>
      <c r="D71" s="188">
        <v>3053500</v>
      </c>
      <c r="E71" s="199">
        <v>4901400</v>
      </c>
      <c r="F71" s="189">
        <v>1182786.51</v>
      </c>
      <c r="G71" s="189"/>
      <c r="H71" s="189">
        <v>1182760.33</v>
      </c>
      <c r="I71" s="190">
        <v>38.73457769772393</v>
      </c>
      <c r="J71" s="191">
        <v>0.2413107132655976</v>
      </c>
      <c r="K71" s="191">
        <v>0.9999778658280437</v>
      </c>
      <c r="L71" s="184"/>
    </row>
    <row r="72" spans="1:12" s="192" customFormat="1" ht="75.75" customHeight="1">
      <c r="A72" s="186" t="s">
        <v>280</v>
      </c>
      <c r="B72" s="198" t="s">
        <v>281</v>
      </c>
      <c r="C72" s="197"/>
      <c r="D72" s="188">
        <v>300000</v>
      </c>
      <c r="E72" s="199">
        <v>322100</v>
      </c>
      <c r="F72" s="189">
        <v>130000</v>
      </c>
      <c r="G72" s="189"/>
      <c r="H72" s="189">
        <v>130000</v>
      </c>
      <c r="I72" s="190">
        <v>43.333333333333336</v>
      </c>
      <c r="J72" s="191">
        <v>0.40360136603539276</v>
      </c>
      <c r="K72" s="191">
        <v>1</v>
      </c>
      <c r="L72" s="184"/>
    </row>
    <row r="73" spans="1:12" s="192" customFormat="1" ht="77.25" customHeight="1">
      <c r="A73" s="186">
        <v>170602</v>
      </c>
      <c r="B73" s="196" t="s">
        <v>282</v>
      </c>
      <c r="C73" s="197">
        <v>2699300</v>
      </c>
      <c r="D73" s="188">
        <v>5240300</v>
      </c>
      <c r="E73" s="199">
        <v>10767900</v>
      </c>
      <c r="F73" s="189">
        <v>5257611.4</v>
      </c>
      <c r="G73" s="189"/>
      <c r="H73" s="189">
        <v>5257183.6</v>
      </c>
      <c r="I73" s="190">
        <v>100.32218766101178</v>
      </c>
      <c r="J73" s="191">
        <v>0.4882273795261843</v>
      </c>
      <c r="K73" s="191">
        <v>0.9999186322519004</v>
      </c>
      <c r="L73" s="184"/>
    </row>
    <row r="74" spans="1:12" s="192" customFormat="1" ht="66" customHeight="1" hidden="1">
      <c r="A74" s="186">
        <v>170603</v>
      </c>
      <c r="B74" s="198" t="s">
        <v>283</v>
      </c>
      <c r="C74" s="197">
        <v>100000</v>
      </c>
      <c r="D74" s="188">
        <v>250000</v>
      </c>
      <c r="E74" s="199"/>
      <c r="F74" s="189"/>
      <c r="G74" s="189"/>
      <c r="H74" s="189"/>
      <c r="I74" s="190">
        <v>0</v>
      </c>
      <c r="J74" s="191" t="e">
        <v>#DIV/0!</v>
      </c>
      <c r="K74" s="191" t="e">
        <v>#DIV/0!</v>
      </c>
      <c r="L74" s="184"/>
    </row>
    <row r="75" spans="1:12" s="192" customFormat="1" ht="35.25" customHeight="1">
      <c r="A75" s="178">
        <v>180000</v>
      </c>
      <c r="B75" s="193" t="s">
        <v>284</v>
      </c>
      <c r="C75" s="194">
        <f>SUM(C76:C77)</f>
        <v>300000</v>
      </c>
      <c r="D75" s="180">
        <f>D76+D77</f>
        <v>2070000</v>
      </c>
      <c r="E75" s="181">
        <v>264870</v>
      </c>
      <c r="F75" s="181">
        <v>74870</v>
      </c>
      <c r="G75" s="181">
        <v>0</v>
      </c>
      <c r="H75" s="181">
        <v>4870</v>
      </c>
      <c r="I75" s="182">
        <v>0.2352657004830918</v>
      </c>
      <c r="J75" s="183">
        <v>0.018386378223279345</v>
      </c>
      <c r="K75" s="183">
        <v>0.06504607987177775</v>
      </c>
      <c r="L75" s="184"/>
    </row>
    <row r="76" spans="1:12" s="192" customFormat="1" ht="34.5" customHeight="1">
      <c r="A76" s="186">
        <v>180404</v>
      </c>
      <c r="B76" s="196" t="s">
        <v>285</v>
      </c>
      <c r="C76" s="197">
        <v>50000</v>
      </c>
      <c r="D76" s="188">
        <v>70000</v>
      </c>
      <c r="E76" s="189">
        <v>10000</v>
      </c>
      <c r="F76" s="189">
        <v>10000</v>
      </c>
      <c r="G76" s="189"/>
      <c r="H76" s="189">
        <v>0</v>
      </c>
      <c r="I76" s="190">
        <v>0</v>
      </c>
      <c r="J76" s="207">
        <v>0</v>
      </c>
      <c r="K76" s="207">
        <v>0</v>
      </c>
      <c r="L76" s="184"/>
    </row>
    <row r="77" spans="1:12" s="192" customFormat="1" ht="35.25" customHeight="1">
      <c r="A77" s="186">
        <v>180410</v>
      </c>
      <c r="B77" s="196" t="s">
        <v>286</v>
      </c>
      <c r="C77" s="197">
        <v>250000</v>
      </c>
      <c r="D77" s="188">
        <v>2000000</v>
      </c>
      <c r="E77" s="199">
        <v>254870</v>
      </c>
      <c r="F77" s="189">
        <v>64870</v>
      </c>
      <c r="G77" s="189"/>
      <c r="H77" s="189">
        <v>4870</v>
      </c>
      <c r="I77" s="190">
        <v>0.24350000000000002</v>
      </c>
      <c r="J77" s="191">
        <v>0.019107780437085574</v>
      </c>
      <c r="K77" s="207">
        <v>0.07507322336981656</v>
      </c>
      <c r="L77" s="184"/>
    </row>
    <row r="78" spans="1:12" s="192" customFormat="1" ht="75.75" customHeight="1">
      <c r="A78" s="178" t="s">
        <v>287</v>
      </c>
      <c r="B78" s="193" t="s">
        <v>288</v>
      </c>
      <c r="C78" s="194"/>
      <c r="D78" s="180">
        <v>50000</v>
      </c>
      <c r="E78" s="181">
        <v>583301</v>
      </c>
      <c r="F78" s="181">
        <v>567221</v>
      </c>
      <c r="G78" s="181"/>
      <c r="H78" s="181">
        <v>130.52</v>
      </c>
      <c r="I78" s="182">
        <v>0.26104</v>
      </c>
      <c r="J78" s="183">
        <v>0.00022376097417971168</v>
      </c>
      <c r="K78" s="183">
        <v>0.00023010431560185538</v>
      </c>
      <c r="L78" s="184"/>
    </row>
    <row r="79" spans="1:12" s="192" customFormat="1" ht="36.75" customHeight="1">
      <c r="A79" s="178" t="s">
        <v>289</v>
      </c>
      <c r="B79" s="193" t="s">
        <v>290</v>
      </c>
      <c r="C79" s="194"/>
      <c r="D79" s="180"/>
      <c r="E79" s="181">
        <v>16000</v>
      </c>
      <c r="F79" s="181">
        <v>16000</v>
      </c>
      <c r="G79" s="181"/>
      <c r="H79" s="181">
        <v>14998.8</v>
      </c>
      <c r="I79" s="182"/>
      <c r="J79" s="183">
        <v>0.937425</v>
      </c>
      <c r="K79" s="183">
        <v>0.937425</v>
      </c>
      <c r="L79" s="184"/>
    </row>
    <row r="80" spans="1:12" s="192" customFormat="1" ht="38.25" customHeight="1">
      <c r="A80" s="178">
        <v>250000</v>
      </c>
      <c r="B80" s="179" t="s">
        <v>291</v>
      </c>
      <c r="C80" s="194">
        <f>SUM(C81:C85)</f>
        <v>1012500</v>
      </c>
      <c r="D80" s="180">
        <f>D81+D84+D85</f>
        <v>994500</v>
      </c>
      <c r="E80" s="181">
        <v>538799</v>
      </c>
      <c r="F80" s="181">
        <v>394599</v>
      </c>
      <c r="G80" s="181">
        <v>0</v>
      </c>
      <c r="H80" s="181">
        <v>236185.19</v>
      </c>
      <c r="I80" s="182">
        <v>23.749139265962796</v>
      </c>
      <c r="J80" s="183">
        <v>0.43835491528380716</v>
      </c>
      <c r="K80" s="183">
        <v>0.5985448265200874</v>
      </c>
      <c r="L80" s="184"/>
    </row>
    <row r="81" spans="1:12" s="192" customFormat="1" ht="18.75" customHeight="1">
      <c r="A81" s="186">
        <v>250102</v>
      </c>
      <c r="B81" s="201" t="s">
        <v>292</v>
      </c>
      <c r="C81" s="197">
        <v>678000</v>
      </c>
      <c r="D81" s="188">
        <v>650000</v>
      </c>
      <c r="E81" s="189">
        <v>77779</v>
      </c>
      <c r="F81" s="189">
        <v>77779</v>
      </c>
      <c r="G81" s="189"/>
      <c r="H81" s="189">
        <v>0</v>
      </c>
      <c r="I81" s="190">
        <v>0</v>
      </c>
      <c r="J81" s="191">
        <v>0</v>
      </c>
      <c r="K81" s="191">
        <v>0</v>
      </c>
      <c r="L81" s="184"/>
    </row>
    <row r="82" spans="1:12" s="192" customFormat="1" ht="96.75" customHeight="1" hidden="1">
      <c r="A82" s="186" t="s">
        <v>293</v>
      </c>
      <c r="B82" s="201" t="s">
        <v>294</v>
      </c>
      <c r="C82" s="197"/>
      <c r="D82" s="188"/>
      <c r="E82" s="189"/>
      <c r="F82" s="189"/>
      <c r="G82" s="189"/>
      <c r="H82" s="189"/>
      <c r="I82" s="190"/>
      <c r="J82" s="191">
        <v>0</v>
      </c>
      <c r="K82" s="191">
        <v>0</v>
      </c>
      <c r="L82" s="184"/>
    </row>
    <row r="83" spans="1:12" s="192" customFormat="1" ht="79.5" customHeight="1" hidden="1">
      <c r="A83" s="186" t="s">
        <v>295</v>
      </c>
      <c r="B83" s="201" t="s">
        <v>296</v>
      </c>
      <c r="C83" s="197"/>
      <c r="D83" s="188"/>
      <c r="E83" s="189"/>
      <c r="F83" s="189"/>
      <c r="G83" s="189"/>
      <c r="H83" s="189"/>
      <c r="I83" s="190"/>
      <c r="J83" s="191"/>
      <c r="K83" s="191"/>
      <c r="L83" s="184"/>
    </row>
    <row r="84" spans="1:12" s="192" customFormat="1" ht="18" customHeight="1">
      <c r="A84" s="186">
        <v>250404</v>
      </c>
      <c r="B84" s="201" t="s">
        <v>262</v>
      </c>
      <c r="C84" s="197">
        <v>330000</v>
      </c>
      <c r="D84" s="188">
        <v>340000</v>
      </c>
      <c r="E84" s="199">
        <v>443020</v>
      </c>
      <c r="F84" s="189">
        <v>310820</v>
      </c>
      <c r="G84" s="189"/>
      <c r="H84" s="189">
        <v>236185.19</v>
      </c>
      <c r="I84" s="190">
        <v>69.46623235294118</v>
      </c>
      <c r="J84" s="191">
        <v>0.5331253442282515</v>
      </c>
      <c r="K84" s="191">
        <v>0.7598777105720352</v>
      </c>
      <c r="L84" s="184"/>
    </row>
    <row r="85" spans="1:12" s="192" customFormat="1" ht="112.5" customHeight="1">
      <c r="A85" s="186">
        <v>250913</v>
      </c>
      <c r="B85" s="201" t="s">
        <v>297</v>
      </c>
      <c r="C85" s="197">
        <v>4500</v>
      </c>
      <c r="D85" s="188">
        <v>4500</v>
      </c>
      <c r="E85" s="189">
        <v>18000</v>
      </c>
      <c r="F85" s="189">
        <v>6000</v>
      </c>
      <c r="G85" s="189"/>
      <c r="H85" s="189">
        <v>0</v>
      </c>
      <c r="I85" s="190">
        <v>0</v>
      </c>
      <c r="J85" s="191">
        <v>0</v>
      </c>
      <c r="K85" s="191">
        <v>0</v>
      </c>
      <c r="L85" s="184"/>
    </row>
    <row r="86" spans="1:12" s="192" customFormat="1" ht="21" customHeight="1">
      <c r="A86" s="186"/>
      <c r="B86" s="208" t="s">
        <v>298</v>
      </c>
      <c r="C86" s="194" t="e">
        <f>C6+C8+C10+C22+C31+C41+C45+C52+C55+C62+#REF!+C70+C75+C80</f>
        <v>#REF!</v>
      </c>
      <c r="D86" s="180" t="e">
        <f>D6+D8+D10+D22+D31+D41+D45+D52+D55+D62+#REF!+D70+D75+D78+D80</f>
        <v>#REF!</v>
      </c>
      <c r="E86" s="181">
        <v>428840117</v>
      </c>
      <c r="F86" s="181">
        <v>238097652.22</v>
      </c>
      <c r="G86" s="181">
        <v>0</v>
      </c>
      <c r="H86" s="181">
        <v>211975577.69000003</v>
      </c>
      <c r="I86" s="182" t="e">
        <v>#REF!</v>
      </c>
      <c r="J86" s="183">
        <v>0.4942997851341413</v>
      </c>
      <c r="K86" s="183">
        <v>0.8902883993754654</v>
      </c>
      <c r="L86" s="184"/>
    </row>
    <row r="87" spans="1:12" s="192" customFormat="1" ht="19.5" customHeight="1">
      <c r="A87" s="178">
        <v>250315</v>
      </c>
      <c r="B87" s="209" t="s">
        <v>299</v>
      </c>
      <c r="C87" s="194">
        <f>SUM(C88:C89)</f>
        <v>9198200</v>
      </c>
      <c r="D87" s="180">
        <f>D88+D89</f>
        <v>11492100</v>
      </c>
      <c r="E87" s="181">
        <v>37848001</v>
      </c>
      <c r="F87" s="181">
        <v>20510096</v>
      </c>
      <c r="G87" s="181">
        <v>0</v>
      </c>
      <c r="H87" s="181">
        <v>16743606.04</v>
      </c>
      <c r="I87" s="182">
        <v>145.69666153270506</v>
      </c>
      <c r="J87" s="183">
        <v>0.44239076298904134</v>
      </c>
      <c r="K87" s="183">
        <v>0.8163592232820363</v>
      </c>
      <c r="L87" s="184"/>
    </row>
    <row r="88" spans="1:12" s="192" customFormat="1" ht="18.75" customHeight="1">
      <c r="A88" s="269" t="s">
        <v>300</v>
      </c>
      <c r="B88" s="201" t="s">
        <v>301</v>
      </c>
      <c r="C88" s="197">
        <v>5256200</v>
      </c>
      <c r="D88" s="180">
        <v>6568500</v>
      </c>
      <c r="E88" s="181">
        <v>20163766</v>
      </c>
      <c r="F88" s="181">
        <v>11720566</v>
      </c>
      <c r="G88" s="181"/>
      <c r="H88" s="181">
        <v>9527978.91</v>
      </c>
      <c r="I88" s="182">
        <v>145.055627768897</v>
      </c>
      <c r="J88" s="183">
        <v>0.4725297303093083</v>
      </c>
      <c r="K88" s="183">
        <v>0.8129282246266947</v>
      </c>
      <c r="L88" s="184"/>
    </row>
    <row r="89" spans="1:12" s="192" customFormat="1" ht="21" customHeight="1">
      <c r="A89" s="269"/>
      <c r="B89" s="201" t="s">
        <v>302</v>
      </c>
      <c r="C89" s="197">
        <v>3942000</v>
      </c>
      <c r="D89" s="180">
        <v>4923600</v>
      </c>
      <c r="E89" s="181">
        <v>17684235</v>
      </c>
      <c r="F89" s="181">
        <v>8789530</v>
      </c>
      <c r="G89" s="181"/>
      <c r="H89" s="181">
        <v>7215627.13</v>
      </c>
      <c r="I89" s="182">
        <v>146.55185494353725</v>
      </c>
      <c r="J89" s="183">
        <v>0.40802596945810776</v>
      </c>
      <c r="K89" s="183">
        <v>0.8209343537140211</v>
      </c>
      <c r="L89" s="184"/>
    </row>
    <row r="90" spans="1:12" s="192" customFormat="1" ht="204" customHeight="1" hidden="1">
      <c r="A90" s="178" t="s">
        <v>303</v>
      </c>
      <c r="B90" s="201" t="s">
        <v>304</v>
      </c>
      <c r="C90" s="197"/>
      <c r="D90" s="180"/>
      <c r="E90" s="181">
        <v>0</v>
      </c>
      <c r="F90" s="181">
        <v>0</v>
      </c>
      <c r="G90" s="181">
        <v>0</v>
      </c>
      <c r="H90" s="181">
        <v>0</v>
      </c>
      <c r="I90" s="182"/>
      <c r="J90" s="183" t="e">
        <v>#DIV/0!</v>
      </c>
      <c r="K90" s="183" t="e">
        <v>#DIV/0!</v>
      </c>
      <c r="L90" s="184"/>
    </row>
    <row r="91" spans="1:12" s="192" customFormat="1" ht="18" customHeight="1" hidden="1">
      <c r="A91" s="269" t="s">
        <v>300</v>
      </c>
      <c r="B91" s="201" t="s">
        <v>301</v>
      </c>
      <c r="C91" s="197"/>
      <c r="D91" s="180"/>
      <c r="E91" s="181">
        <v>0</v>
      </c>
      <c r="F91" s="181">
        <v>0</v>
      </c>
      <c r="G91" s="181"/>
      <c r="H91" s="181">
        <v>0</v>
      </c>
      <c r="I91" s="182"/>
      <c r="J91" s="183" t="e">
        <v>#DIV/0!</v>
      </c>
      <c r="K91" s="183" t="e">
        <v>#DIV/0!</v>
      </c>
      <c r="L91" s="210"/>
    </row>
    <row r="92" spans="1:12" s="192" customFormat="1" ht="18.75" customHeight="1" hidden="1">
      <c r="A92" s="269"/>
      <c r="B92" s="201" t="s">
        <v>302</v>
      </c>
      <c r="C92" s="197"/>
      <c r="D92" s="180"/>
      <c r="E92" s="181">
        <v>0</v>
      </c>
      <c r="F92" s="181">
        <v>0</v>
      </c>
      <c r="G92" s="181"/>
      <c r="H92" s="181">
        <v>0</v>
      </c>
      <c r="I92" s="182"/>
      <c r="J92" s="183" t="e">
        <v>#DIV/0!</v>
      </c>
      <c r="K92" s="183" t="e">
        <v>#DIV/0!</v>
      </c>
      <c r="L92" s="210"/>
    </row>
    <row r="93" spans="1:12" s="192" customFormat="1" ht="18.75" customHeight="1">
      <c r="A93" s="186"/>
      <c r="B93" s="209" t="s">
        <v>305</v>
      </c>
      <c r="C93" s="194">
        <f>SUM(C94:C95)</f>
        <v>37753000</v>
      </c>
      <c r="D93" s="180">
        <f>D94+D95</f>
        <v>41311700</v>
      </c>
      <c r="E93" s="181">
        <v>160879750</v>
      </c>
      <c r="F93" s="181">
        <v>68267198.66</v>
      </c>
      <c r="G93" s="181">
        <v>0</v>
      </c>
      <c r="H93" s="181">
        <v>67500699.00999999</v>
      </c>
      <c r="I93" s="182">
        <v>163.39366089993874</v>
      </c>
      <c r="J93" s="183">
        <v>0.4195723763245529</v>
      </c>
      <c r="K93" s="183">
        <v>0.988772065281051</v>
      </c>
      <c r="L93" s="210"/>
    </row>
    <row r="94" spans="1:12" s="192" customFormat="1" ht="21" customHeight="1">
      <c r="A94" s="269" t="s">
        <v>300</v>
      </c>
      <c r="B94" s="201" t="s">
        <v>301</v>
      </c>
      <c r="C94" s="197">
        <f>C97+C102+C105+C110</f>
        <v>23730400</v>
      </c>
      <c r="D94" s="188">
        <f>D97+D102+D105+D110</f>
        <v>27359000</v>
      </c>
      <c r="E94" s="189">
        <v>95623100</v>
      </c>
      <c r="F94" s="189">
        <v>41336553.88</v>
      </c>
      <c r="G94" s="189">
        <v>0</v>
      </c>
      <c r="H94" s="189">
        <v>40821134.32</v>
      </c>
      <c r="I94" s="188">
        <v>815.7876430156854</v>
      </c>
      <c r="J94" s="191">
        <v>0.42689616128320457</v>
      </c>
      <c r="K94" s="191">
        <v>0.9875311434645407</v>
      </c>
      <c r="L94" s="210"/>
    </row>
    <row r="95" spans="1:12" s="192" customFormat="1" ht="19.5" customHeight="1">
      <c r="A95" s="269"/>
      <c r="B95" s="201" t="s">
        <v>302</v>
      </c>
      <c r="C95" s="197">
        <f>C98+C103+C106+C111</f>
        <v>14022600</v>
      </c>
      <c r="D95" s="188">
        <f>D98+D103+D106+D111</f>
        <v>13952700</v>
      </c>
      <c r="E95" s="189">
        <v>65256650</v>
      </c>
      <c r="F95" s="189">
        <v>26930644.78</v>
      </c>
      <c r="G95" s="189">
        <v>0</v>
      </c>
      <c r="H95" s="189">
        <v>26679564.689999998</v>
      </c>
      <c r="I95" s="190">
        <v>191.2143505558064</v>
      </c>
      <c r="J95" s="191">
        <v>0.4088405501967998</v>
      </c>
      <c r="K95" s="191">
        <v>0.9906767887642086</v>
      </c>
      <c r="L95" s="210"/>
    </row>
    <row r="96" spans="1:12" s="192" customFormat="1" ht="133.5" customHeight="1">
      <c r="A96" s="186">
        <v>250326</v>
      </c>
      <c r="B96" s="201" t="s">
        <v>306</v>
      </c>
      <c r="C96" s="197">
        <f>SUM(C97:C98)</f>
        <v>11080000</v>
      </c>
      <c r="D96" s="188">
        <f>D97+D98</f>
        <v>8790000</v>
      </c>
      <c r="E96" s="189">
        <v>128465000</v>
      </c>
      <c r="F96" s="189">
        <v>58697861</v>
      </c>
      <c r="G96" s="189">
        <v>0</v>
      </c>
      <c r="H96" s="189">
        <v>58580063.769999996</v>
      </c>
      <c r="I96" s="190">
        <v>666.4398608646188</v>
      </c>
      <c r="J96" s="191">
        <v>0.45600018503094225</v>
      </c>
      <c r="K96" s="191">
        <v>0.9979931597507445</v>
      </c>
      <c r="L96" s="210"/>
    </row>
    <row r="97" spans="1:12" s="192" customFormat="1" ht="21" customHeight="1">
      <c r="A97" s="269" t="s">
        <v>300</v>
      </c>
      <c r="B97" s="201" t="s">
        <v>301</v>
      </c>
      <c r="C97" s="197">
        <v>7312800</v>
      </c>
      <c r="D97" s="188">
        <v>4983900</v>
      </c>
      <c r="E97" s="189">
        <v>75126300</v>
      </c>
      <c r="F97" s="189">
        <v>35333285.81</v>
      </c>
      <c r="G97" s="189"/>
      <c r="H97" s="189">
        <v>35333199.82</v>
      </c>
      <c r="I97" s="190">
        <v>708.9468051124621</v>
      </c>
      <c r="J97" s="191">
        <v>0.4703173165722257</v>
      </c>
      <c r="K97" s="191">
        <v>0.9999975663174814</v>
      </c>
      <c r="L97" s="210"/>
    </row>
    <row r="98" spans="1:12" s="192" customFormat="1" ht="23.25" customHeight="1">
      <c r="A98" s="269"/>
      <c r="B98" s="201" t="s">
        <v>302</v>
      </c>
      <c r="C98" s="197">
        <v>3767200</v>
      </c>
      <c r="D98" s="188">
        <v>3806100</v>
      </c>
      <c r="E98" s="189">
        <v>53338700</v>
      </c>
      <c r="F98" s="189">
        <v>23364575.19</v>
      </c>
      <c r="G98" s="189"/>
      <c r="H98" s="189">
        <v>23246863.95</v>
      </c>
      <c r="I98" s="190">
        <v>610.779116418381</v>
      </c>
      <c r="J98" s="191">
        <v>0.43583484318140486</v>
      </c>
      <c r="K98" s="191">
        <v>0.9949619781638323</v>
      </c>
      <c r="L98" s="210"/>
    </row>
    <row r="99" spans="1:12" s="192" customFormat="1" ht="172.5" customHeight="1">
      <c r="A99" s="269">
        <v>250328</v>
      </c>
      <c r="B99" s="201" t="s">
        <v>307</v>
      </c>
      <c r="C99" s="197">
        <f>SUM(C102:C103)</f>
        <v>25043000</v>
      </c>
      <c r="D99" s="188">
        <f>D102+D103</f>
        <v>30350000</v>
      </c>
      <c r="E99" s="189">
        <v>29244100</v>
      </c>
      <c r="F99" s="189">
        <v>7863723.51</v>
      </c>
      <c r="G99" s="189"/>
      <c r="H99" s="189">
        <v>7215067.51</v>
      </c>
      <c r="I99" s="190">
        <v>23.77287482701812</v>
      </c>
      <c r="J99" s="271">
        <v>0.246718740190329</v>
      </c>
      <c r="K99" s="271">
        <v>0.9175128678958347</v>
      </c>
      <c r="L99" s="210"/>
    </row>
    <row r="100" spans="1:12" s="192" customFormat="1" ht="3" customHeight="1" hidden="1">
      <c r="A100" s="269"/>
      <c r="B100" s="201"/>
      <c r="C100" s="197"/>
      <c r="D100" s="188"/>
      <c r="E100" s="189"/>
      <c r="F100" s="189"/>
      <c r="G100" s="189"/>
      <c r="H100" s="189"/>
      <c r="I100" s="190"/>
      <c r="J100" s="271"/>
      <c r="K100" s="271"/>
      <c r="L100" s="210"/>
    </row>
    <row r="101" spans="1:12" s="192" customFormat="1" ht="3" customHeight="1" hidden="1">
      <c r="A101" s="269"/>
      <c r="B101" s="201"/>
      <c r="C101" s="197"/>
      <c r="D101" s="188"/>
      <c r="E101" s="189"/>
      <c r="F101" s="189"/>
      <c r="G101" s="189"/>
      <c r="H101" s="189"/>
      <c r="I101" s="190"/>
      <c r="J101" s="271"/>
      <c r="K101" s="271"/>
      <c r="L101" s="210"/>
    </row>
    <row r="102" spans="1:12" s="192" customFormat="1" ht="18.75" customHeight="1">
      <c r="A102" s="269" t="s">
        <v>300</v>
      </c>
      <c r="B102" s="201" t="s">
        <v>301</v>
      </c>
      <c r="C102" s="197">
        <v>15501600</v>
      </c>
      <c r="D102" s="188">
        <v>20941500</v>
      </c>
      <c r="E102" s="189">
        <v>18719800</v>
      </c>
      <c r="F102" s="189">
        <v>4980719</v>
      </c>
      <c r="G102" s="189"/>
      <c r="H102" s="189">
        <v>4465427.72</v>
      </c>
      <c r="I102" s="190">
        <v>21.323342262970655</v>
      </c>
      <c r="J102" s="191">
        <v>0.23854035406361176</v>
      </c>
      <c r="K102" s="191">
        <v>0.8965427923157279</v>
      </c>
      <c r="L102" s="210"/>
    </row>
    <row r="103" spans="1:12" s="192" customFormat="1" ht="21" customHeight="1">
      <c r="A103" s="269"/>
      <c r="B103" s="201" t="s">
        <v>302</v>
      </c>
      <c r="C103" s="197">
        <v>9541400</v>
      </c>
      <c r="D103" s="188">
        <v>9408500</v>
      </c>
      <c r="E103" s="189">
        <v>10524300</v>
      </c>
      <c r="F103" s="189">
        <v>2883004.51</v>
      </c>
      <c r="G103" s="189"/>
      <c r="H103" s="189">
        <v>2749639.79</v>
      </c>
      <c r="I103" s="190">
        <v>29.22506021151087</v>
      </c>
      <c r="J103" s="191">
        <v>0.2612658124530848</v>
      </c>
      <c r="K103" s="191">
        <v>0.9537410643870273</v>
      </c>
      <c r="L103" s="210"/>
    </row>
    <row r="104" spans="1:12" s="192" customFormat="1" ht="303" customHeight="1">
      <c r="A104" s="186">
        <v>250329</v>
      </c>
      <c r="B104" s="201" t="s">
        <v>308</v>
      </c>
      <c r="C104" s="197">
        <f>SUM(C105:C106)</f>
        <v>1600000</v>
      </c>
      <c r="D104" s="188">
        <f>D105+D106</f>
        <v>2117900</v>
      </c>
      <c r="E104" s="189">
        <v>2190350</v>
      </c>
      <c r="F104" s="189">
        <v>1172298.09</v>
      </c>
      <c r="G104" s="189">
        <v>0</v>
      </c>
      <c r="H104" s="189">
        <v>1172251.67</v>
      </c>
      <c r="I104" s="190">
        <v>55.34971764483686</v>
      </c>
      <c r="J104" s="191">
        <v>0.5351892026388476</v>
      </c>
      <c r="K104" s="191">
        <v>0.9999604025627985</v>
      </c>
      <c r="L104" s="210"/>
    </row>
    <row r="105" spans="1:12" s="192" customFormat="1" ht="18.75">
      <c r="A105" s="269" t="s">
        <v>300</v>
      </c>
      <c r="B105" s="201" t="s">
        <v>301</v>
      </c>
      <c r="C105" s="197">
        <v>900000</v>
      </c>
      <c r="D105" s="188">
        <v>1409400</v>
      </c>
      <c r="E105" s="189">
        <v>1269000</v>
      </c>
      <c r="F105" s="189">
        <v>735353.29</v>
      </c>
      <c r="G105" s="189"/>
      <c r="H105" s="189">
        <v>735311</v>
      </c>
      <c r="I105" s="190">
        <v>52.17191712785583</v>
      </c>
      <c r="J105" s="191">
        <v>0.579441292356186</v>
      </c>
      <c r="K105" s="191">
        <v>0.9999424902280644</v>
      </c>
      <c r="L105" s="210"/>
    </row>
    <row r="106" spans="1:12" s="192" customFormat="1" ht="18.75">
      <c r="A106" s="269"/>
      <c r="B106" s="201" t="s">
        <v>302</v>
      </c>
      <c r="C106" s="197">
        <v>700000</v>
      </c>
      <c r="D106" s="188">
        <v>708500</v>
      </c>
      <c r="E106" s="189">
        <v>921350</v>
      </c>
      <c r="F106" s="189">
        <v>436944.8</v>
      </c>
      <c r="G106" s="189"/>
      <c r="H106" s="189">
        <v>436940.67</v>
      </c>
      <c r="I106" s="190">
        <v>61.67123076923077</v>
      </c>
      <c r="J106" s="191">
        <v>0.4742396157811906</v>
      </c>
      <c r="K106" s="191">
        <v>0.9999905480051484</v>
      </c>
      <c r="L106" s="210"/>
    </row>
    <row r="107" spans="1:12" s="192" customFormat="1" ht="115.5" customHeight="1">
      <c r="A107" s="186" t="s">
        <v>309</v>
      </c>
      <c r="B107" s="201" t="s">
        <v>46</v>
      </c>
      <c r="C107" s="197">
        <f>SUM(C110:C111)</f>
        <v>30000</v>
      </c>
      <c r="D107" s="188">
        <f>D110+D111</f>
        <v>53800</v>
      </c>
      <c r="E107" s="189">
        <v>30100</v>
      </c>
      <c r="F107" s="189">
        <v>18501.6</v>
      </c>
      <c r="G107" s="189">
        <v>0</v>
      </c>
      <c r="H107" s="189">
        <v>18501.6</v>
      </c>
      <c r="I107" s="190">
        <v>34.389591078066914</v>
      </c>
      <c r="J107" s="191">
        <v>0.6146710963455149</v>
      </c>
      <c r="K107" s="191">
        <v>1</v>
      </c>
      <c r="L107" s="210"/>
    </row>
    <row r="108" spans="1:12" s="192" customFormat="1" ht="0.75" customHeight="1">
      <c r="A108" s="186"/>
      <c r="B108" s="201"/>
      <c r="C108" s="197"/>
      <c r="D108" s="180"/>
      <c r="E108" s="189"/>
      <c r="F108" s="189"/>
      <c r="G108" s="189"/>
      <c r="H108" s="189"/>
      <c r="I108" s="182"/>
      <c r="J108" s="183"/>
      <c r="K108" s="191"/>
      <c r="L108" s="210"/>
    </row>
    <row r="109" spans="1:12" s="192" customFormat="1" ht="0.75" customHeight="1" hidden="1">
      <c r="A109" s="186"/>
      <c r="B109" s="201"/>
      <c r="C109" s="197"/>
      <c r="D109" s="180"/>
      <c r="E109" s="189"/>
      <c r="F109" s="189"/>
      <c r="G109" s="189"/>
      <c r="H109" s="189"/>
      <c r="I109" s="182"/>
      <c r="J109" s="183"/>
      <c r="K109" s="191"/>
      <c r="L109" s="210"/>
    </row>
    <row r="110" spans="1:12" s="192" customFormat="1" ht="18.75">
      <c r="A110" s="269" t="s">
        <v>300</v>
      </c>
      <c r="B110" s="201" t="s">
        <v>301</v>
      </c>
      <c r="C110" s="197">
        <v>16000</v>
      </c>
      <c r="D110" s="188">
        <v>24200</v>
      </c>
      <c r="E110" s="189">
        <v>19000</v>
      </c>
      <c r="F110" s="189">
        <v>8069.63</v>
      </c>
      <c r="G110" s="189"/>
      <c r="H110" s="189">
        <v>8069.63</v>
      </c>
      <c r="I110" s="190">
        <v>33.34557851239669</v>
      </c>
      <c r="J110" s="191">
        <v>0.4247173684210526</v>
      </c>
      <c r="K110" s="191">
        <v>1</v>
      </c>
      <c r="L110" s="210"/>
    </row>
    <row r="111" spans="1:12" s="192" customFormat="1" ht="18.75">
      <c r="A111" s="269"/>
      <c r="B111" s="201" t="s">
        <v>302</v>
      </c>
      <c r="C111" s="197">
        <v>14000</v>
      </c>
      <c r="D111" s="188">
        <v>29600</v>
      </c>
      <c r="E111" s="189">
        <v>11100</v>
      </c>
      <c r="F111" s="189">
        <v>10431.97</v>
      </c>
      <c r="G111" s="189"/>
      <c r="H111" s="189">
        <v>10431.97</v>
      </c>
      <c r="I111" s="190">
        <v>35.24314189189189</v>
      </c>
      <c r="J111" s="191">
        <v>0.939817117117117</v>
      </c>
      <c r="K111" s="191">
        <v>1</v>
      </c>
      <c r="L111" s="210"/>
    </row>
    <row r="112" spans="1:12" s="192" customFormat="1" ht="116.25" customHeight="1">
      <c r="A112" s="186" t="s">
        <v>310</v>
      </c>
      <c r="B112" s="201" t="s">
        <v>311</v>
      </c>
      <c r="C112" s="197"/>
      <c r="D112" s="188"/>
      <c r="E112" s="189">
        <v>321400</v>
      </c>
      <c r="F112" s="189">
        <v>256070.46</v>
      </c>
      <c r="G112" s="189">
        <v>0</v>
      </c>
      <c r="H112" s="189">
        <v>256070.46</v>
      </c>
      <c r="I112" s="190"/>
      <c r="J112" s="191">
        <v>0.7967344741754823</v>
      </c>
      <c r="K112" s="191">
        <v>1</v>
      </c>
      <c r="L112" s="210"/>
    </row>
    <row r="113" spans="1:12" s="192" customFormat="1" ht="18.75">
      <c r="A113" s="269" t="s">
        <v>300</v>
      </c>
      <c r="B113" s="201" t="s">
        <v>301</v>
      </c>
      <c r="C113" s="197"/>
      <c r="D113" s="188"/>
      <c r="E113" s="189">
        <v>148300</v>
      </c>
      <c r="F113" s="189">
        <v>123520.4</v>
      </c>
      <c r="G113" s="189"/>
      <c r="H113" s="189">
        <v>123520.4</v>
      </c>
      <c r="I113" s="190"/>
      <c r="J113" s="191">
        <v>0.8329089683074848</v>
      </c>
      <c r="K113" s="191">
        <v>1</v>
      </c>
      <c r="L113" s="210"/>
    </row>
    <row r="114" spans="1:12" s="192" customFormat="1" ht="18.75">
      <c r="A114" s="269"/>
      <c r="B114" s="187" t="s">
        <v>302</v>
      </c>
      <c r="C114" s="197"/>
      <c r="D114" s="188"/>
      <c r="E114" s="189">
        <v>173100</v>
      </c>
      <c r="F114" s="189">
        <v>132550.06</v>
      </c>
      <c r="G114" s="189"/>
      <c r="H114" s="189">
        <v>132550.06</v>
      </c>
      <c r="I114" s="190"/>
      <c r="J114" s="191">
        <v>0.7657426920854997</v>
      </c>
      <c r="K114" s="191">
        <v>1</v>
      </c>
      <c r="L114" s="210"/>
    </row>
    <row r="115" spans="1:12" s="192" customFormat="1" ht="76.5" customHeight="1">
      <c r="A115" s="186" t="s">
        <v>312</v>
      </c>
      <c r="B115" s="201" t="s">
        <v>313</v>
      </c>
      <c r="C115" s="197"/>
      <c r="D115" s="188"/>
      <c r="E115" s="189">
        <v>469200</v>
      </c>
      <c r="F115" s="189">
        <v>213700</v>
      </c>
      <c r="G115" s="189">
        <v>0</v>
      </c>
      <c r="H115" s="189">
        <v>213700</v>
      </c>
      <c r="I115" s="190"/>
      <c r="J115" s="191">
        <v>0.45545609548167093</v>
      </c>
      <c r="K115" s="191">
        <v>1</v>
      </c>
      <c r="L115" s="210"/>
    </row>
    <row r="116" spans="1:12" s="192" customFormat="1" ht="18.75" customHeight="1">
      <c r="A116" s="269" t="s">
        <v>300</v>
      </c>
      <c r="B116" s="201" t="s">
        <v>301</v>
      </c>
      <c r="C116" s="197"/>
      <c r="D116" s="188"/>
      <c r="E116" s="189">
        <v>255200</v>
      </c>
      <c r="F116" s="189">
        <v>125750</v>
      </c>
      <c r="G116" s="189"/>
      <c r="H116" s="189">
        <v>125750</v>
      </c>
      <c r="I116" s="190"/>
      <c r="J116" s="191">
        <v>0.49275078369905956</v>
      </c>
      <c r="K116" s="191">
        <v>1</v>
      </c>
      <c r="L116" s="210"/>
    </row>
    <row r="117" spans="1:12" s="192" customFormat="1" ht="18.75" customHeight="1">
      <c r="A117" s="269"/>
      <c r="B117" s="201" t="s">
        <v>302</v>
      </c>
      <c r="C117" s="197"/>
      <c r="D117" s="188"/>
      <c r="E117" s="189">
        <v>214000</v>
      </c>
      <c r="F117" s="189">
        <v>87950</v>
      </c>
      <c r="G117" s="189"/>
      <c r="H117" s="189">
        <v>87950</v>
      </c>
      <c r="I117" s="190"/>
      <c r="J117" s="191">
        <v>0.41098130841121494</v>
      </c>
      <c r="K117" s="191">
        <v>1</v>
      </c>
      <c r="L117" s="210"/>
    </row>
    <row r="118" spans="1:12" s="192" customFormat="1" ht="56.25">
      <c r="A118" s="186" t="s">
        <v>312</v>
      </c>
      <c r="B118" s="201" t="s">
        <v>314</v>
      </c>
      <c r="C118" s="197"/>
      <c r="D118" s="188"/>
      <c r="E118" s="189">
        <v>159600</v>
      </c>
      <c r="F118" s="189">
        <v>45044</v>
      </c>
      <c r="G118" s="189">
        <v>0</v>
      </c>
      <c r="H118" s="189">
        <v>45044</v>
      </c>
      <c r="I118" s="190"/>
      <c r="J118" s="191">
        <v>0.2822305764411028</v>
      </c>
      <c r="K118" s="191">
        <v>1</v>
      </c>
      <c r="L118" s="210"/>
    </row>
    <row r="119" spans="1:12" s="192" customFormat="1" ht="17.25" customHeight="1">
      <c r="A119" s="269" t="s">
        <v>300</v>
      </c>
      <c r="B119" s="201" t="s">
        <v>301</v>
      </c>
      <c r="C119" s="197"/>
      <c r="D119" s="188"/>
      <c r="E119" s="189">
        <v>85500</v>
      </c>
      <c r="F119" s="189">
        <v>29855.75</v>
      </c>
      <c r="G119" s="189"/>
      <c r="H119" s="189">
        <v>29855.75</v>
      </c>
      <c r="I119" s="190"/>
      <c r="J119" s="191">
        <v>0.34919005847953216</v>
      </c>
      <c r="K119" s="191">
        <v>1</v>
      </c>
      <c r="L119" s="210"/>
    </row>
    <row r="120" spans="1:12" s="192" customFormat="1" ht="18.75">
      <c r="A120" s="269"/>
      <c r="B120" s="201" t="s">
        <v>302</v>
      </c>
      <c r="C120" s="197"/>
      <c r="D120" s="188"/>
      <c r="E120" s="189">
        <v>74100</v>
      </c>
      <c r="F120" s="189">
        <v>15188.25</v>
      </c>
      <c r="G120" s="189"/>
      <c r="H120" s="189">
        <v>15188.25</v>
      </c>
      <c r="I120" s="190"/>
      <c r="J120" s="191">
        <v>0.20496963562753037</v>
      </c>
      <c r="K120" s="191">
        <v>1</v>
      </c>
      <c r="L120" s="210"/>
    </row>
    <row r="121" spans="1:12" s="192" customFormat="1" ht="75" hidden="1">
      <c r="A121" s="186" t="s">
        <v>312</v>
      </c>
      <c r="B121" s="201" t="s">
        <v>315</v>
      </c>
      <c r="C121" s="197"/>
      <c r="D121" s="188"/>
      <c r="E121" s="189">
        <v>0</v>
      </c>
      <c r="F121" s="189">
        <v>0</v>
      </c>
      <c r="G121" s="189">
        <v>0</v>
      </c>
      <c r="H121" s="189">
        <v>0</v>
      </c>
      <c r="I121" s="190"/>
      <c r="J121" s="191" t="e">
        <v>#DIV/0!</v>
      </c>
      <c r="K121" s="191" t="e">
        <v>#DIV/0!</v>
      </c>
      <c r="L121" s="211"/>
    </row>
    <row r="122" spans="1:12" s="192" customFormat="1" ht="18.75" customHeight="1" hidden="1">
      <c r="A122" s="269" t="s">
        <v>300</v>
      </c>
      <c r="B122" s="201" t="s">
        <v>301</v>
      </c>
      <c r="C122" s="197"/>
      <c r="D122" s="188"/>
      <c r="E122" s="189"/>
      <c r="F122" s="189"/>
      <c r="G122" s="189"/>
      <c r="H122" s="189"/>
      <c r="I122" s="190"/>
      <c r="J122" s="191" t="e">
        <v>#DIV/0!</v>
      </c>
      <c r="K122" s="191" t="e">
        <v>#DIV/0!</v>
      </c>
      <c r="L122" s="210"/>
    </row>
    <row r="123" spans="1:12" s="192" customFormat="1" ht="17.25" customHeight="1" hidden="1">
      <c r="A123" s="269"/>
      <c r="B123" s="201" t="s">
        <v>302</v>
      </c>
      <c r="C123" s="197"/>
      <c r="D123" s="188"/>
      <c r="E123" s="189"/>
      <c r="F123" s="189"/>
      <c r="G123" s="189"/>
      <c r="H123" s="189"/>
      <c r="I123" s="190"/>
      <c r="J123" s="191" t="e">
        <v>#DIV/0!</v>
      </c>
      <c r="K123" s="191" t="e">
        <v>#DIV/0!</v>
      </c>
      <c r="L123" s="210"/>
    </row>
    <row r="124" spans="1:12" s="192" customFormat="1" ht="78" customHeight="1">
      <c r="A124" s="178" t="s">
        <v>316</v>
      </c>
      <c r="B124" s="201" t="s">
        <v>317</v>
      </c>
      <c r="C124" s="197"/>
      <c r="D124" s="188"/>
      <c r="E124" s="189">
        <v>550000</v>
      </c>
      <c r="F124" s="189">
        <v>550000</v>
      </c>
      <c r="G124" s="189"/>
      <c r="H124" s="189">
        <v>310000</v>
      </c>
      <c r="I124" s="190"/>
      <c r="J124" s="191">
        <v>0.5636363636363636</v>
      </c>
      <c r="K124" s="191">
        <v>0.5636363636363636</v>
      </c>
      <c r="L124" s="184"/>
    </row>
    <row r="125" spans="1:12" s="192" customFormat="1" ht="56.25">
      <c r="A125" s="186"/>
      <c r="B125" s="175" t="s">
        <v>318</v>
      </c>
      <c r="C125" s="197"/>
      <c r="D125" s="180" t="e">
        <f>D86+D87+D93</f>
        <v>#REF!</v>
      </c>
      <c r="E125" s="181">
        <v>628117868</v>
      </c>
      <c r="F125" s="181">
        <v>327424946.88</v>
      </c>
      <c r="G125" s="181">
        <v>0</v>
      </c>
      <c r="H125" s="181">
        <v>296529882.74</v>
      </c>
      <c r="I125" s="182" t="e">
        <v>#REF!</v>
      </c>
      <c r="J125" s="183">
        <v>0.47209273584938044</v>
      </c>
      <c r="K125" s="183">
        <v>0.9056423023523528</v>
      </c>
      <c r="L125" s="210"/>
    </row>
    <row r="126" spans="1:12" s="192" customFormat="1" ht="63" customHeight="1">
      <c r="A126" s="186">
        <v>250306</v>
      </c>
      <c r="B126" s="200" t="s">
        <v>296</v>
      </c>
      <c r="C126" s="194"/>
      <c r="D126" s="188"/>
      <c r="E126" s="189">
        <v>1624332</v>
      </c>
      <c r="F126" s="189">
        <v>1400000</v>
      </c>
      <c r="G126" s="189"/>
      <c r="H126" s="189">
        <v>400000</v>
      </c>
      <c r="I126" s="190"/>
      <c r="J126" s="191">
        <v>0.24625507593275267</v>
      </c>
      <c r="K126" s="191">
        <v>0.2857142857142857</v>
      </c>
      <c r="L126" s="210"/>
    </row>
    <row r="127" spans="1:13" s="192" customFormat="1" ht="57.75" customHeight="1">
      <c r="A127" s="174"/>
      <c r="B127" s="175" t="s">
        <v>319</v>
      </c>
      <c r="C127" s="194" t="e">
        <f>C86+C87+#REF!+C93+C126</f>
        <v>#REF!</v>
      </c>
      <c r="D127" s="180" t="e">
        <f>D125+D126</f>
        <v>#REF!</v>
      </c>
      <c r="E127" s="181">
        <v>629742200</v>
      </c>
      <c r="F127" s="181">
        <v>328824946.88</v>
      </c>
      <c r="G127" s="181">
        <v>0</v>
      </c>
      <c r="H127" s="181">
        <v>296929882.74</v>
      </c>
      <c r="I127" s="182" t="e">
        <v>#REF!</v>
      </c>
      <c r="J127" s="183">
        <v>0.47151021916587454</v>
      </c>
      <c r="K127" s="183">
        <v>0.9030029064320365</v>
      </c>
      <c r="L127" s="212"/>
      <c r="M127" s="213"/>
    </row>
    <row r="128" spans="1:13" s="192" customFormat="1" ht="55.5" customHeight="1">
      <c r="A128" s="174"/>
      <c r="B128" s="175" t="s">
        <v>320</v>
      </c>
      <c r="C128" s="194"/>
      <c r="D128" s="180" t="e">
        <f>D129+D163+D177+D178</f>
        <v>#REF!</v>
      </c>
      <c r="E128" s="181">
        <v>629742200</v>
      </c>
      <c r="F128" s="181">
        <v>328824946.88</v>
      </c>
      <c r="G128" s="181">
        <v>0</v>
      </c>
      <c r="H128" s="181">
        <v>296929882.73999995</v>
      </c>
      <c r="I128" s="182" t="e">
        <v>#REF!</v>
      </c>
      <c r="J128" s="183">
        <v>0.4715102191658745</v>
      </c>
      <c r="K128" s="183">
        <v>0.9030029064320363</v>
      </c>
      <c r="L128" s="210"/>
      <c r="M128" s="210"/>
    </row>
    <row r="129" spans="1:12" s="192" customFormat="1" ht="17.25" customHeight="1">
      <c r="A129" s="178">
        <v>1000</v>
      </c>
      <c r="B129" s="179" t="s">
        <v>321</v>
      </c>
      <c r="C129" s="194"/>
      <c r="D129" s="180">
        <f>D130+D155+D156</f>
        <v>176645800</v>
      </c>
      <c r="E129" s="181">
        <v>621003216</v>
      </c>
      <c r="F129" s="181">
        <v>324397372.88</v>
      </c>
      <c r="G129" s="181"/>
      <c r="H129" s="181">
        <v>296143301.90999997</v>
      </c>
      <c r="I129" s="182">
        <v>167.6480855531238</v>
      </c>
      <c r="J129" s="183">
        <v>0.4768788538930851</v>
      </c>
      <c r="K129" s="183">
        <v>0.9129028983214001</v>
      </c>
      <c r="L129" s="210"/>
    </row>
    <row r="130" spans="1:12" s="192" customFormat="1" ht="16.5" customHeight="1">
      <c r="A130" s="178">
        <v>1100</v>
      </c>
      <c r="B130" s="214" t="s">
        <v>322</v>
      </c>
      <c r="C130" s="194"/>
      <c r="D130" s="180">
        <f>D131+D133+D134+D144+D145+D152</f>
        <v>111022400</v>
      </c>
      <c r="E130" s="181">
        <v>392499442</v>
      </c>
      <c r="F130" s="181">
        <v>221791529.31</v>
      </c>
      <c r="G130" s="181">
        <v>194929.41</v>
      </c>
      <c r="H130" s="181">
        <v>198973193.81</v>
      </c>
      <c r="I130" s="182">
        <v>179.2189628489386</v>
      </c>
      <c r="J130" s="183">
        <v>0.506938794093878</v>
      </c>
      <c r="K130" s="183">
        <v>0.8971180929632953</v>
      </c>
      <c r="L130" s="210"/>
    </row>
    <row r="131" spans="1:12" s="192" customFormat="1" ht="36" customHeight="1">
      <c r="A131" s="186">
        <v>1110</v>
      </c>
      <c r="B131" s="200" t="s">
        <v>323</v>
      </c>
      <c r="C131" s="194"/>
      <c r="D131" s="188">
        <f>D132</f>
        <v>61015800</v>
      </c>
      <c r="E131" s="189">
        <v>223447511</v>
      </c>
      <c r="F131" s="189">
        <v>123823266</v>
      </c>
      <c r="G131" s="189">
        <v>0</v>
      </c>
      <c r="H131" s="189">
        <v>111313140.91</v>
      </c>
      <c r="I131" s="190">
        <v>182.43330565197866</v>
      </c>
      <c r="J131" s="191">
        <v>0.4981623666866443</v>
      </c>
      <c r="K131" s="191">
        <v>0.8989678959849112</v>
      </c>
      <c r="L131" s="210"/>
    </row>
    <row r="132" spans="1:12" s="192" customFormat="1" ht="16.5" customHeight="1">
      <c r="A132" s="186">
        <v>1111</v>
      </c>
      <c r="B132" s="200" t="s">
        <v>324</v>
      </c>
      <c r="C132" s="194"/>
      <c r="D132" s="188">
        <v>61015800</v>
      </c>
      <c r="E132" s="189">
        <v>223447511</v>
      </c>
      <c r="F132" s="215">
        <v>123823266</v>
      </c>
      <c r="G132" s="181"/>
      <c r="H132" s="189">
        <v>111313140.91</v>
      </c>
      <c r="I132" s="190">
        <v>182.43330565197866</v>
      </c>
      <c r="J132" s="191">
        <v>0.4981623666866443</v>
      </c>
      <c r="K132" s="191">
        <v>0.8989678959849112</v>
      </c>
      <c r="L132" s="210"/>
    </row>
    <row r="133" spans="1:12" s="192" customFormat="1" ht="19.5" customHeight="1">
      <c r="A133" s="186">
        <v>1120</v>
      </c>
      <c r="B133" s="200" t="s">
        <v>325</v>
      </c>
      <c r="C133" s="194"/>
      <c r="D133" s="188">
        <v>21820300</v>
      </c>
      <c r="E133" s="189">
        <v>81208830</v>
      </c>
      <c r="F133" s="215">
        <v>45520207</v>
      </c>
      <c r="G133" s="181"/>
      <c r="H133" s="189">
        <v>40072557.89</v>
      </c>
      <c r="I133" s="190">
        <v>183.64806116322873</v>
      </c>
      <c r="J133" s="191">
        <v>0.49345074778198383</v>
      </c>
      <c r="K133" s="191">
        <v>0.8803245971618714</v>
      </c>
      <c r="L133" s="210"/>
    </row>
    <row r="134" spans="1:12" s="192" customFormat="1" ht="18.75">
      <c r="A134" s="186">
        <v>1130</v>
      </c>
      <c r="B134" s="200" t="s">
        <v>326</v>
      </c>
      <c r="C134" s="194"/>
      <c r="D134" s="188">
        <f>D135+D136+D137+D138+D139+D140+D141+D142+D143</f>
        <v>13262480</v>
      </c>
      <c r="E134" s="189">
        <v>27756692</v>
      </c>
      <c r="F134" s="189">
        <v>13399865</v>
      </c>
      <c r="G134" s="189">
        <v>0</v>
      </c>
      <c r="H134" s="189">
        <v>10917248.809999999</v>
      </c>
      <c r="I134" s="188">
        <v>3846.0331841305874</v>
      </c>
      <c r="J134" s="191">
        <v>0.393319521288776</v>
      </c>
      <c r="K134" s="191">
        <v>0.8147282685310635</v>
      </c>
      <c r="L134" s="210"/>
    </row>
    <row r="135" spans="1:12" s="192" customFormat="1" ht="57" customHeight="1">
      <c r="A135" s="186">
        <v>1131</v>
      </c>
      <c r="B135" s="200" t="s">
        <v>327</v>
      </c>
      <c r="C135" s="194"/>
      <c r="D135" s="188">
        <v>838278</v>
      </c>
      <c r="E135" s="189">
        <v>4852686</v>
      </c>
      <c r="F135" s="216">
        <v>2585241</v>
      </c>
      <c r="G135" s="181"/>
      <c r="H135" s="189">
        <v>1959665.51</v>
      </c>
      <c r="I135" s="190">
        <v>233.77274722705357</v>
      </c>
      <c r="J135" s="191">
        <v>0.40383109683997687</v>
      </c>
      <c r="K135" s="191">
        <v>0.7580204360057727</v>
      </c>
      <c r="L135" s="210"/>
    </row>
    <row r="136" spans="1:12" s="192" customFormat="1" ht="38.25" customHeight="1">
      <c r="A136" s="186">
        <v>1132</v>
      </c>
      <c r="B136" s="200" t="s">
        <v>328</v>
      </c>
      <c r="C136" s="194"/>
      <c r="D136" s="188">
        <v>2747500</v>
      </c>
      <c r="E136" s="189">
        <v>3567009</v>
      </c>
      <c r="F136" s="216">
        <v>1547185</v>
      </c>
      <c r="G136" s="181"/>
      <c r="H136" s="189">
        <v>1284467.91</v>
      </c>
      <c r="I136" s="190">
        <v>46.750424385805275</v>
      </c>
      <c r="J136" s="191">
        <v>0.3600966271741955</v>
      </c>
      <c r="K136" s="191">
        <v>0.8301967185566044</v>
      </c>
      <c r="L136" s="210"/>
    </row>
    <row r="137" spans="1:12" s="192" customFormat="1" ht="16.5" customHeight="1">
      <c r="A137" s="186">
        <v>1133</v>
      </c>
      <c r="B137" s="200" t="s">
        <v>329</v>
      </c>
      <c r="C137" s="194"/>
      <c r="D137" s="188">
        <v>4571200</v>
      </c>
      <c r="E137" s="189">
        <v>13014318</v>
      </c>
      <c r="F137" s="216">
        <v>5845591</v>
      </c>
      <c r="G137" s="181"/>
      <c r="H137" s="189">
        <v>5418743.05</v>
      </c>
      <c r="I137" s="190">
        <v>118.54093126531326</v>
      </c>
      <c r="J137" s="191">
        <v>0.4163678073641661</v>
      </c>
      <c r="K137" s="191">
        <v>0.9269795047241587</v>
      </c>
      <c r="L137" s="210"/>
    </row>
    <row r="138" spans="1:12" s="192" customFormat="1" ht="35.25" customHeight="1">
      <c r="A138" s="186">
        <v>1134</v>
      </c>
      <c r="B138" s="217" t="s">
        <v>330</v>
      </c>
      <c r="C138" s="194"/>
      <c r="D138" s="188">
        <v>61800</v>
      </c>
      <c r="E138" s="189">
        <v>6067546.29</v>
      </c>
      <c r="F138" s="216">
        <v>3254073.65</v>
      </c>
      <c r="G138" s="181"/>
      <c r="H138" s="189">
        <v>2123726.69</v>
      </c>
      <c r="I138" s="190">
        <v>3436.450954692557</v>
      </c>
      <c r="J138" s="191">
        <v>0.35001408946811674</v>
      </c>
      <c r="K138" s="191">
        <v>0.6526363316945822</v>
      </c>
      <c r="L138" s="210"/>
    </row>
    <row r="139" spans="1:12" s="192" customFormat="1" ht="18.75">
      <c r="A139" s="186">
        <v>1135</v>
      </c>
      <c r="B139" s="200" t="s">
        <v>262</v>
      </c>
      <c r="C139" s="194"/>
      <c r="D139" s="188">
        <v>1242100</v>
      </c>
      <c r="E139" s="189">
        <v>255132.71</v>
      </c>
      <c r="F139" s="216">
        <v>167774.35</v>
      </c>
      <c r="G139" s="181"/>
      <c r="H139" s="189">
        <v>130645.65</v>
      </c>
      <c r="I139" s="190">
        <v>10.518126559858304</v>
      </c>
      <c r="J139" s="191">
        <v>0.5120693853798676</v>
      </c>
      <c r="K139" s="191">
        <v>0.7786985912924115</v>
      </c>
      <c r="L139" s="210"/>
    </row>
    <row r="140" spans="1:12" s="192" customFormat="1" ht="18.75" customHeight="1" hidden="1">
      <c r="A140" s="186">
        <v>1136</v>
      </c>
      <c r="B140" s="200" t="s">
        <v>331</v>
      </c>
      <c r="C140" s="194"/>
      <c r="D140" s="188">
        <v>6113</v>
      </c>
      <c r="E140" s="189"/>
      <c r="F140" s="218"/>
      <c r="G140" s="181"/>
      <c r="H140" s="189"/>
      <c r="I140" s="190">
        <v>0</v>
      </c>
      <c r="J140" s="191" t="e">
        <v>#DIV/0!</v>
      </c>
      <c r="K140" s="191" t="e">
        <v>#DIV/0!</v>
      </c>
      <c r="L140" s="210"/>
    </row>
    <row r="141" spans="1:12" s="192" customFormat="1" ht="47.25" customHeight="1" hidden="1">
      <c r="A141" s="186">
        <v>1137</v>
      </c>
      <c r="B141" s="200" t="s">
        <v>332</v>
      </c>
      <c r="C141" s="194"/>
      <c r="D141" s="188">
        <v>780999</v>
      </c>
      <c r="E141" s="189"/>
      <c r="F141" s="218"/>
      <c r="G141" s="181"/>
      <c r="H141" s="189"/>
      <c r="I141" s="190">
        <v>0</v>
      </c>
      <c r="J141" s="191" t="e">
        <v>#DIV/0!</v>
      </c>
      <c r="K141" s="191" t="e">
        <v>#DIV/0!</v>
      </c>
      <c r="L141" s="210"/>
    </row>
    <row r="142" spans="1:12" s="192" customFormat="1" ht="15.75" customHeight="1" hidden="1">
      <c r="A142" s="186">
        <v>1138</v>
      </c>
      <c r="B142" s="200" t="s">
        <v>333</v>
      </c>
      <c r="C142" s="194"/>
      <c r="D142" s="188">
        <v>366900</v>
      </c>
      <c r="E142" s="189"/>
      <c r="F142" s="218"/>
      <c r="G142" s="181"/>
      <c r="H142" s="189"/>
      <c r="I142" s="190">
        <v>0</v>
      </c>
      <c r="J142" s="191" t="e">
        <v>#DIV/0!</v>
      </c>
      <c r="K142" s="191" t="e">
        <v>#DIV/0!</v>
      </c>
      <c r="L142" s="210"/>
    </row>
    <row r="143" spans="1:12" s="192" customFormat="1" ht="37.5" hidden="1">
      <c r="A143" s="186">
        <v>1139</v>
      </c>
      <c r="B143" s="200" t="s">
        <v>334</v>
      </c>
      <c r="C143" s="194"/>
      <c r="D143" s="188">
        <v>2647590</v>
      </c>
      <c r="E143" s="189"/>
      <c r="F143" s="218"/>
      <c r="G143" s="181"/>
      <c r="H143" s="189"/>
      <c r="I143" s="190">
        <v>0</v>
      </c>
      <c r="J143" s="191" t="e">
        <v>#DIV/0!</v>
      </c>
      <c r="K143" s="191" t="e">
        <v>#DIV/0!</v>
      </c>
      <c r="L143" s="210"/>
    </row>
    <row r="144" spans="1:12" s="192" customFormat="1" ht="16.5" customHeight="1">
      <c r="A144" s="186">
        <v>1140</v>
      </c>
      <c r="B144" s="200" t="s">
        <v>335</v>
      </c>
      <c r="C144" s="194"/>
      <c r="D144" s="188">
        <v>180000</v>
      </c>
      <c r="E144" s="189">
        <v>341831</v>
      </c>
      <c r="F144" s="216">
        <v>203519</v>
      </c>
      <c r="G144" s="181"/>
      <c r="H144" s="189">
        <v>106048.44</v>
      </c>
      <c r="I144" s="190">
        <v>58.9158</v>
      </c>
      <c r="J144" s="191">
        <v>0.3102364618773605</v>
      </c>
      <c r="K144" s="191">
        <v>0.5210739046477233</v>
      </c>
      <c r="L144" s="210"/>
    </row>
    <row r="145" spans="1:12" s="192" customFormat="1" ht="36" customHeight="1">
      <c r="A145" s="186">
        <v>1160</v>
      </c>
      <c r="B145" s="200" t="s">
        <v>336</v>
      </c>
      <c r="C145" s="194"/>
      <c r="D145" s="188">
        <f>D146+D147+D148+D149+D150+D151</f>
        <v>11835220</v>
      </c>
      <c r="E145" s="189">
        <v>57878488</v>
      </c>
      <c r="F145" s="189">
        <v>37968488.31</v>
      </c>
      <c r="G145" s="189">
        <v>0</v>
      </c>
      <c r="H145" s="189">
        <v>36067028.33</v>
      </c>
      <c r="I145" s="190">
        <v>304.7432014782995</v>
      </c>
      <c r="J145" s="191">
        <v>0.6231508385291613</v>
      </c>
      <c r="K145" s="191">
        <v>0.9499200504250994</v>
      </c>
      <c r="L145" s="210"/>
    </row>
    <row r="146" spans="1:12" s="192" customFormat="1" ht="18" customHeight="1">
      <c r="A146" s="186">
        <v>1161</v>
      </c>
      <c r="B146" s="200" t="s">
        <v>337</v>
      </c>
      <c r="C146" s="194"/>
      <c r="D146" s="188">
        <v>6507000</v>
      </c>
      <c r="E146" s="189">
        <v>36772827</v>
      </c>
      <c r="F146" s="219">
        <v>26824257.31</v>
      </c>
      <c r="G146" s="181"/>
      <c r="H146" s="189">
        <v>25913775.4</v>
      </c>
      <c r="I146" s="190">
        <v>398.2445889042569</v>
      </c>
      <c r="J146" s="191">
        <v>0.7046990268112919</v>
      </c>
      <c r="K146" s="191">
        <v>0.9660575165426639</v>
      </c>
      <c r="L146" s="210"/>
    </row>
    <row r="147" spans="1:12" s="192" customFormat="1" ht="36" customHeight="1">
      <c r="A147" s="186">
        <v>1162</v>
      </c>
      <c r="B147" s="200" t="s">
        <v>338</v>
      </c>
      <c r="C147" s="194"/>
      <c r="D147" s="188">
        <v>2088720</v>
      </c>
      <c r="E147" s="189">
        <v>5257974</v>
      </c>
      <c r="F147" s="219">
        <v>2819585</v>
      </c>
      <c r="G147" s="181"/>
      <c r="H147" s="189">
        <v>2678570.85</v>
      </c>
      <c r="I147" s="190">
        <v>128.23982391129496</v>
      </c>
      <c r="J147" s="191">
        <v>0.5094302197005919</v>
      </c>
      <c r="K147" s="191">
        <v>0.9499876222919331</v>
      </c>
      <c r="L147" s="210"/>
    </row>
    <row r="148" spans="1:12" s="192" customFormat="1" ht="16.5" customHeight="1">
      <c r="A148" s="186">
        <v>1163</v>
      </c>
      <c r="B148" s="200" t="s">
        <v>339</v>
      </c>
      <c r="C148" s="194"/>
      <c r="D148" s="188">
        <v>2891100</v>
      </c>
      <c r="E148" s="189">
        <v>6839178</v>
      </c>
      <c r="F148" s="219">
        <v>3819312</v>
      </c>
      <c r="G148" s="181"/>
      <c r="H148" s="189">
        <v>3691012.86</v>
      </c>
      <c r="I148" s="190">
        <v>127.66811455847255</v>
      </c>
      <c r="J148" s="191">
        <v>0.539686620234186</v>
      </c>
      <c r="K148" s="191">
        <v>0.9664077875805904</v>
      </c>
      <c r="L148" s="210"/>
    </row>
    <row r="149" spans="1:12" s="192" customFormat="1" ht="18" customHeight="1">
      <c r="A149" s="186">
        <v>1164</v>
      </c>
      <c r="B149" s="200" t="s">
        <v>340</v>
      </c>
      <c r="C149" s="194"/>
      <c r="D149" s="188">
        <v>178000</v>
      </c>
      <c r="E149" s="189">
        <v>1478868</v>
      </c>
      <c r="F149" s="219">
        <v>1019318</v>
      </c>
      <c r="G149" s="181"/>
      <c r="H149" s="189">
        <v>879748.19</v>
      </c>
      <c r="I149" s="190">
        <v>494.24055617977524</v>
      </c>
      <c r="J149" s="191">
        <v>0.5948794550967361</v>
      </c>
      <c r="K149" s="191">
        <v>0.8630753013289277</v>
      </c>
      <c r="L149" s="210"/>
    </row>
    <row r="150" spans="1:12" s="192" customFormat="1" ht="17.25" customHeight="1">
      <c r="A150" s="186">
        <v>1165</v>
      </c>
      <c r="B150" s="200" t="s">
        <v>341</v>
      </c>
      <c r="C150" s="194"/>
      <c r="D150" s="188">
        <v>168800</v>
      </c>
      <c r="E150" s="189">
        <v>7526341</v>
      </c>
      <c r="F150" s="219">
        <v>3486016</v>
      </c>
      <c r="G150" s="181"/>
      <c r="H150" s="189">
        <v>2903921.03</v>
      </c>
      <c r="I150" s="190">
        <v>1720.3323637440758</v>
      </c>
      <c r="J150" s="191">
        <v>0.3858343689184425</v>
      </c>
      <c r="K150" s="191">
        <v>0.8330199947447171</v>
      </c>
      <c r="L150" s="210"/>
    </row>
    <row r="151" spans="1:12" s="192" customFormat="1" ht="16.5" customHeight="1">
      <c r="A151" s="186">
        <v>1166</v>
      </c>
      <c r="B151" s="200" t="s">
        <v>342</v>
      </c>
      <c r="C151" s="194"/>
      <c r="D151" s="188">
        <v>1600</v>
      </c>
      <c r="E151" s="189">
        <v>3300</v>
      </c>
      <c r="F151" s="219">
        <v>0</v>
      </c>
      <c r="G151" s="181"/>
      <c r="H151" s="189">
        <v>0</v>
      </c>
      <c r="I151" s="190">
        <v>0</v>
      </c>
      <c r="J151" s="191">
        <v>0</v>
      </c>
      <c r="K151" s="191">
        <v>0</v>
      </c>
      <c r="L151" s="210"/>
    </row>
    <row r="152" spans="1:12" s="192" customFormat="1" ht="55.5" customHeight="1">
      <c r="A152" s="186">
        <v>1170</v>
      </c>
      <c r="B152" s="200" t="s">
        <v>343</v>
      </c>
      <c r="C152" s="194"/>
      <c r="D152" s="188">
        <f>D153+D154</f>
        <v>2908600</v>
      </c>
      <c r="E152" s="189">
        <v>1866090</v>
      </c>
      <c r="F152" s="189">
        <v>876184</v>
      </c>
      <c r="G152" s="189">
        <v>194929.41</v>
      </c>
      <c r="H152" s="189">
        <v>497169.43</v>
      </c>
      <c r="I152" s="190">
        <v>17.09308361410988</v>
      </c>
      <c r="J152" s="191">
        <v>0.2664230717703862</v>
      </c>
      <c r="K152" s="191">
        <v>0.5674258260821927</v>
      </c>
      <c r="L152" s="210"/>
    </row>
    <row r="153" spans="1:12" s="192" customFormat="1" ht="57.75" customHeight="1">
      <c r="A153" s="186">
        <v>1171</v>
      </c>
      <c r="B153" s="200" t="s">
        <v>344</v>
      </c>
      <c r="C153" s="194"/>
      <c r="D153" s="188">
        <v>350000</v>
      </c>
      <c r="E153" s="189">
        <v>127200</v>
      </c>
      <c r="F153" s="220">
        <v>45369</v>
      </c>
      <c r="G153" s="181"/>
      <c r="H153" s="189">
        <v>0</v>
      </c>
      <c r="I153" s="190">
        <v>0</v>
      </c>
      <c r="J153" s="191">
        <v>0</v>
      </c>
      <c r="K153" s="191">
        <v>0</v>
      </c>
      <c r="L153" s="210"/>
    </row>
    <row r="154" spans="1:12" s="192" customFormat="1" ht="59.25" customHeight="1">
      <c r="A154" s="186">
        <v>1172</v>
      </c>
      <c r="B154" s="200" t="s">
        <v>345</v>
      </c>
      <c r="C154" s="194"/>
      <c r="D154" s="188">
        <v>2558600</v>
      </c>
      <c r="E154" s="189">
        <v>1738890</v>
      </c>
      <c r="F154" s="220">
        <v>830815</v>
      </c>
      <c r="G154" s="189">
        <v>194929.41</v>
      </c>
      <c r="H154" s="189">
        <v>497169.43</v>
      </c>
      <c r="I154" s="190">
        <v>19.431307355585083</v>
      </c>
      <c r="J154" s="191">
        <v>0.28591194957702903</v>
      </c>
      <c r="K154" s="191">
        <v>0.5984117162063757</v>
      </c>
      <c r="L154" s="210"/>
    </row>
    <row r="155" spans="1:12" s="192" customFormat="1" ht="30" customHeight="1" hidden="1">
      <c r="A155" s="186">
        <v>1200</v>
      </c>
      <c r="B155" s="200" t="s">
        <v>346</v>
      </c>
      <c r="C155" s="194"/>
      <c r="D155" s="180"/>
      <c r="E155" s="189"/>
      <c r="F155" s="189"/>
      <c r="G155" s="181"/>
      <c r="H155" s="189"/>
      <c r="I155" s="190" t="e">
        <v>#DIV/0!</v>
      </c>
      <c r="J155" s="191" t="e">
        <v>#DIV/0!</v>
      </c>
      <c r="K155" s="191" t="e">
        <v>#DIV/0!</v>
      </c>
      <c r="L155" s="210"/>
    </row>
    <row r="156" spans="1:12" s="192" customFormat="1" ht="17.25" customHeight="1">
      <c r="A156" s="178">
        <v>1300</v>
      </c>
      <c r="B156" s="214" t="s">
        <v>347</v>
      </c>
      <c r="C156" s="194"/>
      <c r="D156" s="180">
        <f>D157+D158+D159</f>
        <v>65623400</v>
      </c>
      <c r="E156" s="181">
        <v>228503774</v>
      </c>
      <c r="F156" s="181">
        <v>102605843.57000001</v>
      </c>
      <c r="G156" s="181">
        <v>0</v>
      </c>
      <c r="H156" s="181">
        <v>97170108.1</v>
      </c>
      <c r="I156" s="182">
        <v>148.07234629720497</v>
      </c>
      <c r="J156" s="183">
        <v>0.42524509070034</v>
      </c>
      <c r="K156" s="183">
        <v>0.9470231394151384</v>
      </c>
      <c r="L156" s="210"/>
    </row>
    <row r="157" spans="1:12" s="192" customFormat="1" ht="55.5" customHeight="1">
      <c r="A157" s="186">
        <v>1310</v>
      </c>
      <c r="B157" s="200" t="s">
        <v>348</v>
      </c>
      <c r="C157" s="194"/>
      <c r="D157" s="188">
        <v>3418200</v>
      </c>
      <c r="E157" s="189">
        <v>6641698</v>
      </c>
      <c r="F157" s="220">
        <v>3418970</v>
      </c>
      <c r="G157" s="181"/>
      <c r="H157" s="189">
        <v>2963711.24</v>
      </c>
      <c r="I157" s="190">
        <v>86.70385700076065</v>
      </c>
      <c r="J157" s="191">
        <v>0.4462279435168537</v>
      </c>
      <c r="K157" s="191">
        <v>0.8668433007601706</v>
      </c>
      <c r="L157" s="210"/>
    </row>
    <row r="158" spans="1:12" s="192" customFormat="1" ht="57" customHeight="1">
      <c r="A158" s="186">
        <v>1320</v>
      </c>
      <c r="B158" s="200" t="s">
        <v>349</v>
      </c>
      <c r="C158" s="194"/>
      <c r="D158" s="188">
        <v>52803800</v>
      </c>
      <c r="E158" s="189">
        <v>199277751</v>
      </c>
      <c r="F158" s="220">
        <v>89327294.66000001</v>
      </c>
      <c r="G158" s="181"/>
      <c r="H158" s="189">
        <v>84554305.05</v>
      </c>
      <c r="I158" s="190">
        <v>160.1292048110174</v>
      </c>
      <c r="J158" s="191">
        <v>0.4243037901908076</v>
      </c>
      <c r="K158" s="191">
        <v>0.9465673999401067</v>
      </c>
      <c r="L158" s="210"/>
    </row>
    <row r="159" spans="1:12" s="192" customFormat="1" ht="17.25" customHeight="1">
      <c r="A159" s="186">
        <v>1340</v>
      </c>
      <c r="B159" s="200" t="s">
        <v>350</v>
      </c>
      <c r="C159" s="194"/>
      <c r="D159" s="188">
        <f>D160+D161+D162</f>
        <v>9401400</v>
      </c>
      <c r="E159" s="189">
        <v>22584325</v>
      </c>
      <c r="F159" s="189">
        <v>9859578.91</v>
      </c>
      <c r="G159" s="189">
        <v>0</v>
      </c>
      <c r="H159" s="189">
        <v>9652091.81</v>
      </c>
      <c r="I159" s="190">
        <v>102.66653700512691</v>
      </c>
      <c r="J159" s="191">
        <v>0.4273801324591282</v>
      </c>
      <c r="K159" s="191">
        <v>0.9789557848368597</v>
      </c>
      <c r="L159" s="210"/>
    </row>
    <row r="160" spans="1:12" s="192" customFormat="1" ht="17.25" customHeight="1">
      <c r="A160" s="186">
        <v>1341</v>
      </c>
      <c r="B160" s="200" t="s">
        <v>351</v>
      </c>
      <c r="C160" s="194"/>
      <c r="D160" s="188">
        <v>31000</v>
      </c>
      <c r="E160" s="189">
        <v>224607</v>
      </c>
      <c r="F160" s="189">
        <v>107921</v>
      </c>
      <c r="G160" s="181"/>
      <c r="H160" s="189">
        <v>96996.74</v>
      </c>
      <c r="I160" s="190">
        <v>312.89270967741936</v>
      </c>
      <c r="J160" s="191">
        <v>0.43185092183235607</v>
      </c>
      <c r="K160" s="191">
        <v>0.8987754005244577</v>
      </c>
      <c r="L160" s="210"/>
    </row>
    <row r="161" spans="1:12" s="192" customFormat="1" ht="15" customHeight="1" hidden="1">
      <c r="A161" s="186">
        <v>1342</v>
      </c>
      <c r="B161" s="200" t="s">
        <v>352</v>
      </c>
      <c r="C161" s="194"/>
      <c r="D161" s="188"/>
      <c r="E161" s="189"/>
      <c r="F161" s="189"/>
      <c r="G161" s="181"/>
      <c r="H161" s="189"/>
      <c r="I161" s="190" t="e">
        <v>#DIV/0!</v>
      </c>
      <c r="J161" s="191" t="e">
        <v>#DIV/0!</v>
      </c>
      <c r="K161" s="191" t="e">
        <v>#DIV/0!</v>
      </c>
      <c r="L161" s="210"/>
    </row>
    <row r="162" spans="1:12" s="192" customFormat="1" ht="37.5">
      <c r="A162" s="186">
        <v>1343</v>
      </c>
      <c r="B162" s="200" t="s">
        <v>353</v>
      </c>
      <c r="C162" s="194"/>
      <c r="D162" s="188">
        <v>9370400</v>
      </c>
      <c r="E162" s="189">
        <v>22359718</v>
      </c>
      <c r="F162" s="189">
        <v>9751657.91</v>
      </c>
      <c r="G162" s="181"/>
      <c r="H162" s="189">
        <v>9555095.07</v>
      </c>
      <c r="I162" s="190">
        <v>101.97104787415692</v>
      </c>
      <c r="J162" s="191">
        <v>0.42733522265352364</v>
      </c>
      <c r="K162" s="191">
        <v>0.9798431362324111</v>
      </c>
      <c r="L162" s="210"/>
    </row>
    <row r="163" spans="1:12" s="192" customFormat="1" ht="18" customHeight="1">
      <c r="A163" s="178">
        <v>2000</v>
      </c>
      <c r="B163" s="179" t="s">
        <v>354</v>
      </c>
      <c r="C163" s="194"/>
      <c r="D163" s="180" t="e">
        <f>D164+D171+D173</f>
        <v>#REF!</v>
      </c>
      <c r="E163" s="181">
        <v>8661205</v>
      </c>
      <c r="F163" s="181">
        <v>4349795</v>
      </c>
      <c r="G163" s="181">
        <v>0</v>
      </c>
      <c r="H163" s="181">
        <v>786580.83</v>
      </c>
      <c r="I163" s="182" t="e">
        <v>#REF!</v>
      </c>
      <c r="J163" s="206">
        <v>0.09081655843499836</v>
      </c>
      <c r="K163" s="206">
        <v>0.18083170126408254</v>
      </c>
      <c r="L163" s="210"/>
    </row>
    <row r="164" spans="1:12" s="192" customFormat="1" ht="18" customHeight="1">
      <c r="A164" s="178">
        <v>2100</v>
      </c>
      <c r="B164" s="214" t="s">
        <v>355</v>
      </c>
      <c r="C164" s="194"/>
      <c r="D164" s="180" t="e">
        <f>D165+#REF!+D168</f>
        <v>#REF!</v>
      </c>
      <c r="E164" s="181">
        <v>7023173</v>
      </c>
      <c r="F164" s="181">
        <v>2938095</v>
      </c>
      <c r="G164" s="181">
        <v>0</v>
      </c>
      <c r="H164" s="181">
        <v>376580.83</v>
      </c>
      <c r="I164" s="182" t="e">
        <v>#REF!</v>
      </c>
      <c r="J164" s="206">
        <v>0.053619757052830674</v>
      </c>
      <c r="K164" s="206">
        <v>0.12817176776108327</v>
      </c>
      <c r="L164" s="210"/>
    </row>
    <row r="165" spans="1:12" s="192" customFormat="1" ht="36" customHeight="1">
      <c r="A165" s="186">
        <v>2110</v>
      </c>
      <c r="B165" s="200" t="s">
        <v>356</v>
      </c>
      <c r="C165" s="194"/>
      <c r="D165" s="188">
        <v>706300</v>
      </c>
      <c r="E165" s="189">
        <v>1278680</v>
      </c>
      <c r="F165" s="189">
        <v>349500</v>
      </c>
      <c r="G165" s="181"/>
      <c r="H165" s="189">
        <v>84754.11</v>
      </c>
      <c r="I165" s="190">
        <v>11.999732408325075</v>
      </c>
      <c r="J165" s="191">
        <v>0.06628250226796384</v>
      </c>
      <c r="K165" s="191">
        <v>0.24250103004291845</v>
      </c>
      <c r="L165" s="210"/>
    </row>
    <row r="166" spans="1:12" s="192" customFormat="1" ht="30" customHeight="1" hidden="1">
      <c r="A166" s="186" t="s">
        <v>357</v>
      </c>
      <c r="B166" s="200" t="s">
        <v>358</v>
      </c>
      <c r="C166" s="194"/>
      <c r="D166" s="188"/>
      <c r="E166" s="189"/>
      <c r="F166" s="189">
        <v>0</v>
      </c>
      <c r="G166" s="189">
        <v>0</v>
      </c>
      <c r="H166" s="189">
        <v>0</v>
      </c>
      <c r="I166" s="190"/>
      <c r="J166" s="191" t="e">
        <v>#DIV/0!</v>
      </c>
      <c r="K166" s="191" t="e">
        <v>#DIV/0!</v>
      </c>
      <c r="L166" s="210"/>
    </row>
    <row r="167" spans="1:12" s="192" customFormat="1" ht="21" customHeight="1" hidden="1">
      <c r="A167" s="186" t="s">
        <v>359</v>
      </c>
      <c r="B167" s="200" t="s">
        <v>360</v>
      </c>
      <c r="C167" s="194"/>
      <c r="D167" s="188"/>
      <c r="E167" s="189">
        <v>0</v>
      </c>
      <c r="F167" s="189">
        <v>0</v>
      </c>
      <c r="G167" s="181"/>
      <c r="H167" s="189">
        <v>0</v>
      </c>
      <c r="I167" s="190"/>
      <c r="J167" s="191" t="e">
        <v>#DIV/0!</v>
      </c>
      <c r="K167" s="191" t="e">
        <v>#DIV/0!</v>
      </c>
      <c r="L167" s="210"/>
    </row>
    <row r="168" spans="1:12" s="192" customFormat="1" ht="19.5" customHeight="1">
      <c r="A168" s="186">
        <v>2130</v>
      </c>
      <c r="B168" s="200" t="s">
        <v>361</v>
      </c>
      <c r="C168" s="194"/>
      <c r="D168" s="188">
        <f>D169+D170</f>
        <v>721700</v>
      </c>
      <c r="E168" s="189">
        <v>5744493</v>
      </c>
      <c r="F168" s="189">
        <v>2588595</v>
      </c>
      <c r="G168" s="189">
        <v>0</v>
      </c>
      <c r="H168" s="189">
        <v>291826.72</v>
      </c>
      <c r="I168" s="190">
        <v>40.436014964666754</v>
      </c>
      <c r="J168" s="191">
        <v>0.05080112727093583</v>
      </c>
      <c r="K168" s="191">
        <v>0.11273556504590326</v>
      </c>
      <c r="L168" s="210"/>
    </row>
    <row r="169" spans="1:12" s="192" customFormat="1" ht="21" customHeight="1" hidden="1">
      <c r="A169" s="186">
        <v>2132</v>
      </c>
      <c r="B169" s="200" t="s">
        <v>362</v>
      </c>
      <c r="C169" s="194"/>
      <c r="D169" s="188"/>
      <c r="E169" s="189"/>
      <c r="F169" s="189"/>
      <c r="G169" s="181"/>
      <c r="H169" s="189"/>
      <c r="I169" s="190" t="e">
        <v>#DIV/0!</v>
      </c>
      <c r="J169" s="191" t="e">
        <v>#DIV/0!</v>
      </c>
      <c r="K169" s="191" t="e">
        <v>#DIV/0!</v>
      </c>
      <c r="L169" s="210"/>
    </row>
    <row r="170" spans="1:12" s="192" customFormat="1" ht="36.75" customHeight="1">
      <c r="A170" s="186">
        <v>2133</v>
      </c>
      <c r="B170" s="200" t="s">
        <v>363</v>
      </c>
      <c r="C170" s="194"/>
      <c r="D170" s="188">
        <v>721700</v>
      </c>
      <c r="E170" s="189">
        <v>5744493</v>
      </c>
      <c r="F170" s="189">
        <v>2588595</v>
      </c>
      <c r="G170" s="181"/>
      <c r="H170" s="189">
        <v>291826.72</v>
      </c>
      <c r="I170" s="190">
        <v>40.436014964666754</v>
      </c>
      <c r="J170" s="191">
        <v>0.05080112727093583</v>
      </c>
      <c r="K170" s="191">
        <v>0.11273556504590326</v>
      </c>
      <c r="L170" s="210"/>
    </row>
    <row r="171" spans="1:12" s="192" customFormat="1" ht="0.75" customHeight="1">
      <c r="A171" s="178">
        <v>2300</v>
      </c>
      <c r="B171" s="214" t="s">
        <v>364</v>
      </c>
      <c r="C171" s="194"/>
      <c r="D171" s="180">
        <v>65800</v>
      </c>
      <c r="E171" s="181"/>
      <c r="F171" s="181"/>
      <c r="G171" s="181"/>
      <c r="H171" s="181"/>
      <c r="I171" s="182">
        <v>0</v>
      </c>
      <c r="J171" s="191" t="e">
        <v>#DIV/0!</v>
      </c>
      <c r="K171" s="191" t="e">
        <v>#DIV/0!</v>
      </c>
      <c r="L171" s="210"/>
    </row>
    <row r="172" spans="1:12" s="192" customFormat="1" ht="35.25" customHeight="1" hidden="1">
      <c r="A172" s="186" t="s">
        <v>365</v>
      </c>
      <c r="B172" s="200" t="s">
        <v>366</v>
      </c>
      <c r="C172" s="194"/>
      <c r="D172" s="180"/>
      <c r="E172" s="189">
        <v>0</v>
      </c>
      <c r="F172" s="189">
        <v>0</v>
      </c>
      <c r="G172" s="189"/>
      <c r="H172" s="189">
        <v>0</v>
      </c>
      <c r="I172" s="182"/>
      <c r="J172" s="191" t="e">
        <v>#DIV/0!</v>
      </c>
      <c r="K172" s="191" t="e">
        <v>#DIV/0!</v>
      </c>
      <c r="L172" s="210"/>
    </row>
    <row r="173" spans="1:12" s="192" customFormat="1" ht="22.5" customHeight="1">
      <c r="A173" s="178">
        <v>2400</v>
      </c>
      <c r="B173" s="214" t="s">
        <v>367</v>
      </c>
      <c r="C173" s="194"/>
      <c r="D173" s="180">
        <f>D174+D176</f>
        <v>7000</v>
      </c>
      <c r="E173" s="181">
        <v>1638032</v>
      </c>
      <c r="F173" s="181">
        <v>1411700</v>
      </c>
      <c r="G173" s="181">
        <v>0</v>
      </c>
      <c r="H173" s="181">
        <v>410000</v>
      </c>
      <c r="I173" s="182">
        <v>5857.142857142857</v>
      </c>
      <c r="J173" s="206">
        <v>0.250300360432519</v>
      </c>
      <c r="K173" s="206">
        <v>0.2904299780406602</v>
      </c>
      <c r="L173" s="210"/>
    </row>
    <row r="174" spans="1:12" s="192" customFormat="1" ht="57" customHeight="1">
      <c r="A174" s="186">
        <v>2410</v>
      </c>
      <c r="B174" s="200" t="s">
        <v>368</v>
      </c>
      <c r="C174" s="194"/>
      <c r="D174" s="188">
        <v>7000</v>
      </c>
      <c r="E174" s="189">
        <v>13700</v>
      </c>
      <c r="F174" s="189">
        <v>11700</v>
      </c>
      <c r="G174" s="181"/>
      <c r="H174" s="189">
        <v>10000</v>
      </c>
      <c r="I174" s="190">
        <v>142.85714285714286</v>
      </c>
      <c r="J174" s="191">
        <v>0.7299270072992701</v>
      </c>
      <c r="K174" s="191">
        <v>0.8547008547008547</v>
      </c>
      <c r="L174" s="210"/>
    </row>
    <row r="175" spans="1:12" s="192" customFormat="1" ht="54" customHeight="1" hidden="1">
      <c r="A175" s="186" t="s">
        <v>369</v>
      </c>
      <c r="B175" s="200" t="s">
        <v>370</v>
      </c>
      <c r="C175" s="194"/>
      <c r="D175" s="188"/>
      <c r="E175" s="189"/>
      <c r="F175" s="189"/>
      <c r="G175" s="181"/>
      <c r="H175" s="189"/>
      <c r="I175" s="190"/>
      <c r="J175" s="191" t="e">
        <v>#DIV/0!</v>
      </c>
      <c r="K175" s="191" t="e">
        <v>#DIV/0!</v>
      </c>
      <c r="L175" s="210"/>
    </row>
    <row r="176" spans="1:12" s="192" customFormat="1" ht="36.75" customHeight="1">
      <c r="A176" s="186">
        <v>2450</v>
      </c>
      <c r="B176" s="200" t="s">
        <v>371</v>
      </c>
      <c r="C176" s="194"/>
      <c r="D176" s="180"/>
      <c r="E176" s="189">
        <v>1624332</v>
      </c>
      <c r="F176" s="189">
        <v>1400000</v>
      </c>
      <c r="G176" s="181"/>
      <c r="H176" s="189">
        <v>400000</v>
      </c>
      <c r="I176" s="190"/>
      <c r="J176" s="191">
        <v>0.24625507593275267</v>
      </c>
      <c r="K176" s="191">
        <v>0.2857142857142857</v>
      </c>
      <c r="L176" s="210"/>
    </row>
    <row r="177" spans="1:12" s="192" customFormat="1" ht="18.75">
      <c r="A177" s="178">
        <v>3000</v>
      </c>
      <c r="B177" s="214" t="s">
        <v>372</v>
      </c>
      <c r="C177" s="194"/>
      <c r="D177" s="180">
        <v>650000</v>
      </c>
      <c r="E177" s="181">
        <v>77779</v>
      </c>
      <c r="F177" s="181">
        <v>77779</v>
      </c>
      <c r="G177" s="181"/>
      <c r="H177" s="181">
        <v>0</v>
      </c>
      <c r="I177" s="182">
        <v>0</v>
      </c>
      <c r="J177" s="206">
        <v>0</v>
      </c>
      <c r="K177" s="206">
        <v>0</v>
      </c>
      <c r="L177" s="210"/>
    </row>
    <row r="178" spans="1:12" s="192" customFormat="1" ht="18.75" hidden="1">
      <c r="A178" s="186">
        <v>4000</v>
      </c>
      <c r="B178" s="200" t="s">
        <v>373</v>
      </c>
      <c r="C178" s="194"/>
      <c r="D178" s="180"/>
      <c r="E178" s="189"/>
      <c r="F178" s="189"/>
      <c r="G178" s="181"/>
      <c r="H178" s="189"/>
      <c r="I178" s="190" t="e">
        <v>#DIV/0!</v>
      </c>
      <c r="J178" s="204"/>
      <c r="K178" s="204"/>
      <c r="L178" s="210"/>
    </row>
    <row r="179" spans="1:12" s="192" customFormat="1" ht="38.25" customHeight="1">
      <c r="A179" s="146"/>
      <c r="B179" s="175" t="s">
        <v>374</v>
      </c>
      <c r="C179" s="221">
        <f>C180</f>
        <v>70500</v>
      </c>
      <c r="D179" s="180">
        <f>D180</f>
        <v>70500</v>
      </c>
      <c r="E179" s="181">
        <v>300000</v>
      </c>
      <c r="F179" s="181">
        <v>0</v>
      </c>
      <c r="G179" s="181">
        <v>0</v>
      </c>
      <c r="H179" s="181">
        <v>0</v>
      </c>
      <c r="I179" s="182">
        <v>0</v>
      </c>
      <c r="J179" s="222">
        <v>0</v>
      </c>
      <c r="K179" s="204" t="e">
        <v>#DIV/0!</v>
      </c>
      <c r="L179" s="210"/>
    </row>
    <row r="180" spans="1:12" s="192" customFormat="1" ht="94.5" customHeight="1">
      <c r="A180" s="186">
        <v>250908</v>
      </c>
      <c r="B180" s="196" t="s">
        <v>375</v>
      </c>
      <c r="C180" s="197">
        <v>70500</v>
      </c>
      <c r="D180" s="188">
        <v>70500</v>
      </c>
      <c r="E180" s="189">
        <v>300000</v>
      </c>
      <c r="F180" s="189"/>
      <c r="G180" s="189"/>
      <c r="H180" s="189">
        <v>0</v>
      </c>
      <c r="I180" s="190">
        <v>0</v>
      </c>
      <c r="J180" s="191">
        <v>0</v>
      </c>
      <c r="K180" s="191"/>
      <c r="L180" s="184"/>
    </row>
    <row r="181" spans="1:12" s="192" customFormat="1" ht="20.25" customHeight="1">
      <c r="A181" s="186" t="s">
        <v>376</v>
      </c>
      <c r="B181" s="175" t="s">
        <v>373</v>
      </c>
      <c r="C181" s="197"/>
      <c r="D181" s="180">
        <v>70500</v>
      </c>
      <c r="E181" s="181">
        <v>300000</v>
      </c>
      <c r="F181" s="181">
        <v>0</v>
      </c>
      <c r="G181" s="181">
        <v>0</v>
      </c>
      <c r="H181" s="181">
        <v>0</v>
      </c>
      <c r="I181" s="182">
        <v>0</v>
      </c>
      <c r="J181" s="206">
        <v>0</v>
      </c>
      <c r="K181" s="206"/>
      <c r="L181" s="210"/>
    </row>
    <row r="182" spans="1:12" s="192" customFormat="1" ht="18.75" customHeight="1">
      <c r="A182" s="186" t="s">
        <v>377</v>
      </c>
      <c r="B182" s="223" t="s">
        <v>378</v>
      </c>
      <c r="C182" s="197"/>
      <c r="D182" s="188">
        <v>70500</v>
      </c>
      <c r="E182" s="189">
        <v>300000</v>
      </c>
      <c r="F182" s="189">
        <v>0</v>
      </c>
      <c r="G182" s="189">
        <v>0</v>
      </c>
      <c r="H182" s="189">
        <v>0</v>
      </c>
      <c r="I182" s="190">
        <v>0</v>
      </c>
      <c r="J182" s="191">
        <v>0</v>
      </c>
      <c r="K182" s="207"/>
      <c r="L182" s="224"/>
    </row>
    <row r="183" spans="1:12" s="192" customFormat="1" ht="18" customHeight="1">
      <c r="A183" s="186" t="s">
        <v>379</v>
      </c>
      <c r="B183" s="223" t="s">
        <v>380</v>
      </c>
      <c r="C183" s="197"/>
      <c r="D183" s="188">
        <v>70500</v>
      </c>
      <c r="E183" s="189">
        <v>300000</v>
      </c>
      <c r="F183" s="189">
        <v>0</v>
      </c>
      <c r="G183" s="189">
        <v>0</v>
      </c>
      <c r="H183" s="189">
        <v>0</v>
      </c>
      <c r="I183" s="190">
        <v>0</v>
      </c>
      <c r="J183" s="191">
        <v>0</v>
      </c>
      <c r="K183" s="207"/>
      <c r="L183" s="224"/>
    </row>
    <row r="184" spans="1:12" s="192" customFormat="1" ht="37.5">
      <c r="A184" s="186" t="s">
        <v>381</v>
      </c>
      <c r="B184" s="223" t="s">
        <v>382</v>
      </c>
      <c r="C184" s="197"/>
      <c r="D184" s="188">
        <v>70500</v>
      </c>
      <c r="E184" s="189">
        <v>300000</v>
      </c>
      <c r="F184" s="189"/>
      <c r="G184" s="181"/>
      <c r="H184" s="189">
        <v>0</v>
      </c>
      <c r="I184" s="190">
        <v>0</v>
      </c>
      <c r="J184" s="191">
        <v>0</v>
      </c>
      <c r="K184" s="191"/>
      <c r="L184" s="224"/>
    </row>
    <row r="185" spans="1:12" s="192" customFormat="1" ht="37.5">
      <c r="A185" s="146"/>
      <c r="B185" s="175" t="s">
        <v>383</v>
      </c>
      <c r="C185" s="194" t="e">
        <f>SUM(C127:C179)</f>
        <v>#REF!</v>
      </c>
      <c r="D185" s="180" t="e">
        <f>D127+D179</f>
        <v>#REF!</v>
      </c>
      <c r="E185" s="181">
        <v>630042200</v>
      </c>
      <c r="F185" s="181">
        <v>328824946.88</v>
      </c>
      <c r="G185" s="181">
        <v>0</v>
      </c>
      <c r="H185" s="181">
        <v>296929882.74</v>
      </c>
      <c r="I185" s="182" t="e">
        <v>#REF!</v>
      </c>
      <c r="J185" s="183">
        <v>0.47128570552893123</v>
      </c>
      <c r="K185" s="183">
        <v>0.9030029064320365</v>
      </c>
      <c r="L185" s="225"/>
    </row>
    <row r="186" spans="1:12" s="192" customFormat="1" ht="21" customHeight="1">
      <c r="A186" s="146"/>
      <c r="B186" s="226" t="s">
        <v>1</v>
      </c>
      <c r="C186" s="227"/>
      <c r="D186" s="180"/>
      <c r="E186" s="181"/>
      <c r="F186" s="181"/>
      <c r="G186" s="181"/>
      <c r="H186" s="181"/>
      <c r="I186" s="182"/>
      <c r="J186" s="191"/>
      <c r="K186" s="183"/>
      <c r="L186" s="224"/>
    </row>
    <row r="187" spans="1:12" s="192" customFormat="1" ht="37.5">
      <c r="A187" s="146"/>
      <c r="B187" s="228" t="s">
        <v>384</v>
      </c>
      <c r="C187" s="197">
        <v>5821600</v>
      </c>
      <c r="D187" s="188">
        <v>6613500</v>
      </c>
      <c r="E187" s="189">
        <v>19170941</v>
      </c>
      <c r="F187" s="229"/>
      <c r="G187" s="229"/>
      <c r="H187" s="189">
        <v>14448497.97</v>
      </c>
      <c r="I187" s="190">
        <v>218.46976593331823</v>
      </c>
      <c r="J187" s="191">
        <v>0.7536666024896744</v>
      </c>
      <c r="K187" s="183"/>
      <c r="L187" s="230"/>
    </row>
    <row r="188" spans="1:12" s="192" customFormat="1" ht="78.75" customHeight="1" hidden="1">
      <c r="A188" s="146">
        <v>100208</v>
      </c>
      <c r="B188" s="228" t="s">
        <v>385</v>
      </c>
      <c r="C188" s="197"/>
      <c r="D188" s="188"/>
      <c r="E188" s="189"/>
      <c r="F188" s="229"/>
      <c r="G188" s="229"/>
      <c r="H188" s="189"/>
      <c r="I188" s="190"/>
      <c r="J188" s="191" t="e">
        <v>#DIV/0!</v>
      </c>
      <c r="K188" s="183"/>
      <c r="L188" s="230"/>
    </row>
    <row r="189" spans="1:12" s="192" customFormat="1" ht="18.75">
      <c r="A189" s="231" t="s">
        <v>386</v>
      </c>
      <c r="B189" s="228" t="s">
        <v>387</v>
      </c>
      <c r="C189" s="197">
        <v>2152000</v>
      </c>
      <c r="D189" s="188">
        <v>4437800</v>
      </c>
      <c r="E189" s="189">
        <v>11542918.4</v>
      </c>
      <c r="F189" s="189"/>
      <c r="G189" s="189"/>
      <c r="H189" s="189">
        <v>419438.21</v>
      </c>
      <c r="I189" s="190">
        <v>9.451489702104647</v>
      </c>
      <c r="J189" s="191">
        <v>0.03633727584871431</v>
      </c>
      <c r="K189" s="191"/>
      <c r="L189" s="224"/>
    </row>
    <row r="190" spans="1:12" s="192" customFormat="1" ht="126" customHeight="1" hidden="1">
      <c r="A190" s="231" t="s">
        <v>388</v>
      </c>
      <c r="B190" s="228" t="s">
        <v>389</v>
      </c>
      <c r="C190" s="197"/>
      <c r="D190" s="188"/>
      <c r="E190" s="189"/>
      <c r="F190" s="189"/>
      <c r="G190" s="189"/>
      <c r="H190" s="189"/>
      <c r="I190" s="190" t="e">
        <v>#DIV/0!</v>
      </c>
      <c r="J190" s="191" t="e">
        <v>#DIV/0!</v>
      </c>
      <c r="K190" s="183"/>
      <c r="L190" s="224"/>
    </row>
    <row r="191" spans="1:12" s="192" customFormat="1" ht="225.75" customHeight="1" hidden="1">
      <c r="A191" s="231" t="s">
        <v>390</v>
      </c>
      <c r="B191" s="198" t="s">
        <v>391</v>
      </c>
      <c r="C191" s="197"/>
      <c r="D191" s="188"/>
      <c r="E191" s="189"/>
      <c r="F191" s="189"/>
      <c r="G191" s="189"/>
      <c r="H191" s="189"/>
      <c r="I191" s="190"/>
      <c r="J191" s="191" t="e">
        <v>#DIV/0!</v>
      </c>
      <c r="K191" s="191"/>
      <c r="L191" s="224"/>
    </row>
    <row r="192" spans="1:12" s="192" customFormat="1" ht="32.25" customHeight="1" hidden="1">
      <c r="A192" s="231" t="s">
        <v>266</v>
      </c>
      <c r="B192" s="203" t="s">
        <v>392</v>
      </c>
      <c r="C192" s="197"/>
      <c r="D192" s="188"/>
      <c r="E192" s="189">
        <v>0</v>
      </c>
      <c r="F192" s="189"/>
      <c r="G192" s="189"/>
      <c r="H192" s="189">
        <v>0</v>
      </c>
      <c r="I192" s="190"/>
      <c r="J192" s="191" t="e">
        <v>#DIV/0!</v>
      </c>
      <c r="K192" s="191"/>
      <c r="L192" s="224"/>
    </row>
    <row r="193" spans="1:12" s="192" customFormat="1" ht="24.75" customHeight="1" hidden="1">
      <c r="A193" s="231" t="s">
        <v>270</v>
      </c>
      <c r="B193" s="195" t="s">
        <v>393</v>
      </c>
      <c r="C193" s="197"/>
      <c r="D193" s="188"/>
      <c r="E193" s="189"/>
      <c r="F193" s="189"/>
      <c r="G193" s="189"/>
      <c r="H193" s="189"/>
      <c r="I193" s="190"/>
      <c r="J193" s="191" t="e">
        <v>#DIV/0!</v>
      </c>
      <c r="K193" s="191"/>
      <c r="L193" s="224"/>
    </row>
    <row r="194" spans="1:12" s="192" customFormat="1" ht="49.5" customHeight="1" hidden="1">
      <c r="A194" s="231" t="s">
        <v>394</v>
      </c>
      <c r="B194" s="232" t="s">
        <v>395</v>
      </c>
      <c r="C194" s="197"/>
      <c r="D194" s="188"/>
      <c r="E194" s="189"/>
      <c r="F194" s="189"/>
      <c r="G194" s="189"/>
      <c r="H194" s="189"/>
      <c r="I194" s="190"/>
      <c r="J194" s="191" t="e">
        <v>#DIV/0!</v>
      </c>
      <c r="K194" s="191"/>
      <c r="L194" s="224"/>
    </row>
    <row r="195" spans="1:12" s="192" customFormat="1" ht="75">
      <c r="A195" s="231" t="s">
        <v>396</v>
      </c>
      <c r="B195" s="228" t="s">
        <v>397</v>
      </c>
      <c r="C195" s="197">
        <v>2011300</v>
      </c>
      <c r="D195" s="188">
        <v>3134600</v>
      </c>
      <c r="E195" s="189">
        <v>7601546.53</v>
      </c>
      <c r="F195" s="189"/>
      <c r="G195" s="189"/>
      <c r="H195" s="189">
        <v>3658330.63</v>
      </c>
      <c r="I195" s="190">
        <v>116.70805302111913</v>
      </c>
      <c r="J195" s="191">
        <v>0.4812613611667256</v>
      </c>
      <c r="K195" s="191"/>
      <c r="L195" s="224"/>
    </row>
    <row r="196" spans="1:12" s="192" customFormat="1" ht="68.25" customHeight="1" hidden="1">
      <c r="A196" s="231" t="s">
        <v>398</v>
      </c>
      <c r="B196" s="228" t="s">
        <v>399</v>
      </c>
      <c r="C196" s="197"/>
      <c r="D196" s="188"/>
      <c r="E196" s="189"/>
      <c r="F196" s="189"/>
      <c r="G196" s="189"/>
      <c r="H196" s="189"/>
      <c r="I196" s="190" t="e">
        <v>#DIV/0!</v>
      </c>
      <c r="J196" s="191" t="e">
        <v>#DIV/0!</v>
      </c>
      <c r="K196" s="191"/>
      <c r="L196" s="210"/>
    </row>
    <row r="197" spans="1:12" s="192" customFormat="1" ht="33" customHeight="1" hidden="1">
      <c r="A197" s="231" t="s">
        <v>398</v>
      </c>
      <c r="B197" s="201" t="s">
        <v>400</v>
      </c>
      <c r="C197" s="197"/>
      <c r="D197" s="188"/>
      <c r="E197" s="189"/>
      <c r="F197" s="189"/>
      <c r="G197" s="189"/>
      <c r="H197" s="189"/>
      <c r="I197" s="190"/>
      <c r="J197" s="191" t="e">
        <v>#DIV/0!</v>
      </c>
      <c r="K197" s="191"/>
      <c r="L197" s="210"/>
    </row>
    <row r="198" spans="1:12" s="192" customFormat="1" ht="56.25">
      <c r="A198" s="186" t="s">
        <v>401</v>
      </c>
      <c r="B198" s="201" t="s">
        <v>402</v>
      </c>
      <c r="C198" s="197">
        <v>390000</v>
      </c>
      <c r="D198" s="188">
        <v>570000</v>
      </c>
      <c r="E198" s="189">
        <v>3951392.66</v>
      </c>
      <c r="F198" s="189"/>
      <c r="G198" s="189"/>
      <c r="H198" s="189">
        <v>248789.48</v>
      </c>
      <c r="I198" s="190">
        <v>43.64727719298246</v>
      </c>
      <c r="J198" s="191">
        <v>0.06296247966406862</v>
      </c>
      <c r="K198" s="191"/>
      <c r="L198" s="233"/>
    </row>
    <row r="199" spans="1:12" s="192" customFormat="1" ht="112.5">
      <c r="A199" s="186" t="s">
        <v>403</v>
      </c>
      <c r="B199" s="228" t="s">
        <v>404</v>
      </c>
      <c r="C199" s="197"/>
      <c r="D199" s="188">
        <v>230000</v>
      </c>
      <c r="E199" s="189">
        <v>4175764</v>
      </c>
      <c r="F199" s="189"/>
      <c r="G199" s="189"/>
      <c r="H199" s="189">
        <v>175764</v>
      </c>
      <c r="I199" s="190">
        <v>76.41913043478262</v>
      </c>
      <c r="J199" s="191">
        <v>0.0420914591916593</v>
      </c>
      <c r="K199" s="191"/>
      <c r="L199" s="210"/>
    </row>
    <row r="200" spans="1:12" s="192" customFormat="1" ht="110.25" customHeight="1" hidden="1">
      <c r="A200" s="186" t="s">
        <v>405</v>
      </c>
      <c r="B200" s="228" t="s">
        <v>406</v>
      </c>
      <c r="C200" s="197"/>
      <c r="D200" s="188"/>
      <c r="E200" s="189"/>
      <c r="F200" s="189"/>
      <c r="G200" s="189"/>
      <c r="H200" s="189"/>
      <c r="I200" s="190"/>
      <c r="J200" s="191">
        <v>0</v>
      </c>
      <c r="K200" s="191"/>
      <c r="L200" s="210"/>
    </row>
    <row r="201" spans="1:12" s="192" customFormat="1" ht="112.5" hidden="1">
      <c r="A201" s="186" t="s">
        <v>407</v>
      </c>
      <c r="B201" s="228" t="s">
        <v>297</v>
      </c>
      <c r="C201" s="197"/>
      <c r="D201" s="188">
        <v>258</v>
      </c>
      <c r="E201" s="189"/>
      <c r="F201" s="189"/>
      <c r="G201" s="189"/>
      <c r="H201" s="189"/>
      <c r="I201" s="190">
        <v>0</v>
      </c>
      <c r="J201" s="191" t="e">
        <v>#DIV/0!</v>
      </c>
      <c r="K201" s="183"/>
      <c r="L201" s="210"/>
    </row>
    <row r="202" spans="1:12" s="192" customFormat="1" ht="25.5" customHeight="1">
      <c r="A202" s="186"/>
      <c r="B202" s="234" t="s">
        <v>408</v>
      </c>
      <c r="C202" s="194" t="e">
        <f>C187+#REF!+C189+C190+C195+C196+C198+#REF!+#REF!+#REF!</f>
        <v>#REF!</v>
      </c>
      <c r="D202" s="180">
        <f>D187+D189+D191+D195+D198+D199+D201</f>
        <v>14986158</v>
      </c>
      <c r="E202" s="181">
        <v>46442562.59</v>
      </c>
      <c r="F202" s="181">
        <v>0</v>
      </c>
      <c r="G202" s="181">
        <v>0</v>
      </c>
      <c r="H202" s="181">
        <v>18950820.290000003</v>
      </c>
      <c r="I202" s="182">
        <v>126.45549506417856</v>
      </c>
      <c r="J202" s="183">
        <v>0.40804854928656514</v>
      </c>
      <c r="K202" s="183"/>
      <c r="L202" s="210"/>
    </row>
    <row r="203" spans="1:12" s="192" customFormat="1" ht="20.25" customHeight="1">
      <c r="A203" s="186"/>
      <c r="B203" s="235" t="s">
        <v>42</v>
      </c>
      <c r="C203" s="194"/>
      <c r="D203" s="180"/>
      <c r="E203" s="181">
        <v>26568262.880000003</v>
      </c>
      <c r="F203" s="181"/>
      <c r="G203" s="181">
        <v>424602</v>
      </c>
      <c r="H203" s="181">
        <v>18245994.53</v>
      </c>
      <c r="I203" s="182"/>
      <c r="J203" s="191">
        <v>0.6867590332273917</v>
      </c>
      <c r="K203" s="183"/>
      <c r="L203" s="210"/>
    </row>
    <row r="204" spans="1:12" s="192" customFormat="1" ht="18.75" customHeight="1">
      <c r="A204" s="269" t="s">
        <v>300</v>
      </c>
      <c r="B204" s="201" t="s">
        <v>301</v>
      </c>
      <c r="C204" s="194"/>
      <c r="D204" s="180"/>
      <c r="E204" s="189">
        <v>16421000</v>
      </c>
      <c r="F204" s="189"/>
      <c r="G204" s="189">
        <v>228698</v>
      </c>
      <c r="H204" s="189">
        <v>11412899.5</v>
      </c>
      <c r="I204" s="182"/>
      <c r="J204" s="191">
        <v>0.6950185433286645</v>
      </c>
      <c r="K204" s="183"/>
      <c r="L204" s="210"/>
    </row>
    <row r="205" spans="1:12" s="192" customFormat="1" ht="19.5" customHeight="1">
      <c r="A205" s="269"/>
      <c r="B205" s="201" t="s">
        <v>302</v>
      </c>
      <c r="C205" s="194"/>
      <c r="D205" s="180"/>
      <c r="E205" s="189">
        <v>10147262.88</v>
      </c>
      <c r="F205" s="189"/>
      <c r="G205" s="189">
        <v>195904</v>
      </c>
      <c r="H205" s="189">
        <v>6833095.03</v>
      </c>
      <c r="I205" s="182"/>
      <c r="J205" s="191">
        <v>0.6733929248514748</v>
      </c>
      <c r="K205" s="183"/>
      <c r="L205" s="210"/>
    </row>
    <row r="206" spans="1:12" s="192" customFormat="1" ht="168.75">
      <c r="A206" s="186" t="s">
        <v>409</v>
      </c>
      <c r="B206" s="201" t="s">
        <v>410</v>
      </c>
      <c r="C206" s="194"/>
      <c r="D206" s="180"/>
      <c r="E206" s="189">
        <v>26563800</v>
      </c>
      <c r="F206" s="189"/>
      <c r="G206" s="189">
        <v>0</v>
      </c>
      <c r="H206" s="189">
        <v>18245994.53</v>
      </c>
      <c r="I206" s="188">
        <v>0</v>
      </c>
      <c r="J206" s="191">
        <v>0.6868744129228499</v>
      </c>
      <c r="K206" s="191"/>
      <c r="L206" s="210"/>
    </row>
    <row r="207" spans="1:12" s="192" customFormat="1" ht="18.75" customHeight="1">
      <c r="A207" s="269" t="s">
        <v>300</v>
      </c>
      <c r="B207" s="201" t="s">
        <v>301</v>
      </c>
      <c r="C207" s="194"/>
      <c r="D207" s="180"/>
      <c r="E207" s="189">
        <v>16421000</v>
      </c>
      <c r="F207" s="189"/>
      <c r="G207" s="189"/>
      <c r="H207" s="189">
        <v>11412899.5</v>
      </c>
      <c r="I207" s="190"/>
      <c r="J207" s="191">
        <v>0.6950185433286645</v>
      </c>
      <c r="K207" s="191"/>
      <c r="L207" s="210"/>
    </row>
    <row r="208" spans="1:12" s="192" customFormat="1" ht="20.25" customHeight="1">
      <c r="A208" s="269"/>
      <c r="B208" s="201" t="s">
        <v>302</v>
      </c>
      <c r="C208" s="194"/>
      <c r="D208" s="180"/>
      <c r="E208" s="189">
        <v>10142800</v>
      </c>
      <c r="F208" s="189"/>
      <c r="G208" s="189"/>
      <c r="H208" s="189">
        <v>6833095.03</v>
      </c>
      <c r="I208" s="190"/>
      <c r="J208" s="191">
        <v>0.6736892209251883</v>
      </c>
      <c r="K208" s="191"/>
      <c r="L208" s="210"/>
    </row>
    <row r="209" spans="1:12" s="192" customFormat="1" ht="168.75" customHeight="1">
      <c r="A209" s="186" t="s">
        <v>411</v>
      </c>
      <c r="B209" s="201" t="s">
        <v>412</v>
      </c>
      <c r="C209" s="194"/>
      <c r="D209" s="180"/>
      <c r="E209" s="189">
        <v>4462.88</v>
      </c>
      <c r="F209" s="189"/>
      <c r="G209" s="189">
        <v>424602</v>
      </c>
      <c r="H209" s="189">
        <v>0</v>
      </c>
      <c r="I209" s="190"/>
      <c r="J209" s="191">
        <v>0</v>
      </c>
      <c r="K209" s="191"/>
      <c r="L209" s="210"/>
    </row>
    <row r="210" spans="1:12" s="192" customFormat="1" ht="2.25" customHeight="1" hidden="1">
      <c r="A210" s="269" t="s">
        <v>300</v>
      </c>
      <c r="B210" s="201" t="s">
        <v>301</v>
      </c>
      <c r="C210" s="194"/>
      <c r="D210" s="180"/>
      <c r="E210" s="189"/>
      <c r="F210" s="189"/>
      <c r="G210" s="189">
        <v>228698</v>
      </c>
      <c r="H210" s="189"/>
      <c r="I210" s="190"/>
      <c r="J210" s="191" t="e">
        <v>#DIV/0!</v>
      </c>
      <c r="K210" s="191"/>
      <c r="L210" s="210"/>
    </row>
    <row r="211" spans="1:12" s="192" customFormat="1" ht="33" customHeight="1">
      <c r="A211" s="269"/>
      <c r="B211" s="201" t="s">
        <v>302</v>
      </c>
      <c r="C211" s="194"/>
      <c r="D211" s="180"/>
      <c r="E211" s="189">
        <v>4462.88</v>
      </c>
      <c r="F211" s="189"/>
      <c r="G211" s="189">
        <v>195904</v>
      </c>
      <c r="H211" s="236">
        <v>0</v>
      </c>
      <c r="I211" s="237"/>
      <c r="J211" s="191">
        <v>0</v>
      </c>
      <c r="K211" s="191"/>
      <c r="L211" s="210"/>
    </row>
    <row r="212" spans="1:12" s="192" customFormat="1" ht="22.5" customHeight="1" hidden="1">
      <c r="A212" s="186" t="s">
        <v>312</v>
      </c>
      <c r="B212" s="201" t="s">
        <v>413</v>
      </c>
      <c r="C212" s="194"/>
      <c r="D212" s="180"/>
      <c r="E212" s="189">
        <v>0</v>
      </c>
      <c r="F212" s="189"/>
      <c r="G212" s="189">
        <v>0</v>
      </c>
      <c r="H212" s="189">
        <v>0</v>
      </c>
      <c r="I212" s="190"/>
      <c r="J212" s="191" t="e">
        <v>#DIV/0!</v>
      </c>
      <c r="K212" s="191"/>
      <c r="L212" s="210"/>
    </row>
    <row r="213" spans="1:12" s="192" customFormat="1" ht="19.5" customHeight="1" hidden="1">
      <c r="A213" s="269" t="s">
        <v>300</v>
      </c>
      <c r="B213" s="201" t="s">
        <v>301</v>
      </c>
      <c r="C213" s="194"/>
      <c r="D213" s="180"/>
      <c r="E213" s="189"/>
      <c r="F213" s="189"/>
      <c r="G213" s="189"/>
      <c r="H213" s="189"/>
      <c r="I213" s="190"/>
      <c r="J213" s="191" t="e">
        <v>#DIV/0!</v>
      </c>
      <c r="K213" s="191"/>
      <c r="L213" s="210"/>
    </row>
    <row r="214" spans="1:12" s="192" customFormat="1" ht="17.25" customHeight="1" hidden="1">
      <c r="A214" s="269"/>
      <c r="B214" s="201" t="s">
        <v>302</v>
      </c>
      <c r="C214" s="194"/>
      <c r="D214" s="180"/>
      <c r="E214" s="189"/>
      <c r="F214" s="189"/>
      <c r="G214" s="189"/>
      <c r="H214" s="189"/>
      <c r="I214" s="190"/>
      <c r="J214" s="191" t="e">
        <v>#DIV/0!</v>
      </c>
      <c r="K214" s="191"/>
      <c r="L214" s="210"/>
    </row>
    <row r="215" spans="1:12" s="192" customFormat="1" ht="39" customHeight="1">
      <c r="A215" s="186"/>
      <c r="B215" s="175" t="s">
        <v>414</v>
      </c>
      <c r="C215" s="194"/>
      <c r="D215" s="180"/>
      <c r="E215" s="181">
        <v>73010825.47</v>
      </c>
      <c r="F215" s="181"/>
      <c r="G215" s="181">
        <v>424602</v>
      </c>
      <c r="H215" s="181">
        <v>37196814.82000001</v>
      </c>
      <c r="I215" s="182"/>
      <c r="J215" s="183">
        <v>0.5094698571143276</v>
      </c>
      <c r="K215" s="183"/>
      <c r="L215" s="210"/>
    </row>
    <row r="216" spans="1:12" s="192" customFormat="1" ht="56.25">
      <c r="A216" s="186"/>
      <c r="B216" s="175" t="s">
        <v>415</v>
      </c>
      <c r="C216" s="194"/>
      <c r="D216" s="180">
        <f>D217+D253+D269</f>
        <v>14986158</v>
      </c>
      <c r="E216" s="181">
        <v>73010825.47</v>
      </c>
      <c r="F216" s="181"/>
      <c r="G216" s="181">
        <v>0</v>
      </c>
      <c r="H216" s="181">
        <v>37196814.82</v>
      </c>
      <c r="I216" s="190">
        <v>248.20781163524367</v>
      </c>
      <c r="J216" s="183">
        <v>0.5094698571143275</v>
      </c>
      <c r="K216" s="191"/>
      <c r="L216" s="233"/>
    </row>
    <row r="217" spans="1:12" s="192" customFormat="1" ht="17.25" customHeight="1">
      <c r="A217" s="178">
        <v>1000</v>
      </c>
      <c r="B217" s="179" t="s">
        <v>321</v>
      </c>
      <c r="C217" s="194"/>
      <c r="D217" s="188">
        <f>D218+D243+D244</f>
        <v>8387758</v>
      </c>
      <c r="E217" s="181">
        <v>50873516.41</v>
      </c>
      <c r="F217" s="181"/>
      <c r="G217" s="181">
        <v>0</v>
      </c>
      <c r="H217" s="181">
        <v>33544834.060000002</v>
      </c>
      <c r="I217" s="182">
        <v>399.9261073102014</v>
      </c>
      <c r="J217" s="183">
        <v>0.6593771460509114</v>
      </c>
      <c r="K217" s="191"/>
      <c r="L217" s="210"/>
    </row>
    <row r="218" spans="1:12" s="192" customFormat="1" ht="17.25" customHeight="1">
      <c r="A218" s="178">
        <v>1100</v>
      </c>
      <c r="B218" s="214" t="s">
        <v>322</v>
      </c>
      <c r="C218" s="194"/>
      <c r="D218" s="188">
        <f>D219+D221+D222+D232+D233+D240</f>
        <v>8387500</v>
      </c>
      <c r="E218" s="181">
        <v>22552733.53</v>
      </c>
      <c r="F218" s="181"/>
      <c r="G218" s="181">
        <v>0</v>
      </c>
      <c r="H218" s="181">
        <v>14740050.05</v>
      </c>
      <c r="I218" s="182">
        <v>175.7383016393443</v>
      </c>
      <c r="J218" s="183">
        <v>0.6535815283939995</v>
      </c>
      <c r="K218" s="191"/>
      <c r="L218" s="210"/>
    </row>
    <row r="219" spans="1:12" s="192" customFormat="1" ht="37.5">
      <c r="A219" s="186">
        <v>1110</v>
      </c>
      <c r="B219" s="200" t="s">
        <v>323</v>
      </c>
      <c r="C219" s="194"/>
      <c r="D219" s="188">
        <f>D220</f>
        <v>1311900</v>
      </c>
      <c r="E219" s="189">
        <v>3671341</v>
      </c>
      <c r="F219" s="189"/>
      <c r="G219" s="189"/>
      <c r="H219" s="189">
        <v>1730641.93</v>
      </c>
      <c r="I219" s="190">
        <v>131.91873847092003</v>
      </c>
      <c r="J219" s="191">
        <v>0.4713923141435241</v>
      </c>
      <c r="K219" s="191"/>
      <c r="L219" s="210"/>
    </row>
    <row r="220" spans="1:12" s="192" customFormat="1" ht="18.75">
      <c r="A220" s="186">
        <v>1111</v>
      </c>
      <c r="B220" s="200" t="s">
        <v>324</v>
      </c>
      <c r="C220" s="194"/>
      <c r="D220" s="188">
        <v>1311900</v>
      </c>
      <c r="E220" s="189">
        <v>3671341</v>
      </c>
      <c r="F220" s="189"/>
      <c r="G220" s="181"/>
      <c r="H220" s="189">
        <v>1730641.93</v>
      </c>
      <c r="I220" s="190">
        <v>131.91873847092003</v>
      </c>
      <c r="J220" s="191">
        <v>0.4713923141435241</v>
      </c>
      <c r="K220" s="191"/>
      <c r="L220" s="210"/>
    </row>
    <row r="221" spans="1:12" s="192" customFormat="1" ht="18.75">
      <c r="A221" s="186">
        <v>1120</v>
      </c>
      <c r="B221" s="200" t="s">
        <v>325</v>
      </c>
      <c r="C221" s="194"/>
      <c r="D221" s="188">
        <v>482800</v>
      </c>
      <c r="E221" s="189">
        <v>1324189</v>
      </c>
      <c r="F221" s="189"/>
      <c r="G221" s="181"/>
      <c r="H221" s="189">
        <v>618038.08</v>
      </c>
      <c r="I221" s="190">
        <v>128.01120132560064</v>
      </c>
      <c r="J221" s="191">
        <v>0.46672950764581184</v>
      </c>
      <c r="K221" s="191"/>
      <c r="L221" s="210"/>
    </row>
    <row r="222" spans="1:12" s="192" customFormat="1" ht="18.75">
      <c r="A222" s="186">
        <v>1130</v>
      </c>
      <c r="B222" s="200" t="s">
        <v>326</v>
      </c>
      <c r="C222" s="194"/>
      <c r="D222" s="188">
        <f>D223+D224+D225+D226+D227+D228+D229+D230+D231</f>
        <v>5815300</v>
      </c>
      <c r="E222" s="189">
        <v>16014581.530000001</v>
      </c>
      <c r="F222" s="189"/>
      <c r="G222" s="189">
        <v>0</v>
      </c>
      <c r="H222" s="189">
        <v>11878683.790000001</v>
      </c>
      <c r="I222" s="190">
        <v>204.26605317008583</v>
      </c>
      <c r="J222" s="191">
        <v>0.7417417537728194</v>
      </c>
      <c r="K222" s="191"/>
      <c r="L222" s="210"/>
    </row>
    <row r="223" spans="1:12" s="192" customFormat="1" ht="56.25">
      <c r="A223" s="186">
        <v>1131</v>
      </c>
      <c r="B223" s="200" t="s">
        <v>416</v>
      </c>
      <c r="C223" s="194"/>
      <c r="D223" s="188">
        <v>265400</v>
      </c>
      <c r="E223" s="189">
        <v>1440065</v>
      </c>
      <c r="F223" s="189"/>
      <c r="G223" s="181"/>
      <c r="H223" s="189">
        <v>2842640.67</v>
      </c>
      <c r="I223" s="190">
        <v>1071.0778711379048</v>
      </c>
      <c r="J223" s="191">
        <v>1.9739669181599442</v>
      </c>
      <c r="K223" s="191"/>
      <c r="L223" s="210"/>
    </row>
    <row r="224" spans="1:12" s="192" customFormat="1" ht="37.5">
      <c r="A224" s="186">
        <v>1132</v>
      </c>
      <c r="B224" s="200" t="s">
        <v>328</v>
      </c>
      <c r="C224" s="194"/>
      <c r="D224" s="188">
        <v>494300</v>
      </c>
      <c r="E224" s="189">
        <v>669000</v>
      </c>
      <c r="F224" s="189"/>
      <c r="G224" s="181"/>
      <c r="H224" s="189">
        <v>1986646.15</v>
      </c>
      <c r="I224" s="190">
        <v>401.9110155775844</v>
      </c>
      <c r="J224" s="191" t="s">
        <v>417</v>
      </c>
      <c r="K224" s="191"/>
      <c r="L224" s="210"/>
    </row>
    <row r="225" spans="1:12" s="192" customFormat="1" ht="18.75">
      <c r="A225" s="186">
        <v>1133</v>
      </c>
      <c r="B225" s="200" t="s">
        <v>329</v>
      </c>
      <c r="C225" s="194"/>
      <c r="D225" s="188">
        <v>2065300</v>
      </c>
      <c r="E225" s="189">
        <v>5187312</v>
      </c>
      <c r="F225" s="189"/>
      <c r="G225" s="181"/>
      <c r="H225" s="189">
        <v>2076869.98</v>
      </c>
      <c r="I225" s="190">
        <v>100.56020820219823</v>
      </c>
      <c r="J225" s="191">
        <v>0.4003749880477596</v>
      </c>
      <c r="K225" s="191"/>
      <c r="L225" s="210"/>
    </row>
    <row r="226" spans="1:12" s="192" customFormat="1" ht="37.5">
      <c r="A226" s="186">
        <v>1134</v>
      </c>
      <c r="B226" s="217" t="s">
        <v>330</v>
      </c>
      <c r="C226" s="194"/>
      <c r="D226" s="188">
        <v>35800</v>
      </c>
      <c r="E226" s="189">
        <v>7233867.53</v>
      </c>
      <c r="F226" s="189"/>
      <c r="G226" s="181"/>
      <c r="H226" s="189">
        <v>4284986.35</v>
      </c>
      <c r="I226" s="190">
        <v>11969.235614525138</v>
      </c>
      <c r="J226" s="191">
        <v>0.5923506799411904</v>
      </c>
      <c r="K226" s="191"/>
      <c r="L226" s="210"/>
    </row>
    <row r="227" spans="1:12" s="192" customFormat="1" ht="18.75">
      <c r="A227" s="186">
        <v>1135</v>
      </c>
      <c r="B227" s="200" t="s">
        <v>262</v>
      </c>
      <c r="C227" s="194"/>
      <c r="D227" s="188">
        <v>91100</v>
      </c>
      <c r="E227" s="189">
        <v>1484337</v>
      </c>
      <c r="F227" s="189"/>
      <c r="G227" s="181"/>
      <c r="H227" s="189">
        <v>687540.64</v>
      </c>
      <c r="I227" s="190">
        <v>754.709813391877</v>
      </c>
      <c r="J227" s="191">
        <v>0.46319713110971433</v>
      </c>
      <c r="K227" s="191"/>
      <c r="L227" s="210"/>
    </row>
    <row r="228" spans="1:12" s="192" customFormat="1" ht="16.5" customHeight="1" hidden="1">
      <c r="A228" s="186">
        <v>1136</v>
      </c>
      <c r="B228" s="200" t="s">
        <v>331</v>
      </c>
      <c r="C228" s="194"/>
      <c r="D228" s="180"/>
      <c r="E228" s="189"/>
      <c r="F228" s="189"/>
      <c r="G228" s="181"/>
      <c r="H228" s="189"/>
      <c r="I228" s="190"/>
      <c r="J228" s="191" t="e">
        <v>#DIV/0!</v>
      </c>
      <c r="K228" s="191"/>
      <c r="L228" s="210"/>
    </row>
    <row r="229" spans="1:12" s="192" customFormat="1" ht="49.5" customHeight="1" hidden="1">
      <c r="A229" s="186">
        <v>1137</v>
      </c>
      <c r="B229" s="201" t="s">
        <v>332</v>
      </c>
      <c r="C229" s="194"/>
      <c r="D229" s="188">
        <v>2203600</v>
      </c>
      <c r="E229" s="189"/>
      <c r="F229" s="189"/>
      <c r="G229" s="181"/>
      <c r="H229" s="189"/>
      <c r="I229" s="190">
        <v>0</v>
      </c>
      <c r="J229" s="191" t="e">
        <v>#DIV/0!</v>
      </c>
      <c r="K229" s="191"/>
      <c r="L229" s="210"/>
    </row>
    <row r="230" spans="1:12" s="192" customFormat="1" ht="16.5" customHeight="1" hidden="1">
      <c r="A230" s="186">
        <v>1138</v>
      </c>
      <c r="B230" s="200" t="s">
        <v>333</v>
      </c>
      <c r="C230" s="194"/>
      <c r="D230" s="188">
        <v>41200</v>
      </c>
      <c r="E230" s="189"/>
      <c r="F230" s="189"/>
      <c r="G230" s="181"/>
      <c r="H230" s="189"/>
      <c r="I230" s="190">
        <v>0</v>
      </c>
      <c r="J230" s="191" t="e">
        <v>#DIV/0!</v>
      </c>
      <c r="K230" s="191"/>
      <c r="L230" s="210"/>
    </row>
    <row r="231" spans="1:12" s="192" customFormat="1" ht="30.75" customHeight="1" hidden="1">
      <c r="A231" s="186">
        <v>1139</v>
      </c>
      <c r="B231" s="200" t="s">
        <v>334</v>
      </c>
      <c r="C231" s="194"/>
      <c r="D231" s="188">
        <v>618600</v>
      </c>
      <c r="E231" s="189"/>
      <c r="F231" s="189"/>
      <c r="G231" s="181"/>
      <c r="H231" s="189"/>
      <c r="I231" s="190">
        <v>0</v>
      </c>
      <c r="J231" s="191" t="e">
        <v>#DIV/0!</v>
      </c>
      <c r="K231" s="191"/>
      <c r="L231" s="210"/>
    </row>
    <row r="232" spans="1:12" s="192" customFormat="1" ht="16.5" customHeight="1">
      <c r="A232" s="186">
        <v>1140</v>
      </c>
      <c r="B232" s="200" t="s">
        <v>335</v>
      </c>
      <c r="C232" s="194"/>
      <c r="D232" s="188">
        <v>14700</v>
      </c>
      <c r="E232" s="189">
        <v>46650</v>
      </c>
      <c r="F232" s="189"/>
      <c r="G232" s="181"/>
      <c r="H232" s="189">
        <v>60462.8</v>
      </c>
      <c r="I232" s="190">
        <v>411.31156462585034</v>
      </c>
      <c r="J232" s="191">
        <v>1.2960943193997858</v>
      </c>
      <c r="K232" s="191"/>
      <c r="L232" s="210"/>
    </row>
    <row r="233" spans="1:12" s="192" customFormat="1" ht="37.5">
      <c r="A233" s="186">
        <v>1160</v>
      </c>
      <c r="B233" s="200" t="s">
        <v>336</v>
      </c>
      <c r="C233" s="194"/>
      <c r="D233" s="188">
        <f>D234+D235+D236+D237+D238+D239</f>
        <v>196800</v>
      </c>
      <c r="E233" s="189">
        <v>868992</v>
      </c>
      <c r="F233" s="189"/>
      <c r="G233" s="189">
        <v>0</v>
      </c>
      <c r="H233" s="189">
        <v>371217.29</v>
      </c>
      <c r="I233" s="190">
        <v>188.62667174796746</v>
      </c>
      <c r="J233" s="191">
        <v>0.4271814815326263</v>
      </c>
      <c r="K233" s="191"/>
      <c r="L233" s="210"/>
    </row>
    <row r="234" spans="1:12" s="192" customFormat="1" ht="19.5" customHeight="1">
      <c r="A234" s="186">
        <v>1161</v>
      </c>
      <c r="B234" s="200" t="s">
        <v>337</v>
      </c>
      <c r="C234" s="194"/>
      <c r="D234" s="188">
        <v>86400</v>
      </c>
      <c r="E234" s="189">
        <v>556529</v>
      </c>
      <c r="F234" s="189"/>
      <c r="G234" s="181"/>
      <c r="H234" s="189">
        <v>201263.39</v>
      </c>
      <c r="I234" s="190">
        <v>232.94373842592594</v>
      </c>
      <c r="J234" s="191">
        <v>0.3616404356286914</v>
      </c>
      <c r="K234" s="191"/>
      <c r="L234" s="210"/>
    </row>
    <row r="235" spans="1:12" s="192" customFormat="1" ht="37.5">
      <c r="A235" s="186">
        <v>1162</v>
      </c>
      <c r="B235" s="200" t="s">
        <v>338</v>
      </c>
      <c r="C235" s="194"/>
      <c r="D235" s="188">
        <v>17550</v>
      </c>
      <c r="E235" s="189">
        <v>105934</v>
      </c>
      <c r="F235" s="189"/>
      <c r="G235" s="181"/>
      <c r="H235" s="189">
        <v>55494.35</v>
      </c>
      <c r="I235" s="190">
        <v>316.2071225071225</v>
      </c>
      <c r="J235" s="191">
        <v>0.5238577793720618</v>
      </c>
      <c r="K235" s="191"/>
      <c r="L235" s="210"/>
    </row>
    <row r="236" spans="1:12" s="192" customFormat="1" ht="18.75" customHeight="1">
      <c r="A236" s="186">
        <v>1163</v>
      </c>
      <c r="B236" s="200" t="s">
        <v>339</v>
      </c>
      <c r="C236" s="194"/>
      <c r="D236" s="188">
        <v>86350</v>
      </c>
      <c r="E236" s="189">
        <v>156570</v>
      </c>
      <c r="F236" s="189"/>
      <c r="G236" s="181"/>
      <c r="H236" s="189">
        <v>57430.59</v>
      </c>
      <c r="I236" s="190">
        <v>66.509079328315</v>
      </c>
      <c r="J236" s="191">
        <v>0.3668045602605863</v>
      </c>
      <c r="K236" s="191"/>
      <c r="L236" s="210"/>
    </row>
    <row r="237" spans="1:12" s="192" customFormat="1" ht="18" customHeight="1">
      <c r="A237" s="186">
        <v>1164</v>
      </c>
      <c r="B237" s="200" t="s">
        <v>340</v>
      </c>
      <c r="C237" s="194"/>
      <c r="D237" s="188">
        <v>5500</v>
      </c>
      <c r="E237" s="189">
        <v>8459</v>
      </c>
      <c r="F237" s="189"/>
      <c r="G237" s="181"/>
      <c r="H237" s="189">
        <v>24563.59</v>
      </c>
      <c r="I237" s="190">
        <v>446.6107272727273</v>
      </c>
      <c r="J237" s="191" t="s">
        <v>417</v>
      </c>
      <c r="K237" s="191"/>
      <c r="L237" s="210"/>
    </row>
    <row r="238" spans="1:12" s="192" customFormat="1" ht="18.75" customHeight="1">
      <c r="A238" s="186">
        <v>1165</v>
      </c>
      <c r="B238" s="200" t="s">
        <v>341</v>
      </c>
      <c r="C238" s="194"/>
      <c r="D238" s="188">
        <v>1000</v>
      </c>
      <c r="E238" s="189">
        <v>41500</v>
      </c>
      <c r="F238" s="189"/>
      <c r="G238" s="181"/>
      <c r="H238" s="189">
        <v>32832.37</v>
      </c>
      <c r="I238" s="190">
        <v>3283.2370000000005</v>
      </c>
      <c r="J238" s="191">
        <v>0.7911414457831326</v>
      </c>
      <c r="K238" s="191"/>
      <c r="L238" s="210"/>
    </row>
    <row r="239" spans="1:12" s="192" customFormat="1" ht="17.25" customHeight="1" hidden="1">
      <c r="A239" s="186">
        <v>1166</v>
      </c>
      <c r="B239" s="200" t="s">
        <v>342</v>
      </c>
      <c r="C239" s="194"/>
      <c r="D239" s="180"/>
      <c r="E239" s="189"/>
      <c r="F239" s="189"/>
      <c r="G239" s="181"/>
      <c r="H239" s="189"/>
      <c r="I239" s="190" t="e">
        <v>#DIV/0!</v>
      </c>
      <c r="J239" s="191" t="e">
        <v>#DIV/0!</v>
      </c>
      <c r="K239" s="191"/>
      <c r="L239" s="210"/>
    </row>
    <row r="240" spans="1:12" s="192" customFormat="1" ht="56.25">
      <c r="A240" s="186">
        <v>1170</v>
      </c>
      <c r="B240" s="200" t="s">
        <v>343</v>
      </c>
      <c r="C240" s="194"/>
      <c r="D240" s="188">
        <f>D241+D242</f>
        <v>566000</v>
      </c>
      <c r="E240" s="189">
        <v>626980</v>
      </c>
      <c r="F240" s="189"/>
      <c r="G240" s="189">
        <v>0</v>
      </c>
      <c r="H240" s="189">
        <v>81006.16</v>
      </c>
      <c r="I240" s="190">
        <v>14.312042402826854</v>
      </c>
      <c r="J240" s="191">
        <v>0.1292005486618393</v>
      </c>
      <c r="K240" s="191"/>
      <c r="L240" s="210"/>
    </row>
    <row r="241" spans="1:12" s="192" customFormat="1" ht="66.75" customHeight="1">
      <c r="A241" s="186">
        <v>1171</v>
      </c>
      <c r="B241" s="187" t="s">
        <v>344</v>
      </c>
      <c r="C241" s="194"/>
      <c r="D241" s="180"/>
      <c r="E241" s="189">
        <v>494480</v>
      </c>
      <c r="F241" s="189"/>
      <c r="G241" s="181"/>
      <c r="H241" s="189"/>
      <c r="I241" s="190"/>
      <c r="J241" s="222">
        <v>0</v>
      </c>
      <c r="K241" s="222"/>
      <c r="L241" s="210"/>
    </row>
    <row r="242" spans="1:12" s="192" customFormat="1" ht="75">
      <c r="A242" s="186">
        <v>1172</v>
      </c>
      <c r="B242" s="201" t="s">
        <v>345</v>
      </c>
      <c r="C242" s="194"/>
      <c r="D242" s="188">
        <v>566000</v>
      </c>
      <c r="E242" s="189">
        <v>132500</v>
      </c>
      <c r="F242" s="189"/>
      <c r="G242" s="181"/>
      <c r="H242" s="189">
        <v>81006.16</v>
      </c>
      <c r="I242" s="190">
        <v>14.312042402826854</v>
      </c>
      <c r="J242" s="191">
        <v>0.6113672452830189</v>
      </c>
      <c r="K242" s="191"/>
      <c r="L242" s="210"/>
    </row>
    <row r="243" spans="1:12" s="192" customFormat="1" ht="30.75" customHeight="1" hidden="1">
      <c r="A243" s="186">
        <v>1200</v>
      </c>
      <c r="B243" s="200" t="s">
        <v>346</v>
      </c>
      <c r="C243" s="194"/>
      <c r="D243" s="180"/>
      <c r="E243" s="189"/>
      <c r="F243" s="189"/>
      <c r="G243" s="181"/>
      <c r="H243" s="189"/>
      <c r="I243" s="190"/>
      <c r="J243" s="191" t="e">
        <v>#DIV/0!</v>
      </c>
      <c r="K243" s="191"/>
      <c r="L243" s="210"/>
    </row>
    <row r="244" spans="1:12" s="192" customFormat="1" ht="16.5" customHeight="1">
      <c r="A244" s="178">
        <v>1300</v>
      </c>
      <c r="B244" s="214" t="s">
        <v>347</v>
      </c>
      <c r="C244" s="194"/>
      <c r="D244" s="180">
        <f>D245+D246+D248</f>
        <v>258</v>
      </c>
      <c r="E244" s="181">
        <v>28320782.88</v>
      </c>
      <c r="F244" s="181"/>
      <c r="G244" s="181">
        <v>0</v>
      </c>
      <c r="H244" s="181">
        <v>18804784.01</v>
      </c>
      <c r="I244" s="190">
        <v>7288675.972868218</v>
      </c>
      <c r="J244" s="191">
        <v>0.6639923793660326</v>
      </c>
      <c r="K244" s="191"/>
      <c r="L244" s="210"/>
    </row>
    <row r="245" spans="1:12" s="192" customFormat="1" ht="56.25">
      <c r="A245" s="186">
        <v>1310</v>
      </c>
      <c r="B245" s="200" t="s">
        <v>348</v>
      </c>
      <c r="C245" s="194"/>
      <c r="D245" s="188">
        <v>258</v>
      </c>
      <c r="E245" s="189">
        <v>1752520</v>
      </c>
      <c r="F245" s="189"/>
      <c r="G245" s="181"/>
      <c r="H245" s="189">
        <v>558789.48</v>
      </c>
      <c r="I245" s="190">
        <v>216585.06976744183</v>
      </c>
      <c r="J245" s="191">
        <v>0.318849131536302</v>
      </c>
      <c r="K245" s="191"/>
      <c r="L245" s="210"/>
    </row>
    <row r="246" spans="1:12" s="192" customFormat="1" ht="49.5" customHeight="1" hidden="1">
      <c r="A246" s="186">
        <v>1320</v>
      </c>
      <c r="B246" s="200" t="s">
        <v>349</v>
      </c>
      <c r="C246" s="194"/>
      <c r="D246" s="180"/>
      <c r="E246" s="189"/>
      <c r="F246" s="189"/>
      <c r="G246" s="181"/>
      <c r="H246" s="189"/>
      <c r="I246" s="190" t="e">
        <v>#DIV/0!</v>
      </c>
      <c r="J246" s="191" t="e">
        <v>#DIV/0!</v>
      </c>
      <c r="K246" s="191"/>
      <c r="L246" s="210"/>
    </row>
    <row r="247" spans="1:12" s="192" customFormat="1" ht="56.25">
      <c r="A247" s="186">
        <v>1320</v>
      </c>
      <c r="B247" s="201" t="s">
        <v>349</v>
      </c>
      <c r="C247" s="194"/>
      <c r="D247" s="180"/>
      <c r="E247" s="189">
        <v>26568262.88</v>
      </c>
      <c r="F247" s="189"/>
      <c r="G247" s="181"/>
      <c r="H247" s="189">
        <v>18245994.53</v>
      </c>
      <c r="I247" s="190"/>
      <c r="J247" s="191">
        <v>0.6867590332273918</v>
      </c>
      <c r="K247" s="191"/>
      <c r="L247" s="210"/>
    </row>
    <row r="248" spans="1:12" s="192" customFormat="1" ht="17.25" customHeight="1" hidden="1">
      <c r="A248" s="186">
        <v>1340</v>
      </c>
      <c r="B248" s="200" t="s">
        <v>350</v>
      </c>
      <c r="C248" s="194"/>
      <c r="D248" s="188">
        <f>D249+D250+D251</f>
        <v>0</v>
      </c>
      <c r="E248" s="189">
        <v>0</v>
      </c>
      <c r="F248" s="189"/>
      <c r="G248" s="189">
        <v>0</v>
      </c>
      <c r="H248" s="189">
        <v>0</v>
      </c>
      <c r="I248" s="190"/>
      <c r="J248" s="191">
        <v>0</v>
      </c>
      <c r="K248" s="191"/>
      <c r="L248" s="210"/>
    </row>
    <row r="249" spans="1:12" s="192" customFormat="1" ht="17.25" customHeight="1" hidden="1">
      <c r="A249" s="186">
        <v>1341</v>
      </c>
      <c r="B249" s="200" t="s">
        <v>351</v>
      </c>
      <c r="C249" s="194"/>
      <c r="D249" s="180"/>
      <c r="E249" s="189">
        <v>0</v>
      </c>
      <c r="F249" s="189"/>
      <c r="G249" s="181"/>
      <c r="H249" s="189">
        <v>0</v>
      </c>
      <c r="I249" s="190"/>
      <c r="J249" s="191">
        <v>0</v>
      </c>
      <c r="K249" s="191"/>
      <c r="L249" s="210"/>
    </row>
    <row r="250" spans="1:12" s="192" customFormat="1" ht="16.5" customHeight="1" hidden="1">
      <c r="A250" s="186">
        <v>1342</v>
      </c>
      <c r="B250" s="200" t="s">
        <v>352</v>
      </c>
      <c r="C250" s="194"/>
      <c r="D250" s="180"/>
      <c r="E250" s="189"/>
      <c r="F250" s="189"/>
      <c r="G250" s="181"/>
      <c r="H250" s="189"/>
      <c r="I250" s="190"/>
      <c r="J250" s="191" t="e">
        <v>#DIV/0!</v>
      </c>
      <c r="K250" s="191"/>
      <c r="L250" s="210"/>
    </row>
    <row r="251" spans="1:12" s="192" customFormat="1" ht="30.75" customHeight="1" hidden="1">
      <c r="A251" s="186">
        <v>1343</v>
      </c>
      <c r="B251" s="200" t="s">
        <v>353</v>
      </c>
      <c r="C251" s="194"/>
      <c r="D251" s="180"/>
      <c r="E251" s="189"/>
      <c r="F251" s="189"/>
      <c r="G251" s="181"/>
      <c r="H251" s="189"/>
      <c r="I251" s="190"/>
      <c r="J251" s="191" t="e">
        <v>#DIV/0!</v>
      </c>
      <c r="K251" s="191"/>
      <c r="L251" s="210"/>
    </row>
    <row r="252" spans="1:12" s="192" customFormat="1" ht="18.75" customHeight="1" hidden="1">
      <c r="A252" s="186" t="s">
        <v>418</v>
      </c>
      <c r="B252" s="200" t="s">
        <v>419</v>
      </c>
      <c r="C252" s="194"/>
      <c r="D252" s="180"/>
      <c r="E252" s="189">
        <v>0</v>
      </c>
      <c r="F252" s="189"/>
      <c r="G252" s="181"/>
      <c r="H252" s="189"/>
      <c r="I252" s="190"/>
      <c r="J252" s="191"/>
      <c r="K252" s="191"/>
      <c r="L252" s="210"/>
    </row>
    <row r="253" spans="1:12" s="192" customFormat="1" ht="18.75">
      <c r="A253" s="178">
        <v>2000</v>
      </c>
      <c r="B253" s="179" t="s">
        <v>354</v>
      </c>
      <c r="C253" s="194"/>
      <c r="D253" s="180">
        <f>D254+D265+D266</f>
        <v>6598400</v>
      </c>
      <c r="E253" s="181">
        <v>22137309.060000002</v>
      </c>
      <c r="F253" s="181"/>
      <c r="G253" s="181">
        <v>0</v>
      </c>
      <c r="H253" s="181">
        <v>3651980.76</v>
      </c>
      <c r="I253" s="190">
        <v>55.3464591416101</v>
      </c>
      <c r="J253" s="191">
        <v>0.16496949787807677</v>
      </c>
      <c r="K253" s="191"/>
      <c r="L253" s="210"/>
    </row>
    <row r="254" spans="1:12" s="192" customFormat="1" ht="18.75">
      <c r="A254" s="178">
        <v>2100</v>
      </c>
      <c r="B254" s="214" t="s">
        <v>355</v>
      </c>
      <c r="C254" s="194"/>
      <c r="D254" s="180">
        <f>D255+D256+D259</f>
        <v>2528600</v>
      </c>
      <c r="E254" s="181">
        <v>5439832.4</v>
      </c>
      <c r="F254" s="181"/>
      <c r="G254" s="181">
        <v>0</v>
      </c>
      <c r="H254" s="181">
        <v>3429930.29</v>
      </c>
      <c r="I254" s="190">
        <v>135.64542790476943</v>
      </c>
      <c r="J254" s="191">
        <v>0.6305213171641096</v>
      </c>
      <c r="K254" s="191"/>
      <c r="L254" s="210"/>
    </row>
    <row r="255" spans="1:12" s="192" customFormat="1" ht="47.25" customHeight="1">
      <c r="A255" s="186">
        <v>2110</v>
      </c>
      <c r="B255" s="217" t="s">
        <v>356</v>
      </c>
      <c r="C255" s="194"/>
      <c r="D255" s="188">
        <v>228600</v>
      </c>
      <c r="E255" s="189">
        <v>410090</v>
      </c>
      <c r="F255" s="189"/>
      <c r="G255" s="181"/>
      <c r="H255" s="189">
        <v>1915628.69</v>
      </c>
      <c r="I255" s="190">
        <v>837.982804024497</v>
      </c>
      <c r="J255" s="191" t="s">
        <v>420</v>
      </c>
      <c r="K255" s="191"/>
      <c r="L255" s="210"/>
    </row>
    <row r="256" spans="1:12" s="192" customFormat="1" ht="37.5">
      <c r="A256" s="186">
        <v>2120</v>
      </c>
      <c r="B256" s="200" t="s">
        <v>358</v>
      </c>
      <c r="C256" s="194"/>
      <c r="D256" s="188">
        <f>D257</f>
        <v>370000</v>
      </c>
      <c r="E256" s="189">
        <v>1079332</v>
      </c>
      <c r="F256" s="189"/>
      <c r="G256" s="189">
        <v>0</v>
      </c>
      <c r="H256" s="189">
        <v>0</v>
      </c>
      <c r="I256" s="190">
        <v>0</v>
      </c>
      <c r="J256" s="222">
        <v>0</v>
      </c>
      <c r="K256" s="191"/>
      <c r="L256" s="210"/>
    </row>
    <row r="257" spans="1:12" s="192" customFormat="1" ht="18" customHeight="1">
      <c r="A257" s="186">
        <v>2121</v>
      </c>
      <c r="B257" s="200" t="s">
        <v>360</v>
      </c>
      <c r="C257" s="194"/>
      <c r="D257" s="188">
        <v>370000</v>
      </c>
      <c r="E257" s="189">
        <v>500000</v>
      </c>
      <c r="F257" s="189"/>
      <c r="G257" s="181"/>
      <c r="H257" s="189"/>
      <c r="I257" s="190">
        <v>0</v>
      </c>
      <c r="J257" s="222">
        <v>0</v>
      </c>
      <c r="K257" s="191"/>
      <c r="L257" s="210"/>
    </row>
    <row r="258" spans="1:12" s="192" customFormat="1" ht="16.5" customHeight="1">
      <c r="A258" s="238">
        <v>2123</v>
      </c>
      <c r="B258" s="200" t="s">
        <v>421</v>
      </c>
      <c r="C258" s="194"/>
      <c r="D258" s="188"/>
      <c r="E258" s="189">
        <v>579332</v>
      </c>
      <c r="F258" s="189"/>
      <c r="G258" s="181"/>
      <c r="H258" s="189"/>
      <c r="I258" s="190"/>
      <c r="J258" s="222">
        <v>0</v>
      </c>
      <c r="K258" s="191"/>
      <c r="L258" s="210"/>
    </row>
    <row r="259" spans="1:12" s="192" customFormat="1" ht="16.5" customHeight="1">
      <c r="A259" s="186">
        <v>2130</v>
      </c>
      <c r="B259" s="200" t="s">
        <v>361</v>
      </c>
      <c r="C259" s="194"/>
      <c r="D259" s="188">
        <f>D260+D261</f>
        <v>1930000</v>
      </c>
      <c r="E259" s="189">
        <v>2047822</v>
      </c>
      <c r="F259" s="189"/>
      <c r="G259" s="189">
        <v>0</v>
      </c>
      <c r="H259" s="189">
        <v>299441.2</v>
      </c>
      <c r="I259" s="190">
        <v>15.515088082901555</v>
      </c>
      <c r="J259" s="191">
        <v>0.14622423237957205</v>
      </c>
      <c r="K259" s="191"/>
      <c r="L259" s="210"/>
    </row>
    <row r="260" spans="1:12" s="192" customFormat="1" ht="37.5" hidden="1">
      <c r="A260" s="186">
        <v>2132</v>
      </c>
      <c r="B260" s="200" t="s">
        <v>362</v>
      </c>
      <c r="C260" s="194"/>
      <c r="D260" s="188">
        <v>400000</v>
      </c>
      <c r="E260" s="189"/>
      <c r="F260" s="189"/>
      <c r="G260" s="181"/>
      <c r="H260" s="189"/>
      <c r="I260" s="190">
        <v>0</v>
      </c>
      <c r="J260" s="191" t="e">
        <v>#DIV/0!</v>
      </c>
      <c r="K260" s="191"/>
      <c r="L260" s="210"/>
    </row>
    <row r="261" spans="1:12" s="192" customFormat="1" ht="37.5">
      <c r="A261" s="186">
        <v>2133</v>
      </c>
      <c r="B261" s="200" t="s">
        <v>363</v>
      </c>
      <c r="C261" s="194"/>
      <c r="D261" s="188">
        <v>1530000</v>
      </c>
      <c r="E261" s="189">
        <v>2047822</v>
      </c>
      <c r="F261" s="189"/>
      <c r="G261" s="181"/>
      <c r="H261" s="189">
        <v>299441.2</v>
      </c>
      <c r="I261" s="190">
        <v>19.57132026143791</v>
      </c>
      <c r="J261" s="191">
        <v>0.14622423237957205</v>
      </c>
      <c r="K261" s="191"/>
      <c r="L261" s="210"/>
    </row>
    <row r="262" spans="1:12" s="192" customFormat="1" ht="18.75">
      <c r="A262" s="186" t="s">
        <v>422</v>
      </c>
      <c r="B262" s="200" t="s">
        <v>423</v>
      </c>
      <c r="C262" s="194"/>
      <c r="D262" s="188"/>
      <c r="E262" s="189">
        <v>1902588.4</v>
      </c>
      <c r="F262" s="189"/>
      <c r="G262" s="189">
        <v>0</v>
      </c>
      <c r="H262" s="189">
        <v>1214860.4</v>
      </c>
      <c r="I262" s="190"/>
      <c r="J262" s="191">
        <v>0.6385303305749157</v>
      </c>
      <c r="K262" s="191"/>
      <c r="L262" s="210"/>
    </row>
    <row r="263" spans="1:12" s="192" customFormat="1" ht="18.75">
      <c r="A263" s="186" t="s">
        <v>424</v>
      </c>
      <c r="B263" s="200" t="s">
        <v>425</v>
      </c>
      <c r="C263" s="194"/>
      <c r="D263" s="188"/>
      <c r="E263" s="189">
        <v>1902588.4</v>
      </c>
      <c r="F263" s="189"/>
      <c r="G263" s="181"/>
      <c r="H263" s="189">
        <v>1214860.4</v>
      </c>
      <c r="I263" s="190"/>
      <c r="J263" s="191">
        <v>0.6385303305749157</v>
      </c>
      <c r="K263" s="191"/>
      <c r="L263" s="210"/>
    </row>
    <row r="264" spans="1:12" s="192" customFormat="1" ht="32.25" customHeight="1" hidden="1">
      <c r="A264" s="186" t="s">
        <v>426</v>
      </c>
      <c r="B264" s="200" t="s">
        <v>427</v>
      </c>
      <c r="C264" s="194"/>
      <c r="D264" s="188"/>
      <c r="E264" s="189"/>
      <c r="F264" s="189"/>
      <c r="G264" s="181"/>
      <c r="H264" s="189"/>
      <c r="I264" s="190"/>
      <c r="J264" s="191" t="e">
        <v>#DIV/0!</v>
      </c>
      <c r="K264" s="191"/>
      <c r="L264" s="210"/>
    </row>
    <row r="265" spans="1:12" s="192" customFormat="1" ht="30" customHeight="1" hidden="1">
      <c r="A265" s="178">
        <v>2300</v>
      </c>
      <c r="B265" s="214" t="s">
        <v>364</v>
      </c>
      <c r="C265" s="194"/>
      <c r="D265" s="180">
        <v>2000</v>
      </c>
      <c r="E265" s="181"/>
      <c r="F265" s="181"/>
      <c r="G265" s="181"/>
      <c r="H265" s="181"/>
      <c r="I265" s="182">
        <v>0</v>
      </c>
      <c r="J265" s="191" t="e">
        <v>#DIV/0!</v>
      </c>
      <c r="K265" s="183"/>
      <c r="L265" s="210"/>
    </row>
    <row r="266" spans="1:12" s="192" customFormat="1" ht="19.5" customHeight="1">
      <c r="A266" s="178">
        <v>2400</v>
      </c>
      <c r="B266" s="214" t="s">
        <v>367</v>
      </c>
      <c r="C266" s="194"/>
      <c r="D266" s="180">
        <f>D267+D268</f>
        <v>4067800</v>
      </c>
      <c r="E266" s="181">
        <v>16697476.66</v>
      </c>
      <c r="F266" s="181"/>
      <c r="G266" s="181">
        <v>0</v>
      </c>
      <c r="H266" s="181">
        <v>222050.47</v>
      </c>
      <c r="I266" s="190">
        <v>5.458736171886523</v>
      </c>
      <c r="J266" s="191">
        <v>0.013298444700446133</v>
      </c>
      <c r="K266" s="191"/>
      <c r="L266" s="210"/>
    </row>
    <row r="267" spans="1:12" s="192" customFormat="1" ht="56.25">
      <c r="A267" s="186">
        <v>2410</v>
      </c>
      <c r="B267" s="200" t="s">
        <v>368</v>
      </c>
      <c r="C267" s="194"/>
      <c r="D267" s="188">
        <v>4067800</v>
      </c>
      <c r="E267" s="189">
        <v>16697476.66</v>
      </c>
      <c r="F267" s="189"/>
      <c r="G267" s="181"/>
      <c r="H267" s="189">
        <v>222050.47</v>
      </c>
      <c r="I267" s="190">
        <v>5.458736171886523</v>
      </c>
      <c r="J267" s="191">
        <v>0.013298444700446133</v>
      </c>
      <c r="K267" s="191"/>
      <c r="L267" s="210"/>
    </row>
    <row r="268" spans="1:12" s="192" customFormat="1" ht="31.5" customHeight="1" hidden="1">
      <c r="A268" s="186">
        <v>2450</v>
      </c>
      <c r="B268" s="200" t="s">
        <v>371</v>
      </c>
      <c r="C268" s="194"/>
      <c r="D268" s="180"/>
      <c r="E268" s="189"/>
      <c r="F268" s="189"/>
      <c r="G268" s="181"/>
      <c r="H268" s="189"/>
      <c r="I268" s="190" t="e">
        <v>#DIV/0!</v>
      </c>
      <c r="J268" s="191" t="e">
        <v>#DIV/0!</v>
      </c>
      <c r="K268" s="191"/>
      <c r="L268" s="210"/>
    </row>
    <row r="269" spans="1:12" s="192" customFormat="1" ht="17.25" customHeight="1" hidden="1">
      <c r="A269" s="178">
        <v>3000</v>
      </c>
      <c r="B269" s="214" t="s">
        <v>372</v>
      </c>
      <c r="C269" s="194"/>
      <c r="D269" s="180"/>
      <c r="E269" s="189"/>
      <c r="F269" s="189"/>
      <c r="G269" s="181"/>
      <c r="H269" s="189"/>
      <c r="I269" s="190" t="e">
        <v>#DIV/0!</v>
      </c>
      <c r="J269" s="191" t="e">
        <v>#DIV/0!</v>
      </c>
      <c r="K269" s="191"/>
      <c r="L269" s="210"/>
    </row>
    <row r="270" spans="1:12" s="192" customFormat="1" ht="36" customHeight="1" hidden="1">
      <c r="A270" s="186" t="s">
        <v>369</v>
      </c>
      <c r="B270" s="201" t="s">
        <v>370</v>
      </c>
      <c r="C270" s="197"/>
      <c r="D270" s="188"/>
      <c r="E270" s="189">
        <v>0</v>
      </c>
      <c r="F270" s="189"/>
      <c r="G270" s="189"/>
      <c r="H270" s="189">
        <v>0</v>
      </c>
      <c r="I270" s="190"/>
      <c r="J270" s="191" t="e">
        <v>#DIV/0!</v>
      </c>
      <c r="K270" s="191"/>
      <c r="L270" s="210"/>
    </row>
    <row r="271" spans="1:12" s="192" customFormat="1" ht="37.5">
      <c r="A271" s="186"/>
      <c r="B271" s="179" t="s">
        <v>428</v>
      </c>
      <c r="C271" s="194">
        <f>SUM(C273:C274)</f>
        <v>0</v>
      </c>
      <c r="D271" s="180">
        <f>D272+D273+D274</f>
        <v>-258</v>
      </c>
      <c r="E271" s="181">
        <v>-2520</v>
      </c>
      <c r="F271" s="181"/>
      <c r="G271" s="181">
        <v>0</v>
      </c>
      <c r="H271" s="181">
        <v>-18009.99</v>
      </c>
      <c r="I271" s="182">
        <v>6980.616279069768</v>
      </c>
      <c r="J271" s="191">
        <v>7.146821428571429</v>
      </c>
      <c r="K271" s="183"/>
      <c r="L271" s="210"/>
    </row>
    <row r="272" spans="1:12" s="192" customFormat="1" ht="131.25" hidden="1">
      <c r="A272" s="186" t="s">
        <v>405</v>
      </c>
      <c r="B272" s="200" t="s">
        <v>406</v>
      </c>
      <c r="C272" s="194"/>
      <c r="D272" s="180"/>
      <c r="E272" s="181"/>
      <c r="F272" s="181"/>
      <c r="G272" s="181"/>
      <c r="H272" s="181"/>
      <c r="I272" s="182"/>
      <c r="J272" s="191" t="e">
        <v>#DIV/0!</v>
      </c>
      <c r="K272" s="183"/>
      <c r="L272" s="210"/>
    </row>
    <row r="273" spans="1:12" s="192" customFormat="1" ht="93.75">
      <c r="A273" s="186" t="s">
        <v>429</v>
      </c>
      <c r="B273" s="200" t="s">
        <v>375</v>
      </c>
      <c r="C273" s="197">
        <v>2900</v>
      </c>
      <c r="D273" s="188">
        <v>4042</v>
      </c>
      <c r="E273" s="189">
        <v>41980</v>
      </c>
      <c r="F273" s="189"/>
      <c r="G273" s="189"/>
      <c r="H273" s="189">
        <v>0</v>
      </c>
      <c r="I273" s="190">
        <v>0</v>
      </c>
      <c r="J273" s="222">
        <v>0</v>
      </c>
      <c r="K273" s="191"/>
      <c r="L273" s="210"/>
    </row>
    <row r="274" spans="1:12" s="192" customFormat="1" ht="75">
      <c r="A274" s="186" t="s">
        <v>430</v>
      </c>
      <c r="B274" s="200" t="s">
        <v>431</v>
      </c>
      <c r="C274" s="197">
        <v>-2900</v>
      </c>
      <c r="D274" s="188">
        <v>-4300</v>
      </c>
      <c r="E274" s="189">
        <v>-44500</v>
      </c>
      <c r="F274" s="189"/>
      <c r="G274" s="189"/>
      <c r="H274" s="189">
        <v>-18009.99</v>
      </c>
      <c r="I274" s="190">
        <v>418.8369767441861</v>
      </c>
      <c r="J274" s="191">
        <v>0.40471887640449444</v>
      </c>
      <c r="K274" s="191"/>
      <c r="L274" s="210"/>
    </row>
    <row r="275" spans="1:12" s="192" customFormat="1" ht="18.75">
      <c r="A275" s="178" t="s">
        <v>376</v>
      </c>
      <c r="B275" s="175" t="s">
        <v>373</v>
      </c>
      <c r="C275" s="197"/>
      <c r="D275" s="180">
        <f>D276</f>
        <v>-258</v>
      </c>
      <c r="E275" s="181">
        <v>-2520</v>
      </c>
      <c r="F275" s="181"/>
      <c r="G275" s="181">
        <v>0</v>
      </c>
      <c r="H275" s="181">
        <v>-18009.99</v>
      </c>
      <c r="I275" s="182">
        <v>6980.616279069768</v>
      </c>
      <c r="J275" s="183">
        <v>7.146821428571429</v>
      </c>
      <c r="K275" s="183"/>
      <c r="L275" s="210"/>
    </row>
    <row r="276" spans="1:12" s="192" customFormat="1" ht="18.75">
      <c r="A276" s="178" t="s">
        <v>377</v>
      </c>
      <c r="B276" s="239" t="s">
        <v>378</v>
      </c>
      <c r="C276" s="197"/>
      <c r="D276" s="180">
        <f>D277+D279</f>
        <v>-258</v>
      </c>
      <c r="E276" s="181">
        <v>-2520</v>
      </c>
      <c r="F276" s="181"/>
      <c r="G276" s="181">
        <v>0</v>
      </c>
      <c r="H276" s="181">
        <v>-18009.99</v>
      </c>
      <c r="I276" s="182">
        <v>6980.616279069768</v>
      </c>
      <c r="J276" s="183">
        <v>7.146821428571429</v>
      </c>
      <c r="K276" s="183"/>
      <c r="L276" s="210"/>
    </row>
    <row r="277" spans="1:12" s="192" customFormat="1" ht="18.75">
      <c r="A277" s="186" t="s">
        <v>379</v>
      </c>
      <c r="B277" s="223" t="s">
        <v>380</v>
      </c>
      <c r="C277" s="197"/>
      <c r="D277" s="188">
        <f>D278</f>
        <v>4042</v>
      </c>
      <c r="E277" s="189">
        <v>41980</v>
      </c>
      <c r="F277" s="189"/>
      <c r="G277" s="189">
        <v>0</v>
      </c>
      <c r="H277" s="189">
        <v>0</v>
      </c>
      <c r="I277" s="190">
        <v>0</v>
      </c>
      <c r="J277" s="222">
        <v>0</v>
      </c>
      <c r="K277" s="191"/>
      <c r="L277" s="210"/>
    </row>
    <row r="278" spans="1:12" s="192" customFormat="1" ht="37.5">
      <c r="A278" s="186" t="s">
        <v>381</v>
      </c>
      <c r="B278" s="223" t="s">
        <v>382</v>
      </c>
      <c r="C278" s="197"/>
      <c r="D278" s="188">
        <v>4042</v>
      </c>
      <c r="E278" s="189">
        <v>41980</v>
      </c>
      <c r="F278" s="189"/>
      <c r="G278" s="189"/>
      <c r="H278" s="189">
        <v>0</v>
      </c>
      <c r="I278" s="190">
        <v>0</v>
      </c>
      <c r="J278" s="222">
        <v>0</v>
      </c>
      <c r="K278" s="191"/>
      <c r="L278" s="210"/>
    </row>
    <row r="279" spans="1:12" s="192" customFormat="1" ht="21.75" customHeight="1">
      <c r="A279" s="186" t="s">
        <v>432</v>
      </c>
      <c r="B279" s="223" t="s">
        <v>433</v>
      </c>
      <c r="C279" s="197"/>
      <c r="D279" s="188">
        <f>D280</f>
        <v>-4300</v>
      </c>
      <c r="E279" s="189">
        <v>-44500</v>
      </c>
      <c r="F279" s="189"/>
      <c r="G279" s="189">
        <v>0</v>
      </c>
      <c r="H279" s="189">
        <v>-18009.99</v>
      </c>
      <c r="I279" s="190">
        <v>418.8369767441861</v>
      </c>
      <c r="J279" s="191">
        <v>0.40471887640449444</v>
      </c>
      <c r="K279" s="191"/>
      <c r="L279" s="210"/>
    </row>
    <row r="280" spans="1:12" s="192" customFormat="1" ht="37.5">
      <c r="A280" s="186" t="s">
        <v>434</v>
      </c>
      <c r="B280" s="223" t="s">
        <v>435</v>
      </c>
      <c r="C280" s="197"/>
      <c r="D280" s="188">
        <v>-4300</v>
      </c>
      <c r="E280" s="189">
        <v>-44500</v>
      </c>
      <c r="F280" s="189"/>
      <c r="G280" s="189"/>
      <c r="H280" s="189">
        <v>-18009.99</v>
      </c>
      <c r="I280" s="190">
        <v>418.8369767441861</v>
      </c>
      <c r="J280" s="191">
        <v>0.40471887640449444</v>
      </c>
      <c r="K280" s="191"/>
      <c r="L280" s="210"/>
    </row>
    <row r="281" spans="1:12" s="192" customFormat="1" ht="37.5">
      <c r="A281" s="186"/>
      <c r="B281" s="179" t="s">
        <v>436</v>
      </c>
      <c r="C281" s="194" t="e">
        <f>C202+C271</f>
        <v>#REF!</v>
      </c>
      <c r="D281" s="180">
        <f>D202+D271</f>
        <v>14985900</v>
      </c>
      <c r="E281" s="181">
        <v>73008305.47</v>
      </c>
      <c r="F281" s="181"/>
      <c r="G281" s="181">
        <v>424602</v>
      </c>
      <c r="H281" s="181">
        <v>37178804.830000006</v>
      </c>
      <c r="I281" s="180">
        <v>6980.616279069768</v>
      </c>
      <c r="J281" s="183">
        <v>0.5092407581665791</v>
      </c>
      <c r="K281" s="183"/>
      <c r="L281" s="210"/>
    </row>
    <row r="282" spans="1:12" s="192" customFormat="1" ht="131.25">
      <c r="A282" s="186"/>
      <c r="B282" s="179" t="s">
        <v>437</v>
      </c>
      <c r="C282" s="194" t="e">
        <f>C127+C202</f>
        <v>#REF!</v>
      </c>
      <c r="D282" s="180" t="e">
        <f>D125+D202</f>
        <v>#REF!</v>
      </c>
      <c r="E282" s="181">
        <v>701128693.47</v>
      </c>
      <c r="F282" s="181">
        <v>327424946.88</v>
      </c>
      <c r="G282" s="181">
        <v>424602</v>
      </c>
      <c r="H282" s="181">
        <v>333726697.56</v>
      </c>
      <c r="I282" s="182" t="e">
        <v>#REF!</v>
      </c>
      <c r="J282" s="183">
        <v>0.475984937812675</v>
      </c>
      <c r="K282" s="183"/>
      <c r="L282" s="210"/>
    </row>
    <row r="283" spans="1:12" s="192" customFormat="1" ht="56.25">
      <c r="A283" s="186"/>
      <c r="B283" s="179" t="s">
        <v>438</v>
      </c>
      <c r="C283" s="194"/>
      <c r="D283" s="180" t="e">
        <f>D282+D126</f>
        <v>#REF!</v>
      </c>
      <c r="E283" s="181">
        <v>702753025.47</v>
      </c>
      <c r="F283" s="181">
        <v>328824946.88</v>
      </c>
      <c r="G283" s="181">
        <v>424602</v>
      </c>
      <c r="H283" s="181">
        <v>334126697.56</v>
      </c>
      <c r="I283" s="182" t="e">
        <v>#REF!</v>
      </c>
      <c r="J283" s="183">
        <v>0.4754539439179741</v>
      </c>
      <c r="K283" s="183"/>
      <c r="L283" s="210"/>
    </row>
    <row r="284" spans="1:12" s="192" customFormat="1" ht="56.25">
      <c r="A284" s="186"/>
      <c r="B284" s="179" t="s">
        <v>439</v>
      </c>
      <c r="C284" s="194" t="e">
        <f>C185+C281</f>
        <v>#REF!</v>
      </c>
      <c r="D284" s="180" t="e">
        <f>D185+D281</f>
        <v>#REF!</v>
      </c>
      <c r="E284" s="181">
        <v>703050505.47</v>
      </c>
      <c r="F284" s="181">
        <v>328824946.88</v>
      </c>
      <c r="G284" s="181">
        <v>424602</v>
      </c>
      <c r="H284" s="181">
        <v>334108687.57</v>
      </c>
      <c r="I284" s="182" t="e">
        <v>#REF!</v>
      </c>
      <c r="J284" s="183">
        <v>0.47522714935912497</v>
      </c>
      <c r="K284" s="183"/>
      <c r="L284" s="210"/>
    </row>
    <row r="285" spans="1:12" s="192" customFormat="1" ht="38.25" customHeight="1">
      <c r="A285" s="186"/>
      <c r="B285" s="179" t="s">
        <v>440</v>
      </c>
      <c r="C285" s="194">
        <f>SUM(C324:C324)</f>
        <v>4178282</v>
      </c>
      <c r="D285" s="180" t="e">
        <f>#REF!+D324</f>
        <v>#REF!</v>
      </c>
      <c r="E285" s="181">
        <v>3828489.59</v>
      </c>
      <c r="F285" s="240" t="s">
        <v>441</v>
      </c>
      <c r="G285" s="181" t="e">
        <v>#REF!</v>
      </c>
      <c r="H285" s="181">
        <v>14545974.159999993</v>
      </c>
      <c r="I285" s="241" t="s">
        <v>441</v>
      </c>
      <c r="J285" s="241" t="s">
        <v>441</v>
      </c>
      <c r="K285" s="241" t="s">
        <v>441</v>
      </c>
      <c r="L285" s="210"/>
    </row>
    <row r="286" spans="1:12" s="192" customFormat="1" ht="18" customHeight="1">
      <c r="A286" s="186"/>
      <c r="B286" s="179" t="s">
        <v>0</v>
      </c>
      <c r="C286" s="194"/>
      <c r="D286" s="180"/>
      <c r="E286" s="181">
        <v>833500</v>
      </c>
      <c r="F286" s="240" t="s">
        <v>441</v>
      </c>
      <c r="G286" s="181"/>
      <c r="H286" s="181">
        <v>17837554.679999992</v>
      </c>
      <c r="I286" s="241"/>
      <c r="J286" s="241" t="s">
        <v>441</v>
      </c>
      <c r="K286" s="241" t="s">
        <v>441</v>
      </c>
      <c r="L286" s="210"/>
    </row>
    <row r="287" spans="1:12" s="192" customFormat="1" ht="18" customHeight="1">
      <c r="A287" s="186" t="s">
        <v>442</v>
      </c>
      <c r="B287" s="200" t="s">
        <v>443</v>
      </c>
      <c r="C287" s="194"/>
      <c r="D287" s="180"/>
      <c r="E287" s="189">
        <v>833500</v>
      </c>
      <c r="F287" s="242" t="s">
        <v>441</v>
      </c>
      <c r="G287" s="189" t="e">
        <v>#VALUE!</v>
      </c>
      <c r="H287" s="189">
        <v>17837554.679999992</v>
      </c>
      <c r="I287" s="241"/>
      <c r="J287" s="243" t="s">
        <v>441</v>
      </c>
      <c r="K287" s="243" t="s">
        <v>441</v>
      </c>
      <c r="L287" s="210"/>
    </row>
    <row r="288" spans="1:12" s="192" customFormat="1" ht="18" customHeight="1">
      <c r="A288" s="186" t="s">
        <v>444</v>
      </c>
      <c r="B288" s="200" t="s">
        <v>445</v>
      </c>
      <c r="C288" s="194"/>
      <c r="D288" s="180"/>
      <c r="E288" s="189">
        <v>0</v>
      </c>
      <c r="F288" s="242" t="s">
        <v>441</v>
      </c>
      <c r="G288" s="189"/>
      <c r="H288" s="189">
        <v>18029009.569999993</v>
      </c>
      <c r="I288" s="241"/>
      <c r="J288" s="243"/>
      <c r="K288" s="243"/>
      <c r="L288" s="210"/>
    </row>
    <row r="289" spans="1:12" s="192" customFormat="1" ht="18" customHeight="1">
      <c r="A289" s="186" t="s">
        <v>446</v>
      </c>
      <c r="B289" s="200" t="s">
        <v>447</v>
      </c>
      <c r="C289" s="194"/>
      <c r="D289" s="180"/>
      <c r="E289" s="189">
        <v>227725642</v>
      </c>
      <c r="F289" s="242" t="s">
        <v>441</v>
      </c>
      <c r="G289" s="189"/>
      <c r="H289" s="189">
        <v>137113080</v>
      </c>
      <c r="I289" s="241"/>
      <c r="J289" s="243"/>
      <c r="K289" s="243"/>
      <c r="L289" s="210"/>
    </row>
    <row r="290" spans="1:12" s="192" customFormat="1" ht="18" customHeight="1">
      <c r="A290" s="186" t="s">
        <v>448</v>
      </c>
      <c r="B290" s="200" t="s">
        <v>449</v>
      </c>
      <c r="C290" s="194"/>
      <c r="D290" s="180"/>
      <c r="E290" s="189">
        <v>227725642</v>
      </c>
      <c r="F290" s="242" t="s">
        <v>441</v>
      </c>
      <c r="G290" s="189"/>
      <c r="H290" s="189">
        <v>119084070.43</v>
      </c>
      <c r="I290" s="241"/>
      <c r="J290" s="243"/>
      <c r="K290" s="243"/>
      <c r="L290" s="210"/>
    </row>
    <row r="291" spans="1:12" s="192" customFormat="1" ht="56.25">
      <c r="A291" s="186" t="s">
        <v>450</v>
      </c>
      <c r="B291" s="201" t="s">
        <v>451</v>
      </c>
      <c r="C291" s="194"/>
      <c r="D291" s="180"/>
      <c r="E291" s="189">
        <v>0</v>
      </c>
      <c r="F291" s="242" t="s">
        <v>441</v>
      </c>
      <c r="G291" s="189"/>
      <c r="H291" s="189">
        <v>-894686.76</v>
      </c>
      <c r="I291" s="241"/>
      <c r="J291" s="243"/>
      <c r="K291" s="243"/>
      <c r="L291" s="210"/>
    </row>
    <row r="292" spans="1:12" s="192" customFormat="1" ht="18" customHeight="1">
      <c r="A292" s="186" t="s">
        <v>452</v>
      </c>
      <c r="B292" s="201" t="s">
        <v>453</v>
      </c>
      <c r="C292" s="194"/>
      <c r="D292" s="180"/>
      <c r="E292" s="189">
        <v>0</v>
      </c>
      <c r="F292" s="242" t="s">
        <v>441</v>
      </c>
      <c r="G292" s="189"/>
      <c r="H292" s="189">
        <v>0</v>
      </c>
      <c r="I292" s="241"/>
      <c r="J292" s="243"/>
      <c r="K292" s="243"/>
      <c r="L292" s="210"/>
    </row>
    <row r="293" spans="1:12" s="192" customFormat="1" ht="18" customHeight="1">
      <c r="A293" s="186" t="s">
        <v>454</v>
      </c>
      <c r="B293" s="201" t="s">
        <v>455</v>
      </c>
      <c r="C293" s="194"/>
      <c r="D293" s="180"/>
      <c r="E293" s="189">
        <v>0</v>
      </c>
      <c r="F293" s="242" t="s">
        <v>441</v>
      </c>
      <c r="G293" s="189"/>
      <c r="H293" s="189">
        <v>894686.76</v>
      </c>
      <c r="I293" s="241"/>
      <c r="J293" s="243"/>
      <c r="K293" s="243"/>
      <c r="L293" s="210"/>
    </row>
    <row r="294" spans="1:12" s="192" customFormat="1" ht="56.25" hidden="1">
      <c r="A294" s="238">
        <v>206000</v>
      </c>
      <c r="B294" s="201" t="s">
        <v>456</v>
      </c>
      <c r="C294" s="194"/>
      <c r="D294" s="180"/>
      <c r="E294" s="189">
        <v>0</v>
      </c>
      <c r="F294" s="242" t="s">
        <v>441</v>
      </c>
      <c r="G294" s="189" t="e">
        <v>#VALUE!</v>
      </c>
      <c r="H294" s="189">
        <v>0</v>
      </c>
      <c r="I294" s="243" t="s">
        <v>441</v>
      </c>
      <c r="J294" s="243" t="s">
        <v>441</v>
      </c>
      <c r="K294" s="243" t="s">
        <v>441</v>
      </c>
      <c r="L294" s="210"/>
    </row>
    <row r="295" spans="1:12" s="192" customFormat="1" ht="37.5" hidden="1">
      <c r="A295" s="238">
        <v>206100</v>
      </c>
      <c r="B295" s="201" t="s">
        <v>457</v>
      </c>
      <c r="C295" s="194"/>
      <c r="D295" s="180"/>
      <c r="E295" s="189"/>
      <c r="F295" s="242" t="s">
        <v>458</v>
      </c>
      <c r="G295" s="189" t="s">
        <v>441</v>
      </c>
      <c r="H295" s="189"/>
      <c r="I295" s="243" t="s">
        <v>441</v>
      </c>
      <c r="J295" s="243" t="s">
        <v>441</v>
      </c>
      <c r="K295" s="243" t="s">
        <v>441</v>
      </c>
      <c r="L295" s="210"/>
    </row>
    <row r="296" spans="1:12" s="192" customFormat="1" ht="37.5" hidden="1">
      <c r="A296" s="186" t="s">
        <v>459</v>
      </c>
      <c r="B296" s="201" t="s">
        <v>460</v>
      </c>
      <c r="C296" s="194"/>
      <c r="D296" s="180"/>
      <c r="E296" s="189"/>
      <c r="F296" s="242" t="s">
        <v>441</v>
      </c>
      <c r="G296" s="189" t="s">
        <v>441</v>
      </c>
      <c r="H296" s="189"/>
      <c r="I296" s="243" t="s">
        <v>441</v>
      </c>
      <c r="J296" s="243" t="s">
        <v>441</v>
      </c>
      <c r="K296" s="243" t="s">
        <v>441</v>
      </c>
      <c r="L296" s="210"/>
    </row>
    <row r="297" spans="1:12" s="192" customFormat="1" ht="56.25">
      <c r="A297" s="186" t="s">
        <v>461</v>
      </c>
      <c r="B297" s="201" t="s">
        <v>462</v>
      </c>
      <c r="C297" s="194"/>
      <c r="D297" s="180"/>
      <c r="E297" s="189">
        <v>833500</v>
      </c>
      <c r="F297" s="242" t="s">
        <v>458</v>
      </c>
      <c r="G297" s="189"/>
      <c r="H297" s="189">
        <v>703231.87</v>
      </c>
      <c r="I297" s="243"/>
      <c r="J297" s="243" t="s">
        <v>441</v>
      </c>
      <c r="K297" s="243" t="s">
        <v>441</v>
      </c>
      <c r="L297" s="210"/>
    </row>
    <row r="298" spans="1:12" s="192" customFormat="1" ht="16.5" customHeight="1">
      <c r="A298" s="186" t="s">
        <v>463</v>
      </c>
      <c r="B298" s="201" t="s">
        <v>453</v>
      </c>
      <c r="C298" s="194"/>
      <c r="D298" s="180"/>
      <c r="E298" s="189">
        <v>833500</v>
      </c>
      <c r="F298" s="242" t="s">
        <v>458</v>
      </c>
      <c r="G298" s="189"/>
      <c r="H298" s="189">
        <v>2453481.84</v>
      </c>
      <c r="I298" s="243"/>
      <c r="J298" s="243" t="s">
        <v>441</v>
      </c>
      <c r="K298" s="243" t="s">
        <v>441</v>
      </c>
      <c r="L298" s="210"/>
    </row>
    <row r="299" spans="1:12" s="192" customFormat="1" ht="18.75">
      <c r="A299" s="186" t="s">
        <v>464</v>
      </c>
      <c r="B299" s="201" t="s">
        <v>455</v>
      </c>
      <c r="C299" s="194"/>
      <c r="D299" s="180"/>
      <c r="E299" s="189">
        <v>0</v>
      </c>
      <c r="F299" s="242" t="s">
        <v>458</v>
      </c>
      <c r="G299" s="189"/>
      <c r="H299" s="189">
        <v>1750249.97</v>
      </c>
      <c r="I299" s="243"/>
      <c r="J299" s="243" t="s">
        <v>441</v>
      </c>
      <c r="K299" s="243" t="s">
        <v>441</v>
      </c>
      <c r="L299" s="210"/>
    </row>
    <row r="300" spans="1:12" s="192" customFormat="1" ht="34.5" customHeight="1">
      <c r="A300" s="186" t="s">
        <v>465</v>
      </c>
      <c r="B300" s="201" t="s">
        <v>466</v>
      </c>
      <c r="C300" s="194"/>
      <c r="D300" s="180"/>
      <c r="E300" s="189">
        <v>833500</v>
      </c>
      <c r="F300" s="242" t="s">
        <v>441</v>
      </c>
      <c r="G300" s="189">
        <v>0</v>
      </c>
      <c r="H300" s="189">
        <v>-191454.89</v>
      </c>
      <c r="I300" s="243"/>
      <c r="J300" s="243" t="s">
        <v>441</v>
      </c>
      <c r="K300" s="243" t="s">
        <v>441</v>
      </c>
      <c r="L300" s="210"/>
    </row>
    <row r="301" spans="1:12" s="192" customFormat="1" ht="54" customHeight="1" hidden="1">
      <c r="A301" s="186">
        <v>601000</v>
      </c>
      <c r="B301" s="201" t="s">
        <v>456</v>
      </c>
      <c r="C301" s="194"/>
      <c r="D301" s="180"/>
      <c r="E301" s="189">
        <v>0</v>
      </c>
      <c r="F301" s="242" t="s">
        <v>441</v>
      </c>
      <c r="G301" s="189">
        <v>0</v>
      </c>
      <c r="H301" s="189">
        <v>0</v>
      </c>
      <c r="I301" s="243"/>
      <c r="J301" s="243" t="s">
        <v>441</v>
      </c>
      <c r="K301" s="243"/>
      <c r="L301" s="210"/>
    </row>
    <row r="302" spans="1:12" s="192" customFormat="1" ht="36" customHeight="1" hidden="1">
      <c r="A302" s="186">
        <v>601100</v>
      </c>
      <c r="B302" s="201" t="s">
        <v>457</v>
      </c>
      <c r="C302" s="194"/>
      <c r="D302" s="180"/>
      <c r="E302" s="189">
        <v>0</v>
      </c>
      <c r="F302" s="242" t="s">
        <v>441</v>
      </c>
      <c r="G302" s="189"/>
      <c r="H302" s="189">
        <v>0</v>
      </c>
      <c r="I302" s="243"/>
      <c r="J302" s="243" t="s">
        <v>441</v>
      </c>
      <c r="K302" s="243"/>
      <c r="L302" s="210"/>
    </row>
    <row r="303" spans="1:12" s="192" customFormat="1" ht="36" customHeight="1" hidden="1">
      <c r="A303" s="186">
        <v>601200</v>
      </c>
      <c r="B303" s="201" t="s">
        <v>460</v>
      </c>
      <c r="C303" s="194"/>
      <c r="D303" s="180"/>
      <c r="E303" s="189">
        <v>0</v>
      </c>
      <c r="F303" s="242" t="s">
        <v>441</v>
      </c>
      <c r="G303" s="189"/>
      <c r="H303" s="189">
        <v>0</v>
      </c>
      <c r="I303" s="243"/>
      <c r="J303" s="243" t="s">
        <v>441</v>
      </c>
      <c r="K303" s="243"/>
      <c r="L303" s="210"/>
    </row>
    <row r="304" spans="1:12" s="192" customFormat="1" ht="18" customHeight="1">
      <c r="A304" s="186" t="s">
        <v>467</v>
      </c>
      <c r="B304" s="201" t="s">
        <v>468</v>
      </c>
      <c r="C304" s="197">
        <v>8407285</v>
      </c>
      <c r="D304" s="188">
        <f>D305-D306</f>
        <v>0</v>
      </c>
      <c r="E304" s="189">
        <v>833500</v>
      </c>
      <c r="F304" s="242" t="s">
        <v>458</v>
      </c>
      <c r="G304" s="189">
        <v>0</v>
      </c>
      <c r="H304" s="189">
        <v>-191454.89</v>
      </c>
      <c r="I304" s="243" t="s">
        <v>441</v>
      </c>
      <c r="J304" s="243" t="s">
        <v>441</v>
      </c>
      <c r="K304" s="243" t="s">
        <v>441</v>
      </c>
      <c r="L304" s="210"/>
    </row>
    <row r="305" spans="1:12" s="192" customFormat="1" ht="18" customHeight="1">
      <c r="A305" s="186" t="s">
        <v>469</v>
      </c>
      <c r="B305" s="201" t="s">
        <v>453</v>
      </c>
      <c r="C305" s="197"/>
      <c r="D305" s="180"/>
      <c r="E305" s="189">
        <v>833500</v>
      </c>
      <c r="F305" s="242" t="s">
        <v>458</v>
      </c>
      <c r="G305" s="189"/>
      <c r="H305" s="189">
        <v>2453481.84</v>
      </c>
      <c r="I305" s="243" t="s">
        <v>441</v>
      </c>
      <c r="J305" s="243" t="s">
        <v>441</v>
      </c>
      <c r="K305" s="243" t="s">
        <v>441</v>
      </c>
      <c r="L305" s="210"/>
    </row>
    <row r="306" spans="1:12" s="192" customFormat="1" ht="20.25" customHeight="1">
      <c r="A306" s="186" t="s">
        <v>470</v>
      </c>
      <c r="B306" s="201" t="s">
        <v>455</v>
      </c>
      <c r="C306" s="197"/>
      <c r="D306" s="180"/>
      <c r="E306" s="189">
        <v>0</v>
      </c>
      <c r="F306" s="242" t="s">
        <v>458</v>
      </c>
      <c r="G306" s="189"/>
      <c r="H306" s="189">
        <v>2644936.73</v>
      </c>
      <c r="I306" s="243" t="s">
        <v>441</v>
      </c>
      <c r="J306" s="243" t="s">
        <v>441</v>
      </c>
      <c r="K306" s="243" t="s">
        <v>441</v>
      </c>
      <c r="L306" s="210"/>
    </row>
    <row r="307" spans="1:12" s="192" customFormat="1" ht="34.5" customHeight="1" hidden="1">
      <c r="A307" s="186" t="s">
        <v>471</v>
      </c>
      <c r="B307" s="201" t="s">
        <v>472</v>
      </c>
      <c r="C307" s="197"/>
      <c r="D307" s="180"/>
      <c r="E307" s="189"/>
      <c r="F307" s="242" t="s">
        <v>458</v>
      </c>
      <c r="G307" s="189"/>
      <c r="H307" s="189"/>
      <c r="I307" s="243"/>
      <c r="J307" s="243" t="s">
        <v>441</v>
      </c>
      <c r="K307" s="243" t="s">
        <v>441</v>
      </c>
      <c r="L307" s="210"/>
    </row>
    <row r="308" spans="1:12" s="192" customFormat="1" ht="17.25" customHeight="1">
      <c r="A308" s="186"/>
      <c r="B308" s="179" t="s">
        <v>1</v>
      </c>
      <c r="C308" s="194"/>
      <c r="D308" s="180"/>
      <c r="E308" s="181">
        <v>2994989.59</v>
      </c>
      <c r="F308" s="240" t="s">
        <v>441</v>
      </c>
      <c r="G308" s="181"/>
      <c r="H308" s="181">
        <v>-3291580.52</v>
      </c>
      <c r="I308" s="241"/>
      <c r="J308" s="241" t="s">
        <v>441</v>
      </c>
      <c r="K308" s="241" t="s">
        <v>441</v>
      </c>
      <c r="L308" s="210"/>
    </row>
    <row r="309" spans="1:12" s="192" customFormat="1" ht="17.25" customHeight="1">
      <c r="A309" s="186" t="s">
        <v>442</v>
      </c>
      <c r="B309" s="200" t="s">
        <v>443</v>
      </c>
      <c r="C309" s="194"/>
      <c r="D309" s="180"/>
      <c r="E309" s="189">
        <v>2994989.59</v>
      </c>
      <c r="F309" s="242" t="s">
        <v>441</v>
      </c>
      <c r="G309" s="189">
        <v>0</v>
      </c>
      <c r="H309" s="189">
        <v>-3291580.52</v>
      </c>
      <c r="I309" s="241"/>
      <c r="J309" s="243" t="s">
        <v>441</v>
      </c>
      <c r="K309" s="241" t="s">
        <v>441</v>
      </c>
      <c r="L309" s="210"/>
    </row>
    <row r="310" spans="1:12" s="192" customFormat="1" ht="54.75" customHeight="1">
      <c r="A310" s="186" t="s">
        <v>450</v>
      </c>
      <c r="B310" s="201" t="s">
        <v>451</v>
      </c>
      <c r="C310" s="194"/>
      <c r="D310" s="180"/>
      <c r="E310" s="189">
        <v>0</v>
      </c>
      <c r="F310" s="242" t="s">
        <v>441</v>
      </c>
      <c r="G310" s="189">
        <v>0</v>
      </c>
      <c r="H310" s="189">
        <v>-1392383.41</v>
      </c>
      <c r="I310" s="241"/>
      <c r="J310" s="243" t="s">
        <v>441</v>
      </c>
      <c r="K310" s="241" t="s">
        <v>441</v>
      </c>
      <c r="L310" s="210"/>
    </row>
    <row r="311" spans="1:12" s="192" customFormat="1" ht="17.25" customHeight="1">
      <c r="A311" s="186" t="s">
        <v>452</v>
      </c>
      <c r="B311" s="201" t="s">
        <v>453</v>
      </c>
      <c r="C311" s="194"/>
      <c r="D311" s="180"/>
      <c r="E311" s="189">
        <v>0</v>
      </c>
      <c r="F311" s="242" t="s">
        <v>441</v>
      </c>
      <c r="G311" s="189"/>
      <c r="H311" s="189">
        <v>2417075.18</v>
      </c>
      <c r="I311" s="241"/>
      <c r="J311" s="243" t="s">
        <v>441</v>
      </c>
      <c r="K311" s="241" t="s">
        <v>441</v>
      </c>
      <c r="L311" s="210"/>
    </row>
    <row r="312" spans="1:12" s="192" customFormat="1" ht="17.25" customHeight="1">
      <c r="A312" s="186" t="s">
        <v>454</v>
      </c>
      <c r="B312" s="201" t="s">
        <v>455</v>
      </c>
      <c r="C312" s="194"/>
      <c r="D312" s="180"/>
      <c r="E312" s="189">
        <v>0</v>
      </c>
      <c r="F312" s="242" t="s">
        <v>441</v>
      </c>
      <c r="G312" s="189"/>
      <c r="H312" s="189">
        <v>3721271.49</v>
      </c>
      <c r="I312" s="241"/>
      <c r="J312" s="243" t="s">
        <v>441</v>
      </c>
      <c r="K312" s="241" t="s">
        <v>441</v>
      </c>
      <c r="L312" s="210"/>
    </row>
    <row r="313" spans="1:12" s="192" customFormat="1" ht="17.25" customHeight="1">
      <c r="A313" s="186" t="s">
        <v>473</v>
      </c>
      <c r="B313" s="201" t="s">
        <v>474</v>
      </c>
      <c r="C313" s="194"/>
      <c r="D313" s="180"/>
      <c r="E313" s="189">
        <v>0</v>
      </c>
      <c r="F313" s="242" t="s">
        <v>441</v>
      </c>
      <c r="G313" s="189"/>
      <c r="H313" s="189">
        <v>-88187.1</v>
      </c>
      <c r="I313" s="241"/>
      <c r="J313" s="243" t="s">
        <v>441</v>
      </c>
      <c r="K313" s="241" t="s">
        <v>441</v>
      </c>
      <c r="L313" s="210"/>
    </row>
    <row r="314" spans="1:12" s="192" customFormat="1" ht="56.25">
      <c r="A314" s="238">
        <v>206000</v>
      </c>
      <c r="B314" s="201" t="s">
        <v>456</v>
      </c>
      <c r="C314" s="194"/>
      <c r="D314" s="180"/>
      <c r="E314" s="189">
        <v>0</v>
      </c>
      <c r="F314" s="242" t="s">
        <v>441</v>
      </c>
      <c r="G314" s="189">
        <v>0</v>
      </c>
      <c r="H314" s="189">
        <v>-6154652.64</v>
      </c>
      <c r="I314" s="241"/>
      <c r="J314" s="243" t="s">
        <v>441</v>
      </c>
      <c r="K314" s="241" t="s">
        <v>441</v>
      </c>
      <c r="L314" s="210"/>
    </row>
    <row r="315" spans="1:12" s="192" customFormat="1" ht="37.5">
      <c r="A315" s="238">
        <v>206100</v>
      </c>
      <c r="B315" s="201" t="s">
        <v>457</v>
      </c>
      <c r="C315" s="194"/>
      <c r="D315" s="180"/>
      <c r="E315" s="189">
        <v>10937800</v>
      </c>
      <c r="F315" s="242" t="s">
        <v>441</v>
      </c>
      <c r="G315" s="189"/>
      <c r="H315" s="189">
        <v>337783.36</v>
      </c>
      <c r="I315" s="241"/>
      <c r="J315" s="243" t="s">
        <v>441</v>
      </c>
      <c r="K315" s="241" t="s">
        <v>441</v>
      </c>
      <c r="L315" s="210"/>
    </row>
    <row r="316" spans="1:12" s="192" customFormat="1" ht="37.5">
      <c r="A316" s="186" t="s">
        <v>459</v>
      </c>
      <c r="B316" s="201" t="s">
        <v>460</v>
      </c>
      <c r="C316" s="194"/>
      <c r="D316" s="180"/>
      <c r="E316" s="189">
        <v>10937800</v>
      </c>
      <c r="F316" s="242" t="s">
        <v>441</v>
      </c>
      <c r="G316" s="189"/>
      <c r="H316" s="189">
        <v>6492436</v>
      </c>
      <c r="I316" s="241"/>
      <c r="J316" s="243" t="s">
        <v>441</v>
      </c>
      <c r="K316" s="241" t="s">
        <v>441</v>
      </c>
      <c r="L316" s="210"/>
    </row>
    <row r="317" spans="1:12" s="192" customFormat="1" ht="56.25">
      <c r="A317" s="186" t="s">
        <v>461</v>
      </c>
      <c r="B317" s="201" t="s">
        <v>462</v>
      </c>
      <c r="C317" s="194"/>
      <c r="D317" s="180"/>
      <c r="E317" s="189">
        <v>2994989.59</v>
      </c>
      <c r="F317" s="242" t="s">
        <v>441</v>
      </c>
      <c r="G317" s="189">
        <v>0</v>
      </c>
      <c r="H317" s="189">
        <v>4255455.53</v>
      </c>
      <c r="I317" s="241"/>
      <c r="J317" s="243" t="s">
        <v>441</v>
      </c>
      <c r="K317" s="241" t="s">
        <v>441</v>
      </c>
      <c r="L317" s="210"/>
    </row>
    <row r="318" spans="1:12" s="192" customFormat="1" ht="17.25" customHeight="1">
      <c r="A318" s="186" t="s">
        <v>463</v>
      </c>
      <c r="B318" s="201" t="s">
        <v>453</v>
      </c>
      <c r="C318" s="194"/>
      <c r="D318" s="180"/>
      <c r="E318" s="189">
        <v>2994989.59</v>
      </c>
      <c r="F318" s="242" t="s">
        <v>441</v>
      </c>
      <c r="G318" s="189"/>
      <c r="H318" s="189">
        <v>5426499.84</v>
      </c>
      <c r="I318" s="241"/>
      <c r="J318" s="243" t="s">
        <v>441</v>
      </c>
      <c r="K318" s="241" t="s">
        <v>441</v>
      </c>
      <c r="L318" s="210"/>
    </row>
    <row r="319" spans="1:12" s="192" customFormat="1" ht="17.25" customHeight="1">
      <c r="A319" s="186" t="s">
        <v>464</v>
      </c>
      <c r="B319" s="201" t="s">
        <v>455</v>
      </c>
      <c r="C319" s="194"/>
      <c r="D319" s="180"/>
      <c r="E319" s="189">
        <v>0</v>
      </c>
      <c r="F319" s="242" t="s">
        <v>441</v>
      </c>
      <c r="G319" s="189"/>
      <c r="H319" s="189">
        <v>1171044.31</v>
      </c>
      <c r="I319" s="241"/>
      <c r="J319" s="243" t="s">
        <v>441</v>
      </c>
      <c r="K319" s="241" t="s">
        <v>441</v>
      </c>
      <c r="L319" s="210"/>
    </row>
    <row r="320" spans="1:12" s="192" customFormat="1" ht="35.25" customHeight="1">
      <c r="A320" s="186" t="s">
        <v>465</v>
      </c>
      <c r="B320" s="201" t="s">
        <v>466</v>
      </c>
      <c r="C320" s="194"/>
      <c r="D320" s="180"/>
      <c r="E320" s="189">
        <v>2994989.59</v>
      </c>
      <c r="F320" s="242" t="s">
        <v>441</v>
      </c>
      <c r="G320" s="189">
        <v>0</v>
      </c>
      <c r="H320" s="189">
        <v>-3291580.52</v>
      </c>
      <c r="I320" s="241"/>
      <c r="J320" s="243" t="s">
        <v>441</v>
      </c>
      <c r="K320" s="241" t="s">
        <v>441</v>
      </c>
      <c r="L320" s="210"/>
    </row>
    <row r="321" spans="1:12" s="192" customFormat="1" ht="56.25">
      <c r="A321" s="186" t="s">
        <v>475</v>
      </c>
      <c r="B321" s="201" t="s">
        <v>476</v>
      </c>
      <c r="C321" s="194"/>
      <c r="D321" s="180"/>
      <c r="E321" s="189">
        <v>0</v>
      </c>
      <c r="F321" s="242" t="s">
        <v>441</v>
      </c>
      <c r="G321" s="189">
        <v>0</v>
      </c>
      <c r="H321" s="189">
        <v>-6154652.64</v>
      </c>
      <c r="I321" s="243"/>
      <c r="J321" s="243" t="s">
        <v>441</v>
      </c>
      <c r="K321" s="241" t="s">
        <v>441</v>
      </c>
      <c r="L321" s="210"/>
    </row>
    <row r="322" spans="1:12" s="192" customFormat="1" ht="36.75" customHeight="1">
      <c r="A322" s="186" t="s">
        <v>477</v>
      </c>
      <c r="B322" s="201" t="s">
        <v>478</v>
      </c>
      <c r="C322" s="194"/>
      <c r="D322" s="180"/>
      <c r="E322" s="189">
        <v>10937800</v>
      </c>
      <c r="F322" s="242" t="s">
        <v>458</v>
      </c>
      <c r="G322" s="189"/>
      <c r="H322" s="189">
        <v>337783.36</v>
      </c>
      <c r="I322" s="243"/>
      <c r="J322" s="243" t="s">
        <v>441</v>
      </c>
      <c r="K322" s="241" t="s">
        <v>441</v>
      </c>
      <c r="L322" s="210"/>
    </row>
    <row r="323" spans="1:12" s="192" customFormat="1" ht="37.5">
      <c r="A323" s="186" t="s">
        <v>479</v>
      </c>
      <c r="B323" s="201" t="s">
        <v>480</v>
      </c>
      <c r="C323" s="194"/>
      <c r="D323" s="180"/>
      <c r="E323" s="189">
        <v>10937800</v>
      </c>
      <c r="F323" s="242" t="s">
        <v>458</v>
      </c>
      <c r="G323" s="189"/>
      <c r="H323" s="189">
        <v>6492436</v>
      </c>
      <c r="I323" s="243"/>
      <c r="J323" s="243" t="s">
        <v>441</v>
      </c>
      <c r="K323" s="241" t="s">
        <v>441</v>
      </c>
      <c r="L323" s="210"/>
    </row>
    <row r="324" spans="1:12" s="192" customFormat="1" ht="18" customHeight="1">
      <c r="A324" s="186" t="s">
        <v>467</v>
      </c>
      <c r="B324" s="201" t="s">
        <v>468</v>
      </c>
      <c r="C324" s="197">
        <v>4178282</v>
      </c>
      <c r="D324" s="180"/>
      <c r="E324" s="189">
        <v>2994989.59</v>
      </c>
      <c r="F324" s="242" t="s">
        <v>458</v>
      </c>
      <c r="G324" s="189">
        <v>0</v>
      </c>
      <c r="H324" s="189">
        <v>2863072.12</v>
      </c>
      <c r="I324" s="243" t="s">
        <v>441</v>
      </c>
      <c r="J324" s="243" t="s">
        <v>441</v>
      </c>
      <c r="K324" s="241" t="s">
        <v>441</v>
      </c>
      <c r="L324" s="210"/>
    </row>
    <row r="325" spans="1:12" s="192" customFormat="1" ht="19.5" customHeight="1">
      <c r="A325" s="186" t="s">
        <v>469</v>
      </c>
      <c r="B325" s="201" t="s">
        <v>453</v>
      </c>
      <c r="C325" s="197"/>
      <c r="D325" s="180"/>
      <c r="E325" s="189">
        <v>2994989.59</v>
      </c>
      <c r="F325" s="242" t="s">
        <v>458</v>
      </c>
      <c r="G325" s="189"/>
      <c r="H325" s="189">
        <v>7843575.02</v>
      </c>
      <c r="I325" s="243" t="s">
        <v>441</v>
      </c>
      <c r="J325" s="243" t="s">
        <v>441</v>
      </c>
      <c r="K325" s="241" t="s">
        <v>441</v>
      </c>
      <c r="L325" s="210"/>
    </row>
    <row r="326" spans="1:12" s="192" customFormat="1" ht="18.75" customHeight="1">
      <c r="A326" s="186" t="s">
        <v>470</v>
      </c>
      <c r="B326" s="200" t="s">
        <v>455</v>
      </c>
      <c r="C326" s="197"/>
      <c r="D326" s="180"/>
      <c r="E326" s="244">
        <v>0</v>
      </c>
      <c r="F326" s="242" t="s">
        <v>458</v>
      </c>
      <c r="G326" s="245"/>
      <c r="H326" s="189">
        <v>4892315.8</v>
      </c>
      <c r="I326" s="243" t="s">
        <v>441</v>
      </c>
      <c r="J326" s="243" t="s">
        <v>441</v>
      </c>
      <c r="K326" s="241" t="s">
        <v>441</v>
      </c>
      <c r="L326" s="210"/>
    </row>
    <row r="327" spans="1:12" s="192" customFormat="1" ht="20.25" customHeight="1">
      <c r="A327" s="186" t="s">
        <v>481</v>
      </c>
      <c r="B327" s="200" t="s">
        <v>474</v>
      </c>
      <c r="C327" s="197"/>
      <c r="D327" s="200"/>
      <c r="E327" s="245">
        <v>0</v>
      </c>
      <c r="F327" s="242" t="s">
        <v>458</v>
      </c>
      <c r="G327" s="245"/>
      <c r="H327" s="189">
        <v>-88187.1</v>
      </c>
      <c r="I327" s="243" t="s">
        <v>441</v>
      </c>
      <c r="J327" s="243" t="s">
        <v>441</v>
      </c>
      <c r="K327" s="241" t="s">
        <v>441</v>
      </c>
      <c r="L327" s="210"/>
    </row>
    <row r="328" spans="1:11" ht="48" hidden="1" thickBot="1">
      <c r="A328" s="246">
        <v>603000</v>
      </c>
      <c r="B328" s="247" t="s">
        <v>482</v>
      </c>
      <c r="C328" s="248"/>
      <c r="D328" s="248"/>
      <c r="E328" s="248"/>
      <c r="F328" s="249">
        <v>17520388</v>
      </c>
      <c r="G328" s="248"/>
      <c r="H328" s="249">
        <v>869659</v>
      </c>
      <c r="I328" s="250" t="s">
        <v>441</v>
      </c>
      <c r="J328" s="250" t="s">
        <v>441</v>
      </c>
      <c r="K328" s="251" t="s">
        <v>441</v>
      </c>
    </row>
    <row r="329" spans="1:11" ht="19.5" customHeight="1">
      <c r="A329" s="252"/>
      <c r="B329" s="253"/>
      <c r="C329" s="254"/>
      <c r="D329" s="254"/>
      <c r="E329" s="254"/>
      <c r="F329" s="255"/>
      <c r="G329" s="254"/>
      <c r="H329" s="255"/>
      <c r="I329" s="256"/>
      <c r="J329" s="256"/>
      <c r="K329" s="256"/>
    </row>
    <row r="330" spans="1:11" ht="19.5" customHeight="1">
      <c r="A330" s="252"/>
      <c r="B330" s="253"/>
      <c r="C330" s="254"/>
      <c r="D330" s="254"/>
      <c r="E330" s="254"/>
      <c r="F330" s="255"/>
      <c r="G330" s="254"/>
      <c r="H330" s="255"/>
      <c r="I330" s="256"/>
      <c r="J330" s="256"/>
      <c r="K330" s="256"/>
    </row>
    <row r="331" spans="1:11" ht="19.5" customHeight="1">
      <c r="A331" s="252"/>
      <c r="B331" s="253"/>
      <c r="C331" s="254"/>
      <c r="D331" s="254"/>
      <c r="E331" s="254"/>
      <c r="F331" s="255"/>
      <c r="G331" s="254"/>
      <c r="H331" s="255"/>
      <c r="I331" s="256"/>
      <c r="J331" s="256"/>
      <c r="K331" s="256"/>
    </row>
    <row r="332" spans="1:11" ht="54" customHeight="1">
      <c r="A332" s="270" t="s">
        <v>483</v>
      </c>
      <c r="B332" s="270"/>
      <c r="C332" s="270"/>
      <c r="D332" s="270"/>
      <c r="E332" s="257"/>
      <c r="F332" s="258"/>
      <c r="G332" s="259"/>
      <c r="H332" s="267" t="s">
        <v>484</v>
      </c>
      <c r="I332" s="267"/>
      <c r="J332" s="267"/>
      <c r="K332" s="267"/>
    </row>
    <row r="333" spans="1:11" ht="19.5" customHeight="1">
      <c r="A333" s="252"/>
      <c r="B333" s="253"/>
      <c r="C333" s="254"/>
      <c r="D333" s="254"/>
      <c r="E333" s="254"/>
      <c r="F333" s="255"/>
      <c r="G333" s="254"/>
      <c r="H333" s="255"/>
      <c r="I333" s="256"/>
      <c r="J333" s="256"/>
      <c r="K333" s="256"/>
    </row>
    <row r="334" spans="1:12" s="261" customFormat="1" ht="22.5" customHeight="1">
      <c r="A334" s="268"/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0"/>
    </row>
  </sheetData>
  <sheetProtection password="CC6F" sheet="1" objects="1" scenarios="1"/>
  <mergeCells count="22">
    <mergeCell ref="A1:K1"/>
    <mergeCell ref="A88:A89"/>
    <mergeCell ref="A91:A92"/>
    <mergeCell ref="A94:A95"/>
    <mergeCell ref="A97:A98"/>
    <mergeCell ref="A99:A101"/>
    <mergeCell ref="J99:J101"/>
    <mergeCell ref="K99:K101"/>
    <mergeCell ref="A102:A103"/>
    <mergeCell ref="A105:A106"/>
    <mergeCell ref="A110:A111"/>
    <mergeCell ref="A113:A114"/>
    <mergeCell ref="A116:A117"/>
    <mergeCell ref="A119:A120"/>
    <mergeCell ref="A122:A123"/>
    <mergeCell ref="A204:A205"/>
    <mergeCell ref="H332:K332"/>
    <mergeCell ref="A334:K334"/>
    <mergeCell ref="A207:A208"/>
    <mergeCell ref="A210:A211"/>
    <mergeCell ref="A213:A214"/>
    <mergeCell ref="A332:D332"/>
  </mergeCells>
  <printOptions horizontalCentered="1"/>
  <pageMargins left="1.1811023622047245" right="0.3937007874015748" top="0.3937007874015748" bottom="0.3937007874015748" header="0.1968503937007874" footer="0.1968503937007874"/>
  <pageSetup horizontalDpi="600" verticalDpi="600" orientation="portrait" paperSize="9" scale="59" r:id="rId1"/>
  <headerFooter alignWithMargins="0">
    <oddHeader>&amp;RПродовження додатка</oddHeader>
    <oddFooter>&amp;R&amp;P</oddFooter>
  </headerFooter>
  <rowBreaks count="8" manualBreakCount="8">
    <brk id="60" max="255" man="1"/>
    <brk id="89" max="255" man="1"/>
    <brk id="114" max="255" man="1"/>
    <brk id="153" max="255" man="1"/>
    <brk id="199" max="255" man="1"/>
    <brk id="240" max="255" man="1"/>
    <brk id="280" max="255" man="1"/>
    <brk id="3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2010-08-19T09:29:43Z</cp:lastPrinted>
  <dcterms:created xsi:type="dcterms:W3CDTF">2001-12-26T15:52:11Z</dcterms:created>
  <dcterms:modified xsi:type="dcterms:W3CDTF">2010-08-19T11:39:49Z</dcterms:modified>
  <cp:category/>
  <cp:version/>
  <cp:contentType/>
  <cp:contentStatus/>
</cp:coreProperties>
</file>