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095" tabRatio="609" firstSheet="1" activeTab="5"/>
  </bookViews>
  <sheets>
    <sheet name="Форма 2020-2 П.1-4" sheetId="1" r:id="rId1"/>
    <sheet name="Форма 2020-2 П.5" sheetId="2" r:id="rId2"/>
    <sheet name="Форма 2020-2 П.6" sheetId="3" r:id="rId3"/>
    <sheet name="Форма 2020-2 П.7" sheetId="4" r:id="rId4"/>
    <sheet name="Форма 2020-2 П.8" sheetId="5" r:id="rId5"/>
    <sheet name="Форма 2020-2 П.9" sheetId="6" r:id="rId6"/>
    <sheet name="Форма 2020-2 П.10" sheetId="7" r:id="rId7"/>
    <sheet name="Форма 2020-2 П.11" sheetId="8" r:id="rId8"/>
    <sheet name="Форма 2020-2 П.12-13" sheetId="9" r:id="rId9"/>
    <sheet name="Форма 2020-2 П.14-15" sheetId="10" r:id="rId10"/>
  </sheets>
  <definedNames>
    <definedName name="_xlnm.Print_Area" localSheetId="0">'Форма 2020-2 П.1-4'!$A$1:$J$26</definedName>
    <definedName name="_xlnm.Print_Area" localSheetId="9">'Форма 2020-2 П.14-15'!$A$1:$L$96</definedName>
    <definedName name="_xlnm.Print_Area" localSheetId="1">'Форма 2020-2 П.5'!$A$1:$N$27</definedName>
    <definedName name="_xlnm.Print_Area" localSheetId="2">'Форма 2020-2 П.6'!$A$1:$N$89</definedName>
    <definedName name="_xlnm.Print_Area" localSheetId="3">'Форма 2020-2 П.7'!$A$1:$N$21</definedName>
    <definedName name="_xlnm.Print_Area" localSheetId="4">'Форма 2020-2 П.8'!$A$1:$M$45</definedName>
  </definedNames>
  <calcPr fullCalcOnLoad="1"/>
</workbook>
</file>

<file path=xl/sharedStrings.xml><?xml version="1.0" encoding="utf-8"?>
<sst xmlns="http://schemas.openxmlformats.org/spreadsheetml/2006/main" count="640" uniqueCount="212">
  <si>
    <t>ЗАТВЕРДЖЕНО</t>
  </si>
  <si>
    <t>Наказ Міністерства фінансів України</t>
  </si>
  <si>
    <t>17 липня 2015 року N 648</t>
  </si>
  <si>
    <t>Найменування</t>
  </si>
  <si>
    <t>(підпис)</t>
  </si>
  <si>
    <t>(ініціали та прізвище)</t>
  </si>
  <si>
    <t>Головний бухгалтер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</si>
  <si>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</si>
  <si>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</si>
  <si>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</si>
  <si>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</si>
  <si>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</si>
  <si>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УСЬОГО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</si>
  <si>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</si>
  <si>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</si>
  <si>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</si>
  <si>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</si>
  <si>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</si>
  <si>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</si>
  <si>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</si>
  <si>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</si>
  <si>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</si>
  <si>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</si>
  <si>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</si>
  <si>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</si>
  <si>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</si>
  <si>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</si>
  <si>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</si>
  <si>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</si>
  <si>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</si>
  <si>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</si>
  <si>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</si>
  <si>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</si>
  <si>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</si>
  <si>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</si>
  <si>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</si>
  <si>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</si>
  <si>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</si>
  <si>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</si>
  <si>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</si>
  <si>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</si>
  <si>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</si>
  <si>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</si>
  <si>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</si>
  <si>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</si>
  <si>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</si>
  <si>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</si>
  <si>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</si>
  <si>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</si>
  <si>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</si>
  <si>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</si>
  <si>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</si>
  <si>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</si>
  <si>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</si>
  <si>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</si>
  <si>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</si>
  <si>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</si>
  <si>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</si>
  <si>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</si>
  <si>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</si>
  <si>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</si>
  <si>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</si>
  <si>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</si>
  <si>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</si>
  <si>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</si>
  <si>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</si>
  <si>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</si>
  <si>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</si>
  <si>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</si>
  <si>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</si>
  <si>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</si>
  <si>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</si>
  <si>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</si>
  <si>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</si>
  <si>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</si>
  <si>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</si>
  <si>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</si>
  <si>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</si>
  <si>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</si>
  <si>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</si>
  <si>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</si>
  <si>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</si>
  <si>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</si>
  <si>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</si>
  <si>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</si>
  <si>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</si>
  <si>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</si>
  <si>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</si>
  <si>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</si>
  <si>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</si>
  <si>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</si>
  <si>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</si>
  <si>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</si>
  <si>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</si>
  <si>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</si>
  <si>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</si>
  <si>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</si>
  <si>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</si>
  <si>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</si>
  <si>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</si>
  <si>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педагогічний персонал</t>
  </si>
  <si>
    <t>віднесені до педагогічного персоналу</t>
  </si>
  <si>
    <t>спеціалісти</t>
  </si>
  <si>
    <t xml:space="preserve">         робітники</t>
  </si>
  <si>
    <t>Програма розвитку освіти м. Чернігова «Освіта в житті нашого міста на 2017-2021 роки»</t>
  </si>
  <si>
    <t xml:space="preserve"> рішення міської ради від 27.10.2016 року №12/VII-25 (зі змінами від 28.02.2017 року №16/ VII-12).</t>
  </si>
  <si>
    <t>Поточні видатки</t>
  </si>
  <si>
    <t>Оплата праці і нарахування на заробітну плату</t>
  </si>
  <si>
    <t xml:space="preserve">Оплата праці 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</si>
  <si>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</si>
  <si>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</si>
  <si>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</si>
  <si>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</si>
  <si>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</si>
  <si>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</si>
  <si>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</si>
  <si>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</si>
  <si>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</si>
  <si>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</si>
  <si>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</si>
  <si>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Дослідження, розробки, видатки державного(регіонального) програм</t>
  </si>
  <si>
    <t>Окремі заходи по реалізації державних(регіональних) програм, не віднесені до заходів розвитку</t>
  </si>
  <si>
    <t>Інші видатки</t>
  </si>
  <si>
    <t>Дослідження, розробки, окремі заходи розвтку державного(регіонального) програм</t>
  </si>
  <si>
    <t>Нерозподілені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</si>
  <si>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</si>
  <si>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</si>
  <si>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</si>
  <si>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Капитальний ремонт</t>
  </si>
  <si>
    <t>Капітальний ремонт інших об"ектів</t>
  </si>
  <si>
    <t>Предмети, матеріали, обладнання та інвентар"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</si>
  <si>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</si>
  <si>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</si>
  <si>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</si>
  <si>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Усього</t>
  </si>
  <si>
    <t>Оплата інших енергоносіїв</t>
  </si>
  <si>
    <t>Власні надходження бюджетних установ (плата за аренду майна бюджетних установ)</t>
  </si>
  <si>
    <t>Власні надходження бюджетних установ (плата за послуги бюджетних установ,згідно з іх основною діяльністю)</t>
  </si>
  <si>
    <t>Інші надходження спеціального фонду (бюджет розвитку)</t>
  </si>
  <si>
    <t>Обов"язкові виплати</t>
  </si>
  <si>
    <t>Стимулюючі доплати та надбавки</t>
  </si>
  <si>
    <t>Премії</t>
  </si>
  <si>
    <t>Матеріальна допомога</t>
  </si>
  <si>
    <t>Капітальний ремонт системи газопостачання</t>
  </si>
  <si>
    <t>06</t>
  </si>
  <si>
    <t>0611090</t>
  </si>
  <si>
    <t>0960</t>
  </si>
  <si>
    <t>Надання позашкільної освіти позашкільними закладами освіти, заходи із позашкільної роботи з дітьми </t>
  </si>
  <si>
    <t>грн</t>
  </si>
  <si>
    <t>02147598</t>
  </si>
  <si>
    <r>
      <t>1.</t>
    </r>
    <r>
      <rPr>
        <b/>
        <u val="single"/>
        <sz val="12"/>
        <color indexed="8"/>
        <rFont val="Times New Roman"/>
        <family val="1"/>
      </rPr>
      <t xml:space="preserve"> Управління освіти Чернігівської міської міської ради</t>
    </r>
    <r>
      <rPr>
        <b/>
        <sz val="12"/>
        <color indexed="8"/>
        <rFont val="Times New Roman"/>
        <family val="1"/>
      </rPr>
      <t xml:space="preserve">______________________ </t>
    </r>
  </si>
  <si>
    <t>2.  Чернігівський міський Центр туристсько-оздоровчої та виховної роботи з дітьми і молоддю</t>
  </si>
  <si>
    <t>Задоволення потреб дівчат і хлопців у сфері позашкільної освіти з урахуванням їх віку та місця проживання на 2020-2022 роки</t>
  </si>
  <si>
    <t>Реалізація державної політики в галузі позашкільної освіти засобами туризму, краєзнавства, екології, тощо</t>
  </si>
  <si>
    <t>Кількість закладів</t>
  </si>
  <si>
    <t>Усього середньорічне число ставок /штатних одиниць</t>
  </si>
  <si>
    <t>Середньорічне число ставок /штатних одиниць адмінперсоналу (за умовами оплати віднесених  до педагогічного персоналу)</t>
  </si>
  <si>
    <t>Середньорічне число ставок /штатних одиниць спеціалістів</t>
  </si>
  <si>
    <t>Середньорічне число ставок /штатних одиниць робітників</t>
  </si>
  <si>
    <t>Усього середньорічне число ставок (штатних одиниць, жінок/чоловіків)</t>
  </si>
  <si>
    <t>Усього середньорічне число ставок /штатних одиниць\педперсоналу</t>
  </si>
  <si>
    <t>Середньорічна кількість дітей (хлопців/дівчат), які отримують позашкільну освіту</t>
  </si>
  <si>
    <t>Середні витрати на 1 дитину (хлопця/дівчину)</t>
  </si>
  <si>
    <t>Відсоток дітей (хлопців/дівчат), охоплених позашкільною освітою</t>
  </si>
  <si>
    <t>Відсоток дітей, які отримали нагороди</t>
  </si>
  <si>
    <t>од.</t>
  </si>
  <si>
    <t>звіт</t>
  </si>
  <si>
    <t>од</t>
  </si>
  <si>
    <t>чол.</t>
  </si>
  <si>
    <t>грн.</t>
  </si>
  <si>
    <t>розрахунок</t>
  </si>
  <si>
    <t>%</t>
  </si>
  <si>
    <t>х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</si>
  <si>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</si>
  <si>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</si>
  <si>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</si>
  <si>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</si>
  <si>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</si>
  <si>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БЮДЖЕТНИЙ ЗАПИТ НА 2021 - 2023 РОКИ індивідуальний (Форма 2021-2)</t>
  </si>
  <si>
    <t>2023 рік (прогноз)</t>
  </si>
  <si>
    <t>2) Надходження для виконання бюджетної програми у 2022-2023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</si>
  <si>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</si>
  <si>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</si>
  <si>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</si>
  <si>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</si>
  <si>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</si>
  <si>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</si>
  <si>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</si>
  <si>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</si>
  <si>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</si>
  <si>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</si>
  <si>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</si>
  <si>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</si>
  <si>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</si>
  <si>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</si>
  <si>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</si>
  <si>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</si>
  <si>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2021рік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</si>
  <si>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</si>
  <si>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</si>
  <si>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</si>
  <si>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</si>
  <si>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</si>
  <si>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2,6</t>
  </si>
  <si>
    <t xml:space="preserve">                                                             </t>
  </si>
  <si>
    <t>Погашення заборгованості за спожиті  комунальні послуги та енергоносії станом на 01.01.2020 року</t>
  </si>
  <si>
    <t>Надання позашкільної освіти закладами  позашкільної  освіти, заходи із позашкільної роботи з дітьми </t>
  </si>
  <si>
    <t>Начальник  управління освіти</t>
  </si>
  <si>
    <t>В.О Білогура</t>
  </si>
  <si>
    <t>Н.М.Кот</t>
  </si>
  <si>
    <t xml:space="preserve">Конституція України (Закон від 28.06.1996 року № 254/96,зі змінами та доповненнями);
Бюджетний Кодекс України (Закон від 08.08.2010 р. № 2456- VI, зі змінами та доповненнями) ;
Закон  України  " Про Державний бюджет України" на відповідний бюджетний період.Закон України "Про позашкільну освіту" від 22.06.2000р. №1841-XII;
Наказ Міністерства фінансів україни № 836 від 26.08.2014 року "Про деякі питангня запровадження програмно-цільового методу складання та виконання місцевих бюджетів", Програма поліпшення матеріально-технічної   бази закладів освіти м.Чернігова на 2019-2023 роки , затверджена рішенням міської  ради від 31.05.2018 року №31/ VII- 3 </t>
  </si>
  <si>
    <t>У 2019 році видатки загального фонду бюджету були спрямовані на заробітну плату з нарахуваннями на неї, комунальні послуги,відрядження, закупівлю предметів, матеріалів, меблів, оплату різних послуг.  На 2020 рік видатки загального фонду передбачені планом асигнувань використаються в повному обсязі. Кредиторська заборгованість, яка склалась на 01.01.2020 року  у сумі 38 274 грн була погашена в січні місяці 2020 р.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</si>
</sst>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.00&quot;₴&quot;_-;\-* #,##0.00&quot;₴&quot;_-;_-* &quot;-&quot;??&quot;₴&quot;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"/>
    <numFmt numFmtId="193" formatCode="_-* #,##0.000\ _₴_-;\-* #,##0.000\ _₴_-;_-* &quot;-&quot;??\ _₴_-;_-@_-"/>
    <numFmt numFmtId="194" formatCode="[$-FC19]d\ mmmm\ yyyy\ &quot;г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0.0000"/>
    <numFmt numFmtId="201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 indent="4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192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3" fontId="15" fillId="0" borderId="12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28"/>
  <sheetViews>
    <sheetView view="pageBreakPreview" zoomScaleSheetLayoutView="100" zoomScalePageLayoutView="0" workbookViewId="0" topLeftCell="A7">
      <selection activeCell="G16" sqref="G16:H16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12.42187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5"/>
      <c r="D1" s="5"/>
      <c r="E1" s="5"/>
      <c r="F1" s="5"/>
      <c r="G1" s="5"/>
      <c r="H1" s="98" t="s">
        <v>0</v>
      </c>
      <c r="I1" s="98"/>
      <c r="J1" s="98"/>
    </row>
    <row r="2" spans="3:10" ht="15.75" customHeight="1">
      <c r="C2" s="5"/>
      <c r="D2" s="5"/>
      <c r="E2" s="5"/>
      <c r="F2" s="5"/>
      <c r="G2" s="5"/>
      <c r="H2" s="98" t="s">
        <v>1</v>
      </c>
      <c r="I2" s="98"/>
      <c r="J2" s="98"/>
    </row>
    <row r="3" spans="3:10" ht="15.75" customHeight="1">
      <c r="C3" s="5"/>
      <c r="D3" s="5"/>
      <c r="E3" s="5"/>
      <c r="F3" s="5"/>
      <c r="G3" s="5"/>
      <c r="H3" s="98" t="s">
        <v>2</v>
      </c>
      <c r="I3" s="98"/>
      <c r="J3" s="98"/>
    </row>
    <row r="4" spans="1:10" ht="15.75">
      <c r="A4" s="1"/>
      <c r="B4" s="1"/>
      <c r="C4" s="5"/>
      <c r="D4" s="5"/>
      <c r="E4" s="5"/>
      <c r="F4" s="5"/>
      <c r="G4" s="5"/>
      <c r="H4" s="98" t="s">
        <v>8</v>
      </c>
      <c r="I4" s="98"/>
      <c r="J4" s="98"/>
    </row>
    <row r="5" spans="1:10" ht="15.75">
      <c r="A5" s="5"/>
      <c r="B5" s="5"/>
      <c r="C5" s="5"/>
      <c r="D5" s="5"/>
      <c r="E5" s="5"/>
      <c r="F5" s="5"/>
      <c r="G5" s="5"/>
      <c r="H5" s="98" t="s">
        <v>11</v>
      </c>
      <c r="I5" s="98"/>
      <c r="J5" s="98"/>
    </row>
    <row r="6" spans="1:10" ht="15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.75">
      <c r="A7" s="97" t="s">
        <v>178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5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4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5.5" customHeight="1">
      <c r="A10" s="89" t="s">
        <v>150</v>
      </c>
      <c r="B10" s="89"/>
      <c r="C10" s="89"/>
      <c r="D10" s="89"/>
      <c r="E10" s="89"/>
      <c r="F10" s="89"/>
      <c r="G10" s="87" t="s">
        <v>144</v>
      </c>
      <c r="H10" s="87"/>
      <c r="I10" s="88" t="s">
        <v>149</v>
      </c>
      <c r="J10" s="88"/>
    </row>
    <row r="11" spans="1:10" ht="34.5" customHeight="1">
      <c r="A11" s="90" t="s">
        <v>14</v>
      </c>
      <c r="B11" s="90"/>
      <c r="C11" s="90"/>
      <c r="D11" s="90"/>
      <c r="E11" s="90"/>
      <c r="F11" s="90"/>
      <c r="G11" s="91" t="s">
        <v>94</v>
      </c>
      <c r="H11" s="91"/>
      <c r="I11" s="91" t="s">
        <v>92</v>
      </c>
      <c r="J11" s="91"/>
    </row>
    <row r="12" spans="1:10" ht="18.75" customHeight="1">
      <c r="A12" s="3"/>
      <c r="B12" s="3"/>
      <c r="C12" s="3"/>
      <c r="D12" s="3"/>
      <c r="E12" s="3"/>
      <c r="F12" s="3"/>
      <c r="G12" s="28"/>
      <c r="H12" s="28"/>
      <c r="I12" s="28"/>
      <c r="J12" s="28"/>
    </row>
    <row r="13" spans="1:10" ht="18.75" customHeight="1">
      <c r="A13" s="94" t="s">
        <v>151</v>
      </c>
      <c r="B13" s="94"/>
      <c r="C13" s="94"/>
      <c r="D13" s="94"/>
      <c r="E13" s="94"/>
      <c r="F13" s="94"/>
      <c r="G13" s="87" t="s">
        <v>145</v>
      </c>
      <c r="H13" s="87"/>
      <c r="I13" s="87">
        <v>14253518</v>
      </c>
      <c r="J13" s="87"/>
    </row>
    <row r="14" spans="1:10" ht="66.75" customHeight="1">
      <c r="A14" s="90" t="s">
        <v>15</v>
      </c>
      <c r="B14" s="90"/>
      <c r="C14" s="90"/>
      <c r="D14" s="90"/>
      <c r="E14" s="90"/>
      <c r="F14" s="90"/>
      <c r="G14" s="91" t="s">
        <v>95</v>
      </c>
      <c r="H14" s="91"/>
      <c r="I14" s="91" t="s">
        <v>92</v>
      </c>
      <c r="J14" s="91"/>
    </row>
    <row r="15" spans="1:10" ht="45.75" customHeight="1">
      <c r="A15" s="87" t="s">
        <v>145</v>
      </c>
      <c r="B15" s="87"/>
      <c r="C15" s="87" t="s">
        <v>144</v>
      </c>
      <c r="D15" s="87"/>
      <c r="E15" s="88" t="s">
        <v>146</v>
      </c>
      <c r="F15" s="88"/>
      <c r="G15" s="95" t="s">
        <v>206</v>
      </c>
      <c r="H15" s="95"/>
      <c r="I15" s="96">
        <v>25559000000</v>
      </c>
      <c r="J15" s="96"/>
    </row>
    <row r="16" spans="1:10" ht="66.75" customHeight="1">
      <c r="A16" s="86" t="s">
        <v>97</v>
      </c>
      <c r="B16" s="86"/>
      <c r="C16" s="86" t="s">
        <v>98</v>
      </c>
      <c r="D16" s="86"/>
      <c r="E16" s="86" t="s">
        <v>99</v>
      </c>
      <c r="F16" s="86"/>
      <c r="G16" s="91" t="s">
        <v>96</v>
      </c>
      <c r="H16" s="91"/>
      <c r="I16" s="91" t="s">
        <v>93</v>
      </c>
      <c r="J16" s="91"/>
    </row>
    <row r="17" spans="1:10" ht="21.75" customHeight="1">
      <c r="A17" s="3"/>
      <c r="B17" s="3"/>
      <c r="C17" s="3"/>
      <c r="D17" s="3"/>
      <c r="E17" s="3"/>
      <c r="F17" s="3"/>
      <c r="G17" s="9"/>
      <c r="H17" s="9"/>
      <c r="I17" s="9"/>
      <c r="J17" s="9"/>
    </row>
    <row r="18" spans="1:10" ht="15.75">
      <c r="A18" s="89" t="s">
        <v>173</v>
      </c>
      <c r="B18" s="89"/>
      <c r="C18" s="89"/>
      <c r="D18" s="89"/>
      <c r="E18" s="89"/>
      <c r="F18" s="89"/>
      <c r="G18" s="89"/>
      <c r="H18" s="89"/>
      <c r="I18" s="89"/>
      <c r="J18" s="89"/>
    </row>
    <row r="19" spans="1:10" ht="15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1.75" customHeight="1">
      <c r="A20" s="89" t="s">
        <v>82</v>
      </c>
      <c r="B20" s="89"/>
      <c r="C20" s="89"/>
      <c r="D20" s="89"/>
      <c r="E20" s="89"/>
      <c r="F20" s="89"/>
      <c r="G20" s="89"/>
      <c r="H20" s="89"/>
      <c r="I20" s="89"/>
      <c r="J20" s="89"/>
    </row>
    <row r="21" spans="1:10" ht="28.5" customHeight="1">
      <c r="A21" s="92" t="s">
        <v>152</v>
      </c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21.75" customHeight="1">
      <c r="A22" s="89" t="s">
        <v>83</v>
      </c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30.75" customHeight="1">
      <c r="A23" s="92" t="s">
        <v>147</v>
      </c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21.75" customHeight="1">
      <c r="A24" s="89" t="s">
        <v>84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1:10" ht="110.25" customHeight="1">
      <c r="A25" s="93" t="s">
        <v>210</v>
      </c>
      <c r="B25" s="89"/>
      <c r="C25" s="89"/>
      <c r="D25" s="89"/>
      <c r="E25" s="89"/>
      <c r="F25" s="89"/>
      <c r="G25" s="89"/>
      <c r="H25" s="89"/>
      <c r="I25" s="89"/>
      <c r="J25" s="89"/>
    </row>
    <row r="26" spans="1:2" ht="108.75" customHeight="1" hidden="1">
      <c r="A26" s="2"/>
      <c r="B26" s="2"/>
    </row>
    <row r="28" spans="1:2" ht="15.75">
      <c r="A28" s="2"/>
      <c r="B28" s="2"/>
    </row>
  </sheetData>
  <sheetProtection/>
  <mergeCells count="35">
    <mergeCell ref="G10:H10"/>
    <mergeCell ref="A7:J7"/>
    <mergeCell ref="H1:J1"/>
    <mergeCell ref="H2:J2"/>
    <mergeCell ref="H3:J3"/>
    <mergeCell ref="H4:J4"/>
    <mergeCell ref="H5:J5"/>
    <mergeCell ref="I10:J10"/>
    <mergeCell ref="A25:J25"/>
    <mergeCell ref="A22:J22"/>
    <mergeCell ref="A23:J23"/>
    <mergeCell ref="A13:F13"/>
    <mergeCell ref="I14:J14"/>
    <mergeCell ref="G15:H15"/>
    <mergeCell ref="I15:J15"/>
    <mergeCell ref="G16:H16"/>
    <mergeCell ref="I16:J16"/>
    <mergeCell ref="A16:B16"/>
    <mergeCell ref="A18:J18"/>
    <mergeCell ref="A24:J24"/>
    <mergeCell ref="A14:F14"/>
    <mergeCell ref="A20:J20"/>
    <mergeCell ref="I11:J11"/>
    <mergeCell ref="G13:H13"/>
    <mergeCell ref="I13:J13"/>
    <mergeCell ref="G14:H14"/>
    <mergeCell ref="A21:J21"/>
    <mergeCell ref="G11:H11"/>
    <mergeCell ref="C16:D16"/>
    <mergeCell ref="E16:F16"/>
    <mergeCell ref="A15:B15"/>
    <mergeCell ref="C15:D15"/>
    <mergeCell ref="E15:F15"/>
    <mergeCell ref="A10:F10"/>
    <mergeCell ref="A11:F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2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96"/>
  <sheetViews>
    <sheetView view="pageBreakPreview" zoomScale="85" zoomScaleSheetLayoutView="85" zoomScalePageLayoutView="0" workbookViewId="0" topLeftCell="A1">
      <selection activeCell="H29" sqref="H29"/>
    </sheetView>
  </sheetViews>
  <sheetFormatPr defaultColWidth="9.140625" defaultRowHeight="15"/>
  <cols>
    <col min="1" max="1" width="14.57421875" style="0" customWidth="1"/>
    <col min="2" max="2" width="30.8515625" style="0" customWidth="1"/>
    <col min="3" max="3" width="17.00390625" style="0" customWidth="1"/>
    <col min="4" max="4" width="19.28125" style="0" customWidth="1"/>
    <col min="5" max="5" width="19.140625" style="0" customWidth="1"/>
    <col min="6" max="6" width="20.7109375" style="0" customWidth="1"/>
    <col min="7" max="7" width="17.7109375" style="0" customWidth="1"/>
    <col min="8" max="8" width="12.5742187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93" t="s">
        <v>194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.75">
      <c r="A3" s="93" t="s">
        <v>195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2" t="s">
        <v>13</v>
      </c>
      <c r="M4" s="7"/>
      <c r="N4" s="7"/>
      <c r="O4" s="7"/>
      <c r="P4" s="7"/>
      <c r="Q4" s="7"/>
      <c r="R4" s="7"/>
    </row>
    <row r="5" spans="1:18" ht="48" customHeight="1">
      <c r="A5" s="110" t="s">
        <v>58</v>
      </c>
      <c r="B5" s="110" t="s">
        <v>3</v>
      </c>
      <c r="C5" s="105" t="s">
        <v>68</v>
      </c>
      <c r="D5" s="105" t="s">
        <v>72</v>
      </c>
      <c r="E5" s="105" t="s">
        <v>73</v>
      </c>
      <c r="F5" s="105"/>
      <c r="G5" s="105" t="s">
        <v>74</v>
      </c>
      <c r="H5" s="105"/>
      <c r="I5" s="105" t="s">
        <v>75</v>
      </c>
      <c r="J5" s="104" t="s">
        <v>77</v>
      </c>
      <c r="K5" s="104"/>
      <c r="L5" s="105" t="s">
        <v>76</v>
      </c>
      <c r="M5" s="24"/>
      <c r="N5" s="24"/>
      <c r="O5" s="24"/>
      <c r="P5" s="24"/>
      <c r="Q5" s="24"/>
      <c r="R5" s="24"/>
    </row>
    <row r="6" spans="1:18" ht="128.25" customHeight="1">
      <c r="A6" s="110"/>
      <c r="B6" s="110"/>
      <c r="C6" s="105"/>
      <c r="D6" s="105"/>
      <c r="E6" s="105"/>
      <c r="F6" s="105"/>
      <c r="G6" s="105"/>
      <c r="H6" s="105"/>
      <c r="I6" s="105"/>
      <c r="J6" s="13" t="s">
        <v>63</v>
      </c>
      <c r="K6" s="13" t="s">
        <v>64</v>
      </c>
      <c r="L6" s="105"/>
      <c r="M6" s="24"/>
      <c r="N6" s="24"/>
      <c r="O6" s="24"/>
      <c r="P6" s="12"/>
      <c r="Q6" s="24"/>
      <c r="R6" s="24"/>
    </row>
    <row r="7" spans="1:18" ht="15.75">
      <c r="A7" s="13">
        <v>1</v>
      </c>
      <c r="B7" s="13">
        <v>2</v>
      </c>
      <c r="C7" s="18">
        <v>3</v>
      </c>
      <c r="D7" s="18">
        <v>4</v>
      </c>
      <c r="E7" s="118">
        <v>5</v>
      </c>
      <c r="F7" s="118"/>
      <c r="G7" s="168">
        <v>6</v>
      </c>
      <c r="H7" s="168"/>
      <c r="I7" s="18">
        <v>7</v>
      </c>
      <c r="J7" s="18">
        <v>8</v>
      </c>
      <c r="K7" s="18">
        <v>9</v>
      </c>
      <c r="L7" s="18">
        <v>10</v>
      </c>
      <c r="M7" s="24"/>
      <c r="N7" s="24"/>
      <c r="O7" s="24"/>
      <c r="P7" s="12"/>
      <c r="Q7" s="24"/>
      <c r="R7" s="24"/>
    </row>
    <row r="8" spans="1:18" ht="15.75">
      <c r="A8" s="13">
        <v>2000</v>
      </c>
      <c r="B8" s="41" t="s">
        <v>106</v>
      </c>
      <c r="C8" s="67">
        <f>C9+C13+C26</f>
        <v>5154964</v>
      </c>
      <c r="D8" s="67">
        <f>D9+D13+D26</f>
        <v>5054160</v>
      </c>
      <c r="E8" s="116">
        <v>0</v>
      </c>
      <c r="F8" s="117"/>
      <c r="G8" s="171">
        <v>0</v>
      </c>
      <c r="H8" s="172"/>
      <c r="I8" s="65">
        <v>0</v>
      </c>
      <c r="J8" s="65"/>
      <c r="K8" s="65">
        <v>0</v>
      </c>
      <c r="L8" s="65">
        <f>D8+G8</f>
        <v>5054160</v>
      </c>
      <c r="M8" s="24"/>
      <c r="N8" s="24"/>
      <c r="O8" s="24"/>
      <c r="P8" s="12"/>
      <c r="Q8" s="24"/>
      <c r="R8" s="24"/>
    </row>
    <row r="9" spans="1:18" ht="30">
      <c r="A9" s="13">
        <v>2100</v>
      </c>
      <c r="B9" s="41" t="s">
        <v>107</v>
      </c>
      <c r="C9" s="65">
        <f>C10+C12</f>
        <v>4127607</v>
      </c>
      <c r="D9" s="65">
        <f>D10+D12</f>
        <v>4127607</v>
      </c>
      <c r="E9" s="116">
        <v>0</v>
      </c>
      <c r="F9" s="117"/>
      <c r="G9" s="171">
        <v>0</v>
      </c>
      <c r="H9" s="172"/>
      <c r="I9" s="65">
        <v>0</v>
      </c>
      <c r="J9" s="65">
        <v>0</v>
      </c>
      <c r="K9" s="65">
        <v>0</v>
      </c>
      <c r="L9" s="65">
        <f aca="true" t="shared" si="0" ref="L9:L28">D9+G9</f>
        <v>4127607</v>
      </c>
      <c r="M9" s="24"/>
      <c r="N9" s="24"/>
      <c r="O9" s="24"/>
      <c r="P9" s="12"/>
      <c r="Q9" s="24"/>
      <c r="R9" s="24"/>
    </row>
    <row r="10" spans="1:18" ht="15.75">
      <c r="A10" s="13">
        <v>2110</v>
      </c>
      <c r="B10" s="41" t="s">
        <v>108</v>
      </c>
      <c r="C10" s="65">
        <v>3375088</v>
      </c>
      <c r="D10" s="65">
        <v>3375088</v>
      </c>
      <c r="E10" s="116">
        <v>0</v>
      </c>
      <c r="F10" s="117"/>
      <c r="G10" s="171">
        <v>0</v>
      </c>
      <c r="H10" s="172"/>
      <c r="I10" s="65">
        <v>0</v>
      </c>
      <c r="J10" s="65">
        <v>0</v>
      </c>
      <c r="K10" s="65">
        <v>0</v>
      </c>
      <c r="L10" s="65">
        <f t="shared" si="0"/>
        <v>3375088</v>
      </c>
      <c r="M10" s="24"/>
      <c r="N10" s="24"/>
      <c r="O10" s="24"/>
      <c r="P10" s="24"/>
      <c r="Q10" s="24"/>
      <c r="R10" s="24"/>
    </row>
    <row r="11" spans="1:18" ht="15.75">
      <c r="A11" s="13">
        <v>2111</v>
      </c>
      <c r="B11" s="41" t="s">
        <v>109</v>
      </c>
      <c r="C11" s="65">
        <v>3375088</v>
      </c>
      <c r="D11" s="65">
        <v>3375088</v>
      </c>
      <c r="E11" s="116">
        <v>0</v>
      </c>
      <c r="F11" s="117"/>
      <c r="G11" s="171">
        <v>0</v>
      </c>
      <c r="H11" s="172"/>
      <c r="I11" s="65">
        <v>0</v>
      </c>
      <c r="J11" s="65">
        <v>0</v>
      </c>
      <c r="K11" s="65">
        <v>0</v>
      </c>
      <c r="L11" s="65">
        <f t="shared" si="0"/>
        <v>3375088</v>
      </c>
      <c r="M11" s="24"/>
      <c r="N11" s="24"/>
      <c r="O11" s="24"/>
      <c r="P11" s="24"/>
      <c r="Q11" s="24"/>
      <c r="R11" s="24"/>
    </row>
    <row r="12" spans="1:18" ht="15.75">
      <c r="A12" s="13">
        <v>2120</v>
      </c>
      <c r="B12" s="41" t="s">
        <v>110</v>
      </c>
      <c r="C12" s="65">
        <v>752519</v>
      </c>
      <c r="D12" s="65">
        <v>752519</v>
      </c>
      <c r="E12" s="116">
        <v>0</v>
      </c>
      <c r="F12" s="117"/>
      <c r="G12" s="171">
        <v>0</v>
      </c>
      <c r="H12" s="172"/>
      <c r="I12" s="65">
        <v>0</v>
      </c>
      <c r="J12" s="65">
        <v>0</v>
      </c>
      <c r="K12" s="65">
        <v>0</v>
      </c>
      <c r="L12" s="65">
        <f t="shared" si="0"/>
        <v>752519</v>
      </c>
      <c r="M12" s="24"/>
      <c r="N12" s="24"/>
      <c r="O12" s="24"/>
      <c r="P12" s="24"/>
      <c r="Q12" s="24"/>
      <c r="R12" s="24"/>
    </row>
    <row r="13" spans="1:18" ht="15.75">
      <c r="A13" s="13">
        <v>2200</v>
      </c>
      <c r="B13" s="41" t="s">
        <v>111</v>
      </c>
      <c r="C13" s="67">
        <f>C14+C15+C16+C17</f>
        <v>1026507</v>
      </c>
      <c r="D13" s="67">
        <f>D14+D15+D16+D17</f>
        <v>925730</v>
      </c>
      <c r="E13" s="116">
        <v>0</v>
      </c>
      <c r="F13" s="117"/>
      <c r="G13" s="171">
        <v>0</v>
      </c>
      <c r="H13" s="172"/>
      <c r="I13" s="65">
        <v>0</v>
      </c>
      <c r="J13" s="65">
        <v>0</v>
      </c>
      <c r="K13" s="65">
        <v>0</v>
      </c>
      <c r="L13" s="65">
        <f t="shared" si="0"/>
        <v>925730</v>
      </c>
      <c r="M13" s="24"/>
      <c r="N13" s="24"/>
      <c r="O13" s="24"/>
      <c r="P13" s="24"/>
      <c r="Q13" s="24"/>
      <c r="R13" s="24"/>
    </row>
    <row r="14" spans="1:18" ht="30">
      <c r="A14" s="13">
        <v>2210</v>
      </c>
      <c r="B14" s="41" t="s">
        <v>130</v>
      </c>
      <c r="C14" s="68">
        <v>347500</v>
      </c>
      <c r="D14" s="68">
        <v>341154</v>
      </c>
      <c r="E14" s="116">
        <v>0</v>
      </c>
      <c r="F14" s="117"/>
      <c r="G14" s="171">
        <v>0</v>
      </c>
      <c r="H14" s="172"/>
      <c r="I14" s="65">
        <v>0</v>
      </c>
      <c r="J14" s="65">
        <v>0</v>
      </c>
      <c r="K14" s="65">
        <v>0</v>
      </c>
      <c r="L14" s="65">
        <f t="shared" si="0"/>
        <v>341154</v>
      </c>
      <c r="M14" s="24"/>
      <c r="N14" s="24"/>
      <c r="O14" s="24"/>
      <c r="P14" s="24"/>
      <c r="Q14" s="24"/>
      <c r="R14" s="24"/>
    </row>
    <row r="15" spans="1:18" ht="30" customHeight="1">
      <c r="A15" s="13">
        <v>2240</v>
      </c>
      <c r="B15" s="41" t="s">
        <v>113</v>
      </c>
      <c r="C15" s="65">
        <v>188404</v>
      </c>
      <c r="D15" s="65">
        <v>150693</v>
      </c>
      <c r="E15" s="116">
        <v>0</v>
      </c>
      <c r="F15" s="117"/>
      <c r="G15" s="171">
        <v>0</v>
      </c>
      <c r="H15" s="172"/>
      <c r="I15" s="65">
        <v>0</v>
      </c>
      <c r="J15" s="65">
        <v>0</v>
      </c>
      <c r="K15" s="65">
        <v>0</v>
      </c>
      <c r="L15" s="65">
        <f t="shared" si="0"/>
        <v>150693</v>
      </c>
      <c r="M15" s="24"/>
      <c r="N15" s="24"/>
      <c r="O15" s="24"/>
      <c r="P15" s="24"/>
      <c r="Q15" s="24"/>
      <c r="R15" s="24"/>
    </row>
    <row r="16" spans="1:18" ht="15.75">
      <c r="A16" s="13">
        <v>2250</v>
      </c>
      <c r="B16" s="41" t="s">
        <v>114</v>
      </c>
      <c r="C16" s="65">
        <v>78600</v>
      </c>
      <c r="D16" s="65">
        <v>78595</v>
      </c>
      <c r="E16" s="116">
        <v>0</v>
      </c>
      <c r="F16" s="117"/>
      <c r="G16" s="171">
        <v>0</v>
      </c>
      <c r="H16" s="172"/>
      <c r="I16" s="65">
        <v>0</v>
      </c>
      <c r="J16" s="65">
        <v>0</v>
      </c>
      <c r="K16" s="65">
        <v>0</v>
      </c>
      <c r="L16" s="65">
        <f t="shared" si="0"/>
        <v>78595</v>
      </c>
      <c r="M16" s="24"/>
      <c r="N16" s="24"/>
      <c r="O16" s="24"/>
      <c r="P16" s="24"/>
      <c r="Q16" s="24"/>
      <c r="R16" s="24"/>
    </row>
    <row r="17" spans="1:18" ht="30">
      <c r="A17" s="13">
        <v>2270</v>
      </c>
      <c r="B17" s="41" t="s">
        <v>115</v>
      </c>
      <c r="C17" s="67">
        <f>C18+C19+C20+C21+C22</f>
        <v>412003</v>
      </c>
      <c r="D17" s="67">
        <f>D18+D19+D20+D21+D22</f>
        <v>355288</v>
      </c>
      <c r="E17" s="120">
        <f>E18+E19+E20+E21</f>
        <v>49226</v>
      </c>
      <c r="F17" s="121"/>
      <c r="G17" s="169">
        <v>38274</v>
      </c>
      <c r="H17" s="170"/>
      <c r="I17" s="65">
        <v>-10952</v>
      </c>
      <c r="J17" s="65">
        <v>49226</v>
      </c>
      <c r="K17" s="65">
        <v>0</v>
      </c>
      <c r="L17" s="65">
        <f t="shared" si="0"/>
        <v>393562</v>
      </c>
      <c r="M17" s="24"/>
      <c r="N17" s="24"/>
      <c r="O17" s="24"/>
      <c r="P17" s="24"/>
      <c r="Q17" s="24"/>
      <c r="R17" s="24"/>
    </row>
    <row r="18" spans="1:18" ht="15.75">
      <c r="A18" s="13">
        <v>2271</v>
      </c>
      <c r="B18" s="41" t="s">
        <v>116</v>
      </c>
      <c r="C18" s="68">
        <v>199547</v>
      </c>
      <c r="D18" s="68">
        <v>162019</v>
      </c>
      <c r="E18" s="116">
        <v>8385</v>
      </c>
      <c r="F18" s="117"/>
      <c r="G18" s="171">
        <v>35504</v>
      </c>
      <c r="H18" s="172"/>
      <c r="I18" s="65">
        <v>27119</v>
      </c>
      <c r="J18" s="65">
        <v>8385</v>
      </c>
      <c r="K18" s="65">
        <v>0</v>
      </c>
      <c r="L18" s="65">
        <f t="shared" si="0"/>
        <v>197523</v>
      </c>
      <c r="M18" s="24"/>
      <c r="N18" s="24"/>
      <c r="O18" s="24"/>
      <c r="P18" s="24"/>
      <c r="Q18" s="24"/>
      <c r="R18" s="24"/>
    </row>
    <row r="19" spans="1:18" ht="30">
      <c r="A19" s="13">
        <v>2272</v>
      </c>
      <c r="B19" s="41" t="s">
        <v>117</v>
      </c>
      <c r="C19" s="65">
        <v>6483</v>
      </c>
      <c r="D19" s="65">
        <v>4055</v>
      </c>
      <c r="E19" s="116">
        <v>0</v>
      </c>
      <c r="F19" s="117"/>
      <c r="G19" s="171">
        <v>630</v>
      </c>
      <c r="H19" s="172"/>
      <c r="I19" s="65">
        <v>630</v>
      </c>
      <c r="J19" s="65">
        <v>0</v>
      </c>
      <c r="K19" s="65">
        <v>0</v>
      </c>
      <c r="L19" s="65">
        <f t="shared" si="0"/>
        <v>4685</v>
      </c>
      <c r="M19" s="24"/>
      <c r="N19" s="24"/>
      <c r="O19" s="24"/>
      <c r="P19" s="24"/>
      <c r="Q19" s="24"/>
      <c r="R19" s="24"/>
    </row>
    <row r="20" spans="1:18" ht="15.75">
      <c r="A20" s="13">
        <v>2273</v>
      </c>
      <c r="B20" s="41" t="s">
        <v>118</v>
      </c>
      <c r="C20" s="65">
        <v>43480</v>
      </c>
      <c r="D20" s="65">
        <v>40866</v>
      </c>
      <c r="E20" s="116">
        <v>7143</v>
      </c>
      <c r="F20" s="117"/>
      <c r="G20" s="171">
        <v>2140</v>
      </c>
      <c r="H20" s="172"/>
      <c r="I20" s="65">
        <v>-5003</v>
      </c>
      <c r="J20" s="65">
        <v>7143</v>
      </c>
      <c r="K20" s="65">
        <v>0</v>
      </c>
      <c r="L20" s="65">
        <f t="shared" si="0"/>
        <v>43006</v>
      </c>
      <c r="M20" s="24"/>
      <c r="N20" s="24"/>
      <c r="O20" s="24"/>
      <c r="P20" s="24"/>
      <c r="Q20" s="24"/>
      <c r="R20" s="24"/>
    </row>
    <row r="21" spans="1:18" ht="15.75">
      <c r="A21" s="13">
        <v>2274</v>
      </c>
      <c r="B21" s="41" t="s">
        <v>119</v>
      </c>
      <c r="C21" s="65">
        <v>159893</v>
      </c>
      <c r="D21" s="65">
        <v>145755</v>
      </c>
      <c r="E21" s="116">
        <v>33698</v>
      </c>
      <c r="F21" s="117"/>
      <c r="G21" s="171"/>
      <c r="H21" s="172"/>
      <c r="I21" s="65">
        <v>-33698</v>
      </c>
      <c r="J21" s="65">
        <v>33698</v>
      </c>
      <c r="K21" s="65">
        <v>0</v>
      </c>
      <c r="L21" s="65">
        <f t="shared" si="0"/>
        <v>145755</v>
      </c>
      <c r="M21" s="24"/>
      <c r="N21" s="24"/>
      <c r="O21" s="24"/>
      <c r="P21" s="24"/>
      <c r="Q21" s="24"/>
      <c r="R21" s="24"/>
    </row>
    <row r="22" spans="1:12" ht="15.75">
      <c r="A22" s="13">
        <v>2275</v>
      </c>
      <c r="B22" s="39" t="s">
        <v>135</v>
      </c>
      <c r="C22" s="65">
        <v>2600</v>
      </c>
      <c r="D22" s="65">
        <v>2593</v>
      </c>
      <c r="E22" s="116">
        <v>0</v>
      </c>
      <c r="F22" s="117"/>
      <c r="G22" s="171">
        <v>0</v>
      </c>
      <c r="H22" s="172"/>
      <c r="I22" s="65">
        <v>0</v>
      </c>
      <c r="J22" s="65">
        <v>0</v>
      </c>
      <c r="K22" s="65">
        <v>0</v>
      </c>
      <c r="L22" s="65">
        <f t="shared" si="0"/>
        <v>2593</v>
      </c>
    </row>
    <row r="23" spans="1:12" ht="49.5" customHeight="1">
      <c r="A23" s="13">
        <v>2280</v>
      </c>
      <c r="B23" s="41" t="s">
        <v>131</v>
      </c>
      <c r="C23" s="65">
        <v>0</v>
      </c>
      <c r="D23" s="65">
        <v>0</v>
      </c>
      <c r="E23" s="116">
        <v>0</v>
      </c>
      <c r="F23" s="117"/>
      <c r="G23" s="171">
        <v>0</v>
      </c>
      <c r="H23" s="172"/>
      <c r="I23" s="65">
        <v>0</v>
      </c>
      <c r="J23" s="65">
        <v>0</v>
      </c>
      <c r="K23" s="65">
        <v>0</v>
      </c>
      <c r="L23" s="65">
        <f t="shared" si="0"/>
        <v>0</v>
      </c>
    </row>
    <row r="24" spans="1:12" ht="51.75" customHeight="1">
      <c r="A24" s="13">
        <v>2281</v>
      </c>
      <c r="B24" s="41" t="s">
        <v>132</v>
      </c>
      <c r="C24" s="65">
        <v>0</v>
      </c>
      <c r="D24" s="65">
        <v>0</v>
      </c>
      <c r="E24" s="116">
        <v>0</v>
      </c>
      <c r="F24" s="117"/>
      <c r="G24" s="171">
        <v>0</v>
      </c>
      <c r="H24" s="172"/>
      <c r="I24" s="65">
        <v>0</v>
      </c>
      <c r="J24" s="65">
        <v>0</v>
      </c>
      <c r="K24" s="65">
        <v>0</v>
      </c>
      <c r="L24" s="65">
        <f t="shared" si="0"/>
        <v>0</v>
      </c>
    </row>
    <row r="25" spans="1:12" ht="60">
      <c r="A25" s="13">
        <v>2282</v>
      </c>
      <c r="B25" s="41" t="s">
        <v>133</v>
      </c>
      <c r="C25" s="65">
        <v>0</v>
      </c>
      <c r="D25" s="65">
        <v>0</v>
      </c>
      <c r="E25" s="116">
        <v>0</v>
      </c>
      <c r="F25" s="117"/>
      <c r="G25" s="171">
        <v>0</v>
      </c>
      <c r="H25" s="172"/>
      <c r="I25" s="65">
        <v>0</v>
      </c>
      <c r="J25" s="65">
        <v>0</v>
      </c>
      <c r="K25" s="65">
        <v>0</v>
      </c>
      <c r="L25" s="65">
        <f t="shared" si="0"/>
        <v>0</v>
      </c>
    </row>
    <row r="26" spans="1:12" ht="17.25" customHeight="1">
      <c r="A26" s="13">
        <v>2800</v>
      </c>
      <c r="B26" s="41" t="s">
        <v>122</v>
      </c>
      <c r="C26" s="65">
        <v>850</v>
      </c>
      <c r="D26" s="65">
        <v>823</v>
      </c>
      <c r="E26" s="116">
        <v>0</v>
      </c>
      <c r="F26" s="117"/>
      <c r="G26" s="171">
        <v>0</v>
      </c>
      <c r="H26" s="172"/>
      <c r="I26" s="65">
        <v>0</v>
      </c>
      <c r="J26" s="65">
        <v>0</v>
      </c>
      <c r="K26" s="65">
        <v>0</v>
      </c>
      <c r="L26" s="65">
        <f t="shared" si="0"/>
        <v>823</v>
      </c>
    </row>
    <row r="27" spans="1:12" ht="14.25" customHeight="1">
      <c r="A27" s="13">
        <v>2900</v>
      </c>
      <c r="B27" s="41" t="s">
        <v>124</v>
      </c>
      <c r="C27" s="65">
        <v>0</v>
      </c>
      <c r="D27" s="65">
        <v>0</v>
      </c>
      <c r="E27" s="116">
        <v>0</v>
      </c>
      <c r="F27" s="117"/>
      <c r="G27" s="171">
        <v>0</v>
      </c>
      <c r="H27" s="172"/>
      <c r="I27" s="65">
        <v>0</v>
      </c>
      <c r="J27" s="65">
        <v>0</v>
      </c>
      <c r="K27" s="65">
        <v>0</v>
      </c>
      <c r="L27" s="65">
        <f t="shared" si="0"/>
        <v>0</v>
      </c>
    </row>
    <row r="28" spans="1:12" ht="15.75">
      <c r="A28" s="13"/>
      <c r="B28" s="13" t="s">
        <v>12</v>
      </c>
      <c r="C28" s="67">
        <f>C8</f>
        <v>5154964</v>
      </c>
      <c r="D28" s="67">
        <f>D8</f>
        <v>5054160</v>
      </c>
      <c r="E28" s="120">
        <v>49226</v>
      </c>
      <c r="F28" s="121"/>
      <c r="G28" s="169">
        <v>38274</v>
      </c>
      <c r="H28" s="170"/>
      <c r="I28" s="67">
        <v>-10952</v>
      </c>
      <c r="J28" s="67">
        <v>49226</v>
      </c>
      <c r="K28" s="65">
        <v>0</v>
      </c>
      <c r="L28" s="67">
        <f t="shared" si="0"/>
        <v>5092434</v>
      </c>
    </row>
    <row r="29" spans="1:12" ht="63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63.75" customHeight="1">
      <c r="A30" s="93" t="s">
        <v>196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12" ht="1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2" t="s">
        <v>13</v>
      </c>
    </row>
    <row r="32" spans="1:12" ht="16.5" customHeight="1">
      <c r="A32" s="165" t="s">
        <v>58</v>
      </c>
      <c r="B32" s="130" t="s">
        <v>3</v>
      </c>
      <c r="C32" s="110" t="s">
        <v>9</v>
      </c>
      <c r="D32" s="110"/>
      <c r="E32" s="110"/>
      <c r="F32" s="110"/>
      <c r="G32" s="110"/>
      <c r="H32" s="110" t="s">
        <v>197</v>
      </c>
      <c r="I32" s="110"/>
      <c r="J32" s="110"/>
      <c r="K32" s="110"/>
      <c r="L32" s="110"/>
    </row>
    <row r="33" spans="1:12" ht="15.75">
      <c r="A33" s="166"/>
      <c r="B33" s="132"/>
      <c r="C33" s="110" t="s">
        <v>59</v>
      </c>
      <c r="D33" s="110" t="s">
        <v>60</v>
      </c>
      <c r="E33" s="110" t="s">
        <v>61</v>
      </c>
      <c r="F33" s="110"/>
      <c r="G33" s="130" t="s">
        <v>65</v>
      </c>
      <c r="H33" s="110" t="s">
        <v>62</v>
      </c>
      <c r="I33" s="130" t="s">
        <v>67</v>
      </c>
      <c r="J33" s="110" t="s">
        <v>61</v>
      </c>
      <c r="K33" s="110"/>
      <c r="L33" s="130" t="s">
        <v>66</v>
      </c>
    </row>
    <row r="34" spans="1:12" ht="31.5">
      <c r="A34" s="167"/>
      <c r="B34" s="131"/>
      <c r="C34" s="110"/>
      <c r="D34" s="110"/>
      <c r="E34" s="13" t="s">
        <v>63</v>
      </c>
      <c r="F34" s="13" t="s">
        <v>64</v>
      </c>
      <c r="G34" s="131"/>
      <c r="H34" s="110"/>
      <c r="I34" s="131"/>
      <c r="J34" s="13" t="s">
        <v>63</v>
      </c>
      <c r="K34" s="13" t="s">
        <v>64</v>
      </c>
      <c r="L34" s="131"/>
    </row>
    <row r="35" spans="1:12" ht="15.75">
      <c r="A35" s="13">
        <v>1</v>
      </c>
      <c r="B35" s="13">
        <v>2</v>
      </c>
      <c r="C35" s="13">
        <v>3</v>
      </c>
      <c r="D35" s="13">
        <v>4</v>
      </c>
      <c r="E35" s="13">
        <v>5</v>
      </c>
      <c r="F35" s="13">
        <v>6</v>
      </c>
      <c r="G35" s="13">
        <v>7</v>
      </c>
      <c r="H35" s="13">
        <v>8</v>
      </c>
      <c r="I35" s="13">
        <v>9</v>
      </c>
      <c r="J35" s="13">
        <v>10</v>
      </c>
      <c r="K35" s="13">
        <v>11</v>
      </c>
      <c r="L35" s="13">
        <v>12</v>
      </c>
    </row>
    <row r="36" spans="1:12" ht="15.75">
      <c r="A36" s="13">
        <v>2000</v>
      </c>
      <c r="B36" s="41" t="s">
        <v>106</v>
      </c>
      <c r="C36" s="58">
        <f>C37+C41+C54</f>
        <v>5604772</v>
      </c>
      <c r="D36" s="72"/>
      <c r="E36" s="59">
        <v>0</v>
      </c>
      <c r="F36" s="59">
        <v>0</v>
      </c>
      <c r="G36" s="59"/>
      <c r="H36" s="58">
        <f>H37+H41+H54</f>
        <v>5580334</v>
      </c>
      <c r="I36" s="55"/>
      <c r="J36" s="55"/>
      <c r="K36" s="55"/>
      <c r="L36" s="55"/>
    </row>
    <row r="37" spans="1:12" ht="30">
      <c r="A37" s="13">
        <v>2100</v>
      </c>
      <c r="B37" s="41" t="s">
        <v>107</v>
      </c>
      <c r="C37" s="59">
        <f>C38+C40</f>
        <v>5007470</v>
      </c>
      <c r="D37" s="59">
        <v>0</v>
      </c>
      <c r="E37" s="59">
        <v>0</v>
      </c>
      <c r="F37" s="59">
        <v>0</v>
      </c>
      <c r="G37" s="59"/>
      <c r="H37" s="59">
        <f>'Форма 2020-2 П.6'!K9</f>
        <v>5046720</v>
      </c>
      <c r="I37" s="55"/>
      <c r="J37" s="55"/>
      <c r="K37" s="55"/>
      <c r="L37" s="55"/>
    </row>
    <row r="38" spans="1:12" ht="15.75">
      <c r="A38" s="13">
        <v>2110</v>
      </c>
      <c r="B38" s="41" t="s">
        <v>108</v>
      </c>
      <c r="C38" s="59">
        <v>4104484</v>
      </c>
      <c r="D38" s="59">
        <v>0</v>
      </c>
      <c r="E38" s="59">
        <v>0</v>
      </c>
      <c r="F38" s="59">
        <v>0</v>
      </c>
      <c r="G38" s="59"/>
      <c r="H38" s="59">
        <f>'Форма 2020-2 П.6'!K10</f>
        <v>4136656</v>
      </c>
      <c r="I38" s="55"/>
      <c r="J38" s="55"/>
      <c r="K38" s="55"/>
      <c r="L38" s="55"/>
    </row>
    <row r="39" spans="1:12" ht="15.75">
      <c r="A39" s="13">
        <v>2111</v>
      </c>
      <c r="B39" s="41" t="s">
        <v>109</v>
      </c>
      <c r="C39" s="59">
        <v>4104484</v>
      </c>
      <c r="D39" s="59">
        <v>0</v>
      </c>
      <c r="E39" s="59">
        <v>0</v>
      </c>
      <c r="F39" s="59">
        <v>0</v>
      </c>
      <c r="G39" s="59"/>
      <c r="H39" s="59">
        <f>'Форма 2020-2 П.6'!K11</f>
        <v>4136656</v>
      </c>
      <c r="I39" s="55"/>
      <c r="J39" s="55"/>
      <c r="K39" s="55"/>
      <c r="L39" s="55"/>
    </row>
    <row r="40" spans="1:12" ht="15.75">
      <c r="A40" s="13">
        <v>2120</v>
      </c>
      <c r="B40" s="41" t="s">
        <v>110</v>
      </c>
      <c r="C40" s="59">
        <v>902986</v>
      </c>
      <c r="D40" s="59">
        <v>0</v>
      </c>
      <c r="E40" s="59">
        <v>0</v>
      </c>
      <c r="F40" s="59">
        <v>0</v>
      </c>
      <c r="G40" s="59"/>
      <c r="H40" s="59">
        <f>'Форма 2020-2 П.6'!K12</f>
        <v>910064</v>
      </c>
      <c r="I40" s="55"/>
      <c r="J40" s="55"/>
      <c r="K40" s="55"/>
      <c r="L40" s="55"/>
    </row>
    <row r="41" spans="1:12" ht="15.75">
      <c r="A41" s="13">
        <v>2200</v>
      </c>
      <c r="B41" s="41" t="s">
        <v>111</v>
      </c>
      <c r="C41" s="58">
        <f>C42+C43+C44+C45</f>
        <v>596452</v>
      </c>
      <c r="D41" s="59">
        <v>0</v>
      </c>
      <c r="E41" s="59">
        <v>0</v>
      </c>
      <c r="F41" s="59">
        <v>0</v>
      </c>
      <c r="G41" s="59"/>
      <c r="H41" s="59">
        <f>'Форма 2020-2 П.6'!K13</f>
        <v>532474</v>
      </c>
      <c r="I41" s="55"/>
      <c r="J41" s="55"/>
      <c r="K41" s="55"/>
      <c r="L41" s="55"/>
    </row>
    <row r="42" spans="1:12" ht="30">
      <c r="A42" s="13">
        <v>2210</v>
      </c>
      <c r="B42" s="41" t="s">
        <v>130</v>
      </c>
      <c r="C42" s="59">
        <v>82535</v>
      </c>
      <c r="D42" s="59">
        <v>0</v>
      </c>
      <c r="E42" s="59">
        <v>0</v>
      </c>
      <c r="F42" s="59">
        <v>0</v>
      </c>
      <c r="G42" s="59"/>
      <c r="H42" s="59">
        <f>'Форма 2020-2 П.6'!K14</f>
        <v>49500</v>
      </c>
      <c r="I42" s="55"/>
      <c r="J42" s="55"/>
      <c r="K42" s="55"/>
      <c r="L42" s="55"/>
    </row>
    <row r="43" spans="1:12" ht="30">
      <c r="A43" s="13">
        <v>2240</v>
      </c>
      <c r="B43" s="41" t="s">
        <v>113</v>
      </c>
      <c r="C43" s="59">
        <v>106313</v>
      </c>
      <c r="D43" s="59">
        <v>0</v>
      </c>
      <c r="E43" s="59">
        <v>0</v>
      </c>
      <c r="F43" s="59">
        <v>0</v>
      </c>
      <c r="G43" s="59"/>
      <c r="H43" s="59">
        <f>'Форма 2020-2 П.6'!K15</f>
        <v>112065</v>
      </c>
      <c r="I43" s="55"/>
      <c r="J43" s="55"/>
      <c r="K43" s="55"/>
      <c r="L43" s="55"/>
    </row>
    <row r="44" spans="1:12" ht="15.75">
      <c r="A44" s="13">
        <v>2250</v>
      </c>
      <c r="B44" s="41" t="s">
        <v>114</v>
      </c>
      <c r="C44" s="59">
        <v>93300</v>
      </c>
      <c r="D44" s="59">
        <v>0</v>
      </c>
      <c r="E44" s="59">
        <v>0</v>
      </c>
      <c r="F44" s="59">
        <v>0</v>
      </c>
      <c r="G44" s="59"/>
      <c r="H44" s="59">
        <f>'Форма 2020-2 П.6'!K16</f>
        <v>10000</v>
      </c>
      <c r="I44" s="55"/>
      <c r="J44" s="55"/>
      <c r="K44" s="55"/>
      <c r="L44" s="55"/>
    </row>
    <row r="45" spans="1:12" ht="30">
      <c r="A45" s="13">
        <v>2270</v>
      </c>
      <c r="B45" s="41" t="s">
        <v>115</v>
      </c>
      <c r="C45" s="58">
        <f>C46+C47+C48+C49+C50</f>
        <v>314304</v>
      </c>
      <c r="D45" s="72">
        <v>38274</v>
      </c>
      <c r="E45" s="59">
        <v>38274</v>
      </c>
      <c r="F45" s="59">
        <v>0</v>
      </c>
      <c r="G45" s="59"/>
      <c r="H45" s="59">
        <f>'Форма 2020-2 П.6'!K17</f>
        <v>360359</v>
      </c>
      <c r="I45" s="55"/>
      <c r="J45" s="55"/>
      <c r="K45" s="55"/>
      <c r="L45" s="55"/>
    </row>
    <row r="46" spans="1:12" ht="15.75">
      <c r="A46" s="13">
        <v>2271</v>
      </c>
      <c r="B46" s="41" t="s">
        <v>116</v>
      </c>
      <c r="C46" s="59">
        <v>163930</v>
      </c>
      <c r="D46" s="72">
        <v>35504</v>
      </c>
      <c r="E46" s="59">
        <v>35504</v>
      </c>
      <c r="F46" s="59">
        <v>0</v>
      </c>
      <c r="G46" s="59"/>
      <c r="H46" s="59">
        <f>'Форма 2020-2 П.6'!K18</f>
        <v>198571</v>
      </c>
      <c r="I46" s="55"/>
      <c r="J46" s="55"/>
      <c r="K46" s="55"/>
      <c r="L46" s="55"/>
    </row>
    <row r="47" spans="1:12" ht="30">
      <c r="A47" s="13">
        <v>2272</v>
      </c>
      <c r="B47" s="41" t="s">
        <v>117</v>
      </c>
      <c r="C47" s="59">
        <v>5552</v>
      </c>
      <c r="D47" s="59">
        <v>630</v>
      </c>
      <c r="E47" s="59">
        <v>630</v>
      </c>
      <c r="F47" s="59">
        <v>0</v>
      </c>
      <c r="G47" s="59"/>
      <c r="H47" s="59">
        <f>'Форма 2020-2 П.6'!K19</f>
        <v>7882</v>
      </c>
      <c r="I47" s="55"/>
      <c r="J47" s="55"/>
      <c r="K47" s="55"/>
      <c r="L47" s="55"/>
    </row>
    <row r="48" spans="1:12" ht="15.75">
      <c r="A48" s="13">
        <v>2273</v>
      </c>
      <c r="B48" s="41" t="s">
        <v>118</v>
      </c>
      <c r="C48" s="59">
        <v>33500</v>
      </c>
      <c r="D48" s="72">
        <v>2140</v>
      </c>
      <c r="E48" s="59">
        <v>2140</v>
      </c>
      <c r="F48" s="59">
        <v>0</v>
      </c>
      <c r="G48" s="59"/>
      <c r="H48" s="59">
        <f>'Форма 2020-2 П.6'!K20</f>
        <v>47499</v>
      </c>
      <c r="I48" s="55"/>
      <c r="J48" s="55"/>
      <c r="K48" s="55"/>
      <c r="L48" s="55"/>
    </row>
    <row r="49" spans="1:12" ht="15.75">
      <c r="A49" s="13">
        <v>2274</v>
      </c>
      <c r="B49" s="41" t="s">
        <v>119</v>
      </c>
      <c r="C49" s="59">
        <v>107524</v>
      </c>
      <c r="D49" s="72"/>
      <c r="E49" s="59">
        <v>0</v>
      </c>
      <c r="F49" s="59">
        <v>0</v>
      </c>
      <c r="G49" s="59"/>
      <c r="H49" s="59">
        <f>'Форма 2020-2 П.6'!K21</f>
        <v>88256</v>
      </c>
      <c r="I49" s="55"/>
      <c r="J49" s="55"/>
      <c r="K49" s="55"/>
      <c r="L49" s="55"/>
    </row>
    <row r="50" spans="1:12" ht="15.75">
      <c r="A50" s="13">
        <v>2275</v>
      </c>
      <c r="B50" s="39" t="s">
        <v>135</v>
      </c>
      <c r="C50" s="59">
        <v>3798</v>
      </c>
      <c r="D50" s="59"/>
      <c r="E50" s="59">
        <v>0</v>
      </c>
      <c r="F50" s="59">
        <v>0</v>
      </c>
      <c r="G50" s="59"/>
      <c r="H50" s="59">
        <f>'Форма 2020-2 П.6'!K22</f>
        <v>18151</v>
      </c>
      <c r="I50" s="55"/>
      <c r="J50" s="55"/>
      <c r="K50" s="55"/>
      <c r="L50" s="55"/>
    </row>
    <row r="51" spans="1:12" ht="45">
      <c r="A51" s="13">
        <v>2280</v>
      </c>
      <c r="B51" s="41" t="s">
        <v>131</v>
      </c>
      <c r="C51" s="59">
        <v>0</v>
      </c>
      <c r="D51" s="59">
        <v>0</v>
      </c>
      <c r="E51" s="59">
        <v>0</v>
      </c>
      <c r="F51" s="59">
        <v>0</v>
      </c>
      <c r="G51" s="59"/>
      <c r="H51" s="59">
        <f>'Форма 2020-2 П.6'!K23</f>
        <v>550</v>
      </c>
      <c r="I51" s="55"/>
      <c r="J51" s="55"/>
      <c r="K51" s="55"/>
      <c r="L51" s="55"/>
    </row>
    <row r="52" spans="1:12" ht="60">
      <c r="A52" s="13">
        <v>2281</v>
      </c>
      <c r="B52" s="41" t="s">
        <v>132</v>
      </c>
      <c r="C52" s="59">
        <v>0</v>
      </c>
      <c r="D52" s="59">
        <v>0</v>
      </c>
      <c r="E52" s="59">
        <v>0</v>
      </c>
      <c r="F52" s="59">
        <v>0</v>
      </c>
      <c r="G52" s="59"/>
      <c r="H52" s="59">
        <f>'Форма 2020-2 П.6'!K24</f>
        <v>0</v>
      </c>
      <c r="I52" s="55"/>
      <c r="J52" s="55"/>
      <c r="K52" s="55"/>
      <c r="L52" s="55"/>
    </row>
    <row r="53" spans="1:12" ht="60">
      <c r="A53" s="13">
        <v>2282</v>
      </c>
      <c r="B53" s="41" t="s">
        <v>133</v>
      </c>
      <c r="C53" s="59">
        <v>0</v>
      </c>
      <c r="D53" s="59">
        <v>0</v>
      </c>
      <c r="E53" s="59">
        <v>0</v>
      </c>
      <c r="F53" s="59">
        <v>0</v>
      </c>
      <c r="G53" s="59"/>
      <c r="H53" s="59">
        <f>'Форма 2020-2 П.6'!K25</f>
        <v>550</v>
      </c>
      <c r="I53" s="55"/>
      <c r="J53" s="55"/>
      <c r="K53" s="55"/>
      <c r="L53" s="55"/>
    </row>
    <row r="54" spans="1:12" ht="15.75">
      <c r="A54" s="13">
        <v>2800</v>
      </c>
      <c r="B54" s="41" t="s">
        <v>122</v>
      </c>
      <c r="C54" s="59">
        <v>850</v>
      </c>
      <c r="D54" s="59">
        <v>0</v>
      </c>
      <c r="E54" s="59">
        <v>0</v>
      </c>
      <c r="F54" s="59">
        <v>0</v>
      </c>
      <c r="G54" s="59"/>
      <c r="H54" s="59">
        <f>'Форма 2020-2 П.6'!K26</f>
        <v>1140</v>
      </c>
      <c r="I54" s="55"/>
      <c r="J54" s="55"/>
      <c r="K54" s="55"/>
      <c r="L54" s="55"/>
    </row>
    <row r="55" spans="1:12" ht="15.75">
      <c r="A55" s="13">
        <v>2900</v>
      </c>
      <c r="B55" s="41" t="s">
        <v>124</v>
      </c>
      <c r="C55" s="59">
        <v>0</v>
      </c>
      <c r="D55" s="59">
        <v>0</v>
      </c>
      <c r="E55" s="59">
        <v>0</v>
      </c>
      <c r="F55" s="59">
        <v>0</v>
      </c>
      <c r="G55" s="59"/>
      <c r="H55" s="59">
        <f>'Форма 2020-2 П.6'!K27</f>
        <v>0</v>
      </c>
      <c r="I55" s="55"/>
      <c r="J55" s="55"/>
      <c r="K55" s="55"/>
      <c r="L55" s="55"/>
    </row>
    <row r="56" spans="1:12" ht="22.5" customHeight="1">
      <c r="A56" s="13"/>
      <c r="B56" s="13" t="s">
        <v>12</v>
      </c>
      <c r="C56" s="58">
        <v>5604772</v>
      </c>
      <c r="D56" s="71">
        <f>D45</f>
        <v>38274</v>
      </c>
      <c r="E56" s="71">
        <f>E45</f>
        <v>38274</v>
      </c>
      <c r="F56" s="59">
        <v>0</v>
      </c>
      <c r="G56" s="59"/>
      <c r="H56" s="58">
        <f>H54+H51+H45+H44+H43+H42+H40+H39</f>
        <v>5580334</v>
      </c>
      <c r="I56" s="55"/>
      <c r="J56" s="55"/>
      <c r="K56" s="55"/>
      <c r="L56" s="55"/>
    </row>
    <row r="58" spans="1:12" ht="15.75">
      <c r="A58" s="93" t="s">
        <v>198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9:12" ht="15.75">
      <c r="I59" s="26"/>
      <c r="J59" s="26"/>
      <c r="K59" s="26"/>
      <c r="L59" s="12" t="s">
        <v>13</v>
      </c>
    </row>
    <row r="60" spans="1:12" ht="15">
      <c r="A60" s="165" t="s">
        <v>58</v>
      </c>
      <c r="B60" s="130" t="s">
        <v>3</v>
      </c>
      <c r="C60" s="105" t="s">
        <v>68</v>
      </c>
      <c r="D60" s="105"/>
      <c r="E60" s="105" t="s">
        <v>69</v>
      </c>
      <c r="F60" s="110" t="s">
        <v>91</v>
      </c>
      <c r="G60" s="110" t="s">
        <v>199</v>
      </c>
      <c r="H60" s="110" t="s">
        <v>200</v>
      </c>
      <c r="I60" s="105" t="s">
        <v>70</v>
      </c>
      <c r="J60" s="105"/>
      <c r="K60" s="105" t="s">
        <v>71</v>
      </c>
      <c r="L60" s="105"/>
    </row>
    <row r="61" spans="1:12" ht="15">
      <c r="A61" s="166"/>
      <c r="B61" s="132"/>
      <c r="C61" s="105"/>
      <c r="D61" s="105"/>
      <c r="E61" s="105"/>
      <c r="F61" s="105"/>
      <c r="G61" s="105"/>
      <c r="H61" s="105"/>
      <c r="I61" s="105"/>
      <c r="J61" s="105"/>
      <c r="K61" s="105"/>
      <c r="L61" s="105"/>
    </row>
    <row r="62" spans="1:12" ht="54.75" customHeight="1">
      <c r="A62" s="167"/>
      <c r="B62" s="131"/>
      <c r="C62" s="105"/>
      <c r="D62" s="105"/>
      <c r="E62" s="105"/>
      <c r="F62" s="105"/>
      <c r="G62" s="105"/>
      <c r="H62" s="105"/>
      <c r="I62" s="105"/>
      <c r="J62" s="105"/>
      <c r="K62" s="105"/>
      <c r="L62" s="105"/>
    </row>
    <row r="63" spans="1:12" ht="15.75">
      <c r="A63" s="13">
        <v>1</v>
      </c>
      <c r="B63" s="13">
        <v>2</v>
      </c>
      <c r="C63" s="162">
        <v>3</v>
      </c>
      <c r="D63" s="162"/>
      <c r="E63" s="18">
        <v>4</v>
      </c>
      <c r="F63" s="18">
        <v>5</v>
      </c>
      <c r="G63" s="18">
        <v>6</v>
      </c>
      <c r="H63" s="18">
        <v>7</v>
      </c>
      <c r="I63" s="118">
        <v>8</v>
      </c>
      <c r="J63" s="118"/>
      <c r="K63" s="118">
        <v>9</v>
      </c>
      <c r="L63" s="118"/>
    </row>
    <row r="64" spans="1:12" ht="15.75">
      <c r="A64" s="13">
        <v>2000</v>
      </c>
      <c r="B64" s="41" t="s">
        <v>106</v>
      </c>
      <c r="C64" s="54">
        <v>5154964</v>
      </c>
      <c r="D64" s="53"/>
      <c r="E64" s="51">
        <f>E65+E69+E82</f>
        <v>5054160</v>
      </c>
      <c r="F64" s="18"/>
      <c r="G64" s="18"/>
      <c r="H64" s="18"/>
      <c r="I64" s="29"/>
      <c r="J64" s="30"/>
      <c r="K64" s="29"/>
      <c r="L64" s="30"/>
    </row>
    <row r="65" spans="1:12" ht="30">
      <c r="A65" s="13">
        <v>2100</v>
      </c>
      <c r="B65" s="41" t="s">
        <v>107</v>
      </c>
      <c r="C65" s="52">
        <v>4117607</v>
      </c>
      <c r="D65" s="53"/>
      <c r="E65" s="18">
        <f>E66+E68</f>
        <v>4127607</v>
      </c>
      <c r="F65" s="18">
        <v>0</v>
      </c>
      <c r="G65" s="18">
        <v>0</v>
      </c>
      <c r="H65" s="18"/>
      <c r="I65" s="29"/>
      <c r="J65" s="30"/>
      <c r="K65" s="29"/>
      <c r="L65" s="30"/>
    </row>
    <row r="66" spans="1:12" ht="15.75">
      <c r="A66" s="13">
        <v>2110</v>
      </c>
      <c r="B66" s="41" t="s">
        <v>108</v>
      </c>
      <c r="C66" s="52">
        <v>3375088</v>
      </c>
      <c r="D66" s="53"/>
      <c r="E66" s="18">
        <v>3375088</v>
      </c>
      <c r="F66" s="18">
        <v>0</v>
      </c>
      <c r="G66" s="18">
        <v>0</v>
      </c>
      <c r="H66" s="18"/>
      <c r="I66" s="29"/>
      <c r="J66" s="30"/>
      <c r="K66" s="29"/>
      <c r="L66" s="30"/>
    </row>
    <row r="67" spans="1:12" ht="15.75">
      <c r="A67" s="13">
        <v>2111</v>
      </c>
      <c r="B67" s="41" t="s">
        <v>109</v>
      </c>
      <c r="C67" s="52">
        <v>3375088</v>
      </c>
      <c r="D67" s="53"/>
      <c r="E67" s="18">
        <v>3375088</v>
      </c>
      <c r="F67" s="18">
        <v>0</v>
      </c>
      <c r="G67" s="18">
        <v>0</v>
      </c>
      <c r="H67" s="18"/>
      <c r="I67" s="29"/>
      <c r="J67" s="30"/>
      <c r="K67" s="29"/>
      <c r="L67" s="30"/>
    </row>
    <row r="68" spans="1:12" ht="15.75">
      <c r="A68" s="13">
        <v>2120</v>
      </c>
      <c r="B68" s="41" t="s">
        <v>110</v>
      </c>
      <c r="C68" s="52">
        <v>742519</v>
      </c>
      <c r="D68" s="53"/>
      <c r="E68" s="18">
        <v>752519</v>
      </c>
      <c r="F68" s="18">
        <v>0</v>
      </c>
      <c r="G68" s="18">
        <v>0</v>
      </c>
      <c r="H68" s="18"/>
      <c r="I68" s="29"/>
      <c r="J68" s="30"/>
      <c r="K68" s="29"/>
      <c r="L68" s="30"/>
    </row>
    <row r="69" spans="1:12" ht="15.75">
      <c r="A69" s="13">
        <v>2200</v>
      </c>
      <c r="B69" s="41" t="s">
        <v>111</v>
      </c>
      <c r="C69" s="54">
        <v>1036507</v>
      </c>
      <c r="D69" s="53"/>
      <c r="E69" s="51">
        <f>E70+E71+E72+E73</f>
        <v>925730</v>
      </c>
      <c r="F69" s="18">
        <v>0</v>
      </c>
      <c r="G69" s="18">
        <v>0</v>
      </c>
      <c r="H69" s="18"/>
      <c r="I69" s="29"/>
      <c r="J69" s="30"/>
      <c r="K69" s="29"/>
      <c r="L69" s="30"/>
    </row>
    <row r="70" spans="1:12" ht="30">
      <c r="A70" s="13">
        <v>2210</v>
      </c>
      <c r="B70" s="41" t="s">
        <v>130</v>
      </c>
      <c r="C70" s="52">
        <v>357500</v>
      </c>
      <c r="D70" s="53"/>
      <c r="E70" s="42">
        <v>341154</v>
      </c>
      <c r="F70" s="18">
        <v>2440</v>
      </c>
      <c r="G70" s="18"/>
      <c r="H70" s="18"/>
      <c r="I70" s="29"/>
      <c r="J70" s="30"/>
      <c r="K70" s="29"/>
      <c r="L70" s="30"/>
    </row>
    <row r="71" spans="1:12" ht="30">
      <c r="A71" s="13">
        <v>2240</v>
      </c>
      <c r="B71" s="41" t="s">
        <v>113</v>
      </c>
      <c r="C71" s="52">
        <v>188404</v>
      </c>
      <c r="D71" s="53"/>
      <c r="E71" s="18">
        <v>150693</v>
      </c>
      <c r="F71" s="18">
        <v>0</v>
      </c>
      <c r="G71" s="18">
        <v>0</v>
      </c>
      <c r="H71" s="18"/>
      <c r="I71" s="29"/>
      <c r="J71" s="30"/>
      <c r="K71" s="29"/>
      <c r="L71" s="30"/>
    </row>
    <row r="72" spans="1:12" ht="15.75">
      <c r="A72" s="13">
        <v>2250</v>
      </c>
      <c r="B72" s="41" t="s">
        <v>114</v>
      </c>
      <c r="C72" s="52">
        <v>78600</v>
      </c>
      <c r="D72" s="53"/>
      <c r="E72" s="18">
        <v>78595</v>
      </c>
      <c r="F72" s="18">
        <v>0</v>
      </c>
      <c r="G72" s="18">
        <v>0</v>
      </c>
      <c r="H72" s="18"/>
      <c r="I72" s="29"/>
      <c r="J72" s="30"/>
      <c r="K72" s="29"/>
      <c r="L72" s="30"/>
    </row>
    <row r="73" spans="1:12" ht="30">
      <c r="A73" s="13">
        <v>2270</v>
      </c>
      <c r="B73" s="41" t="s">
        <v>115</v>
      </c>
      <c r="C73" s="54">
        <v>412003</v>
      </c>
      <c r="D73" s="53"/>
      <c r="E73" s="51">
        <f>E74+E75+E76+E77+E78</f>
        <v>355288</v>
      </c>
      <c r="F73" s="18">
        <v>0</v>
      </c>
      <c r="G73" s="18">
        <v>0</v>
      </c>
      <c r="H73" s="18"/>
      <c r="I73" s="29"/>
      <c r="J73" s="30"/>
      <c r="K73" s="29"/>
      <c r="L73" s="30"/>
    </row>
    <row r="74" spans="1:12" ht="15.75">
      <c r="A74" s="13">
        <v>2271</v>
      </c>
      <c r="B74" s="41" t="s">
        <v>116</v>
      </c>
      <c r="C74" s="52">
        <v>203547</v>
      </c>
      <c r="D74" s="53"/>
      <c r="E74" s="42">
        <v>162019</v>
      </c>
      <c r="F74" s="18">
        <v>0</v>
      </c>
      <c r="G74" s="18">
        <v>0</v>
      </c>
      <c r="H74" s="18"/>
      <c r="I74" s="29"/>
      <c r="J74" s="30"/>
      <c r="K74" s="29"/>
      <c r="L74" s="30"/>
    </row>
    <row r="75" spans="1:12" ht="30">
      <c r="A75" s="13">
        <v>2272</v>
      </c>
      <c r="B75" s="41" t="s">
        <v>117</v>
      </c>
      <c r="C75" s="52">
        <v>6483</v>
      </c>
      <c r="D75" s="53"/>
      <c r="E75" s="18">
        <v>4055</v>
      </c>
      <c r="F75" s="18">
        <v>0</v>
      </c>
      <c r="G75" s="18">
        <v>0</v>
      </c>
      <c r="H75" s="18"/>
      <c r="I75" s="29"/>
      <c r="J75" s="30"/>
      <c r="K75" s="29"/>
      <c r="L75" s="30"/>
    </row>
    <row r="76" spans="1:12" ht="15.75">
      <c r="A76" s="13">
        <v>2273</v>
      </c>
      <c r="B76" s="41" t="s">
        <v>118</v>
      </c>
      <c r="C76" s="52">
        <v>39480</v>
      </c>
      <c r="D76" s="53"/>
      <c r="E76" s="18">
        <v>40866</v>
      </c>
      <c r="F76" s="18">
        <v>0</v>
      </c>
      <c r="G76" s="18">
        <v>0</v>
      </c>
      <c r="H76" s="18"/>
      <c r="I76" s="29"/>
      <c r="J76" s="30"/>
      <c r="K76" s="29"/>
      <c r="L76" s="30"/>
    </row>
    <row r="77" spans="1:12" ht="15.75">
      <c r="A77" s="13">
        <v>2274</v>
      </c>
      <c r="B77" s="41" t="s">
        <v>119</v>
      </c>
      <c r="C77" s="52">
        <v>159893</v>
      </c>
      <c r="D77" s="53"/>
      <c r="E77" s="18">
        <v>145755</v>
      </c>
      <c r="F77" s="18">
        <v>0</v>
      </c>
      <c r="G77" s="18">
        <v>0</v>
      </c>
      <c r="H77" s="18"/>
      <c r="I77" s="29"/>
      <c r="J77" s="30"/>
      <c r="K77" s="29"/>
      <c r="L77" s="30"/>
    </row>
    <row r="78" spans="1:12" ht="15.75">
      <c r="A78" s="13">
        <v>2275</v>
      </c>
      <c r="B78" s="39" t="s">
        <v>135</v>
      </c>
      <c r="C78" s="52">
        <v>2600</v>
      </c>
      <c r="D78" s="53"/>
      <c r="E78" s="18">
        <v>2593</v>
      </c>
      <c r="F78" s="18">
        <v>0</v>
      </c>
      <c r="G78" s="18">
        <v>0</v>
      </c>
      <c r="H78" s="18"/>
      <c r="I78" s="29"/>
      <c r="J78" s="30"/>
      <c r="K78" s="29"/>
      <c r="L78" s="30"/>
    </row>
    <row r="79" spans="1:12" ht="45">
      <c r="A79" s="13">
        <v>2280</v>
      </c>
      <c r="B79" s="41" t="s">
        <v>131</v>
      </c>
      <c r="C79" s="52">
        <v>0</v>
      </c>
      <c r="D79" s="53"/>
      <c r="E79" s="18">
        <v>0</v>
      </c>
      <c r="F79" s="18">
        <v>0</v>
      </c>
      <c r="G79" s="18">
        <v>0</v>
      </c>
      <c r="H79" s="18"/>
      <c r="I79" s="29"/>
      <c r="J79" s="30"/>
      <c r="K79" s="29"/>
      <c r="L79" s="30"/>
    </row>
    <row r="80" spans="1:12" ht="60">
      <c r="A80" s="13">
        <v>2281</v>
      </c>
      <c r="B80" s="41" t="s">
        <v>132</v>
      </c>
      <c r="C80" s="52">
        <v>0</v>
      </c>
      <c r="D80" s="53"/>
      <c r="E80" s="18">
        <v>0</v>
      </c>
      <c r="F80" s="18">
        <v>0</v>
      </c>
      <c r="G80" s="18">
        <v>0</v>
      </c>
      <c r="H80" s="18"/>
      <c r="I80" s="29"/>
      <c r="J80" s="30"/>
      <c r="K80" s="29"/>
      <c r="L80" s="30"/>
    </row>
    <row r="81" spans="1:12" ht="60">
      <c r="A81" s="13">
        <v>2281</v>
      </c>
      <c r="B81" s="41" t="s">
        <v>133</v>
      </c>
      <c r="C81" s="52">
        <v>0</v>
      </c>
      <c r="D81" s="53"/>
      <c r="E81" s="18">
        <v>0</v>
      </c>
      <c r="F81" s="18">
        <v>0</v>
      </c>
      <c r="G81" s="18">
        <v>0</v>
      </c>
      <c r="H81" s="18"/>
      <c r="I81" s="29"/>
      <c r="J81" s="30"/>
      <c r="K81" s="29"/>
      <c r="L81" s="30"/>
    </row>
    <row r="82" spans="1:12" ht="15.75">
      <c r="A82" s="13">
        <v>2800</v>
      </c>
      <c r="B82" s="41" t="s">
        <v>122</v>
      </c>
      <c r="C82" s="52">
        <v>850</v>
      </c>
      <c r="D82" s="53"/>
      <c r="E82" s="18">
        <v>823</v>
      </c>
      <c r="F82" s="18">
        <v>0</v>
      </c>
      <c r="G82" s="18">
        <v>0</v>
      </c>
      <c r="H82" s="18"/>
      <c r="I82" s="29"/>
      <c r="J82" s="30"/>
      <c r="K82" s="29"/>
      <c r="L82" s="30"/>
    </row>
    <row r="83" spans="1:12" ht="15.75">
      <c r="A83" s="13">
        <v>2900</v>
      </c>
      <c r="B83" s="41" t="s">
        <v>124</v>
      </c>
      <c r="C83" s="52">
        <v>0</v>
      </c>
      <c r="D83" s="53"/>
      <c r="E83" s="18">
        <v>0</v>
      </c>
      <c r="F83" s="18">
        <v>0</v>
      </c>
      <c r="G83" s="18">
        <v>0</v>
      </c>
      <c r="H83" s="18"/>
      <c r="I83" s="29"/>
      <c r="J83" s="30"/>
      <c r="K83" s="29"/>
      <c r="L83" s="30"/>
    </row>
    <row r="84" spans="1:12" ht="15.75">
      <c r="A84" s="13"/>
      <c r="B84" s="13" t="s">
        <v>12</v>
      </c>
      <c r="C84" s="161">
        <v>5154964</v>
      </c>
      <c r="D84" s="161"/>
      <c r="E84" s="51">
        <v>5054160</v>
      </c>
      <c r="F84" s="66">
        <f>F70</f>
        <v>2440</v>
      </c>
      <c r="G84" s="27"/>
      <c r="H84" s="27"/>
      <c r="I84" s="163"/>
      <c r="J84" s="164"/>
      <c r="K84" s="163"/>
      <c r="L84" s="164"/>
    </row>
    <row r="86" ht="15">
      <c r="A86" s="11"/>
    </row>
    <row r="87" spans="1:12" ht="15.75">
      <c r="A87" s="93" t="s">
        <v>201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</row>
    <row r="88" spans="1:12" ht="15.75">
      <c r="A88" s="93" t="s">
        <v>78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1:12" ht="45" customHeight="1">
      <c r="A89" s="93" t="s">
        <v>202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1:12" ht="36" customHeight="1">
      <c r="A90" s="93" t="s">
        <v>78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</row>
    <row r="91" spans="1:12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3" spans="1:9" ht="15.75">
      <c r="A93" s="93" t="s">
        <v>207</v>
      </c>
      <c r="B93" s="93"/>
      <c r="C93" s="158" t="s">
        <v>7</v>
      </c>
      <c r="D93" s="158"/>
      <c r="E93" s="158"/>
      <c r="F93" s="5"/>
      <c r="G93" s="5"/>
      <c r="H93" s="158" t="s">
        <v>208</v>
      </c>
      <c r="I93" s="158"/>
    </row>
    <row r="94" spans="1:9" ht="15.75">
      <c r="A94" s="6"/>
      <c r="C94" s="86" t="s">
        <v>4</v>
      </c>
      <c r="D94" s="86"/>
      <c r="E94" s="86"/>
      <c r="F94" s="5"/>
      <c r="G94" s="5"/>
      <c r="H94" s="86" t="s">
        <v>5</v>
      </c>
      <c r="I94" s="86"/>
    </row>
    <row r="95" spans="1:9" ht="15.75">
      <c r="A95" s="159" t="s">
        <v>6</v>
      </c>
      <c r="B95" s="159"/>
      <c r="C95" s="160" t="s">
        <v>7</v>
      </c>
      <c r="D95" s="160"/>
      <c r="E95" s="160"/>
      <c r="F95" s="10"/>
      <c r="G95" s="10"/>
      <c r="H95" s="160" t="s">
        <v>209</v>
      </c>
      <c r="I95" s="160"/>
    </row>
    <row r="96" spans="1:9" ht="15.75">
      <c r="A96" s="6"/>
      <c r="B96" s="4"/>
      <c r="C96" s="86" t="s">
        <v>4</v>
      </c>
      <c r="D96" s="86"/>
      <c r="E96" s="86"/>
      <c r="F96" s="5"/>
      <c r="G96" s="5"/>
      <c r="H96" s="86" t="s">
        <v>5</v>
      </c>
      <c r="I96" s="86"/>
    </row>
  </sheetData>
  <sheetProtection/>
  <mergeCells count="98">
    <mergeCell ref="G26:H26"/>
    <mergeCell ref="G27:H27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C5:C6"/>
    <mergeCell ref="A5:A6"/>
    <mergeCell ref="H60:H62"/>
    <mergeCell ref="G60:G62"/>
    <mergeCell ref="I60:J62"/>
    <mergeCell ref="A58:L58"/>
    <mergeCell ref="A60:A62"/>
    <mergeCell ref="K60:L62"/>
    <mergeCell ref="E8:F8"/>
    <mergeCell ref="E9:F9"/>
    <mergeCell ref="G5:H6"/>
    <mergeCell ref="E5:F6"/>
    <mergeCell ref="D5:D6"/>
    <mergeCell ref="C32:G32"/>
    <mergeCell ref="H32:L32"/>
    <mergeCell ref="H33:H34"/>
    <mergeCell ref="J33:K33"/>
    <mergeCell ref="G33:G34"/>
    <mergeCell ref="I33:I34"/>
    <mergeCell ref="I5:I6"/>
    <mergeCell ref="A1:R1"/>
    <mergeCell ref="A3:R3"/>
    <mergeCell ref="B5:B6"/>
    <mergeCell ref="J5:K5"/>
    <mergeCell ref="L5:L6"/>
    <mergeCell ref="L33:L34"/>
    <mergeCell ref="G7:H7"/>
    <mergeCell ref="E28:F28"/>
    <mergeCell ref="G28:H28"/>
    <mergeCell ref="A30:L30"/>
    <mergeCell ref="B32:B34"/>
    <mergeCell ref="A32:A34"/>
    <mergeCell ref="C33:C34"/>
    <mergeCell ref="E7:F7"/>
    <mergeCell ref="B60:B62"/>
    <mergeCell ref="C60:D62"/>
    <mergeCell ref="D33:D34"/>
    <mergeCell ref="E33:F33"/>
    <mergeCell ref="E60:E62"/>
    <mergeCell ref="F60:F62"/>
    <mergeCell ref="C95:E95"/>
    <mergeCell ref="K63:L63"/>
    <mergeCell ref="I63:J63"/>
    <mergeCell ref="H94:I94"/>
    <mergeCell ref="C84:D84"/>
    <mergeCell ref="C63:D63"/>
    <mergeCell ref="C94:E94"/>
    <mergeCell ref="I84:J84"/>
    <mergeCell ref="K84:L84"/>
    <mergeCell ref="H95:I95"/>
    <mergeCell ref="H96:I96"/>
    <mergeCell ref="A87:L87"/>
    <mergeCell ref="A88:L88"/>
    <mergeCell ref="A89:L89"/>
    <mergeCell ref="A90:L90"/>
    <mergeCell ref="A93:B93"/>
    <mergeCell ref="C93:E93"/>
    <mergeCell ref="C96:E96"/>
    <mergeCell ref="A95:B95"/>
    <mergeCell ref="H93:I9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4" r:id="rId1"/>
  <rowBreaks count="2" manualBreakCount="2">
    <brk id="56" max="11" man="1"/>
    <brk id="79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27"/>
  <sheetViews>
    <sheetView view="pageBreakPreview" zoomScale="75" zoomScaleSheetLayoutView="75" zoomScalePageLayoutView="0" workbookViewId="0" topLeftCell="A13">
      <selection activeCell="K26" sqref="K26:L26"/>
    </sheetView>
  </sheetViews>
  <sheetFormatPr defaultColWidth="9.140625" defaultRowHeight="15"/>
  <cols>
    <col min="1" max="1" width="12.00390625" style="0" customWidth="1"/>
    <col min="2" max="2" width="21.140625" style="0" customWidth="1"/>
    <col min="3" max="3" width="14.7109375" style="0" customWidth="1"/>
    <col min="4" max="4" width="12.421875" style="0" customWidth="1"/>
    <col min="5" max="5" width="16.421875" style="0" customWidth="1"/>
    <col min="6" max="6" width="13.003906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9" t="s">
        <v>85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ht="10.5" customHeight="1"/>
    <row r="3" spans="1:13" ht="15.75">
      <c r="A3" s="89" t="s">
        <v>174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ht="15.75">
      <c r="N4" s="1" t="s">
        <v>13</v>
      </c>
    </row>
    <row r="5" spans="1:14" ht="15.75" customHeight="1">
      <c r="A5" s="110" t="s">
        <v>16</v>
      </c>
      <c r="B5" s="110" t="s">
        <v>3</v>
      </c>
      <c r="C5" s="110" t="s">
        <v>175</v>
      </c>
      <c r="D5" s="110"/>
      <c r="E5" s="110"/>
      <c r="F5" s="110"/>
      <c r="G5" s="110" t="s">
        <v>176</v>
      </c>
      <c r="H5" s="110"/>
      <c r="I5" s="110"/>
      <c r="J5" s="110"/>
      <c r="K5" s="110" t="s">
        <v>177</v>
      </c>
      <c r="L5" s="110"/>
      <c r="M5" s="110"/>
      <c r="N5" s="110"/>
    </row>
    <row r="6" spans="1:14" ht="54.75" customHeight="1">
      <c r="A6" s="110"/>
      <c r="B6" s="110"/>
      <c r="C6" s="13" t="s">
        <v>17</v>
      </c>
      <c r="D6" s="13" t="s">
        <v>18</v>
      </c>
      <c r="E6" s="13" t="s">
        <v>19</v>
      </c>
      <c r="F6" s="15" t="s">
        <v>24</v>
      </c>
      <c r="G6" s="13" t="s">
        <v>17</v>
      </c>
      <c r="H6" s="13" t="s">
        <v>18</v>
      </c>
      <c r="I6" s="13" t="s">
        <v>19</v>
      </c>
      <c r="J6" s="13" t="s">
        <v>23</v>
      </c>
      <c r="K6" s="13" t="s">
        <v>17</v>
      </c>
      <c r="L6" s="13" t="s">
        <v>18</v>
      </c>
      <c r="M6" s="13" t="s">
        <v>19</v>
      </c>
      <c r="N6" s="13" t="s">
        <v>26</v>
      </c>
    </row>
    <row r="7" spans="1:14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62.25" customHeight="1">
      <c r="A8" s="43" t="s">
        <v>145</v>
      </c>
      <c r="B8" s="14" t="s">
        <v>20</v>
      </c>
      <c r="C8" s="78">
        <v>5054160</v>
      </c>
      <c r="D8" s="78" t="s">
        <v>21</v>
      </c>
      <c r="E8" s="78" t="s">
        <v>21</v>
      </c>
      <c r="F8" s="78">
        <f>C8</f>
        <v>5054160</v>
      </c>
      <c r="G8" s="78">
        <v>5604772</v>
      </c>
      <c r="H8" s="78" t="s">
        <v>21</v>
      </c>
      <c r="I8" s="78" t="s">
        <v>21</v>
      </c>
      <c r="J8" s="78">
        <f>G8</f>
        <v>5604772</v>
      </c>
      <c r="K8" s="78">
        <v>5580334</v>
      </c>
      <c r="L8" s="78" t="s">
        <v>21</v>
      </c>
      <c r="M8" s="78" t="s">
        <v>21</v>
      </c>
      <c r="N8" s="78">
        <f>K8</f>
        <v>5580334</v>
      </c>
    </row>
    <row r="9" spans="1:14" ht="124.5" customHeight="1">
      <c r="A9" s="13">
        <v>2501300</v>
      </c>
      <c r="B9" s="14" t="s">
        <v>136</v>
      </c>
      <c r="C9" s="78" t="s">
        <v>21</v>
      </c>
      <c r="D9" s="79">
        <v>69967</v>
      </c>
      <c r="E9" s="78">
        <v>0</v>
      </c>
      <c r="F9" s="78">
        <f>D9</f>
        <v>69967</v>
      </c>
      <c r="G9" s="78" t="s">
        <v>21</v>
      </c>
      <c r="H9" s="78">
        <v>364511</v>
      </c>
      <c r="I9" s="78" t="s">
        <v>21</v>
      </c>
      <c r="J9" s="78">
        <f>H9</f>
        <v>364511</v>
      </c>
      <c r="K9" s="78" t="s">
        <v>21</v>
      </c>
      <c r="L9" s="78">
        <v>0</v>
      </c>
      <c r="M9" s="78" t="s">
        <v>21</v>
      </c>
      <c r="N9" s="78">
        <v>0</v>
      </c>
    </row>
    <row r="10" spans="1:14" ht="110.25">
      <c r="A10" s="13">
        <v>25010100</v>
      </c>
      <c r="B10" s="14" t="s">
        <v>137</v>
      </c>
      <c r="C10" s="78" t="s">
        <v>21</v>
      </c>
      <c r="D10" s="79" t="s">
        <v>172</v>
      </c>
      <c r="E10" s="78">
        <v>0</v>
      </c>
      <c r="F10" s="78" t="s">
        <v>172</v>
      </c>
      <c r="G10" s="78" t="s">
        <v>21</v>
      </c>
      <c r="H10" s="78">
        <v>40000</v>
      </c>
      <c r="I10" s="78" t="s">
        <v>21</v>
      </c>
      <c r="J10" s="78">
        <f>H10</f>
        <v>40000</v>
      </c>
      <c r="K10" s="78" t="s">
        <v>21</v>
      </c>
      <c r="L10" s="79">
        <v>42000</v>
      </c>
      <c r="M10" s="79" t="s">
        <v>21</v>
      </c>
      <c r="N10" s="78">
        <f>L10</f>
        <v>42000</v>
      </c>
    </row>
    <row r="11" spans="1:14" ht="47.25">
      <c r="A11" s="13">
        <v>602400</v>
      </c>
      <c r="B11" s="14" t="s">
        <v>138</v>
      </c>
      <c r="C11" s="78" t="s">
        <v>21</v>
      </c>
      <c r="D11" s="79">
        <v>30777</v>
      </c>
      <c r="E11" s="78">
        <v>30777</v>
      </c>
      <c r="F11" s="78">
        <f>D11</f>
        <v>30777</v>
      </c>
      <c r="G11" s="78" t="s">
        <v>21</v>
      </c>
      <c r="H11" s="79">
        <f>16000+152315</f>
        <v>168315</v>
      </c>
      <c r="I11" s="78">
        <v>168315</v>
      </c>
      <c r="J11" s="78">
        <f>H11</f>
        <v>168315</v>
      </c>
      <c r="K11" s="78" t="s">
        <v>21</v>
      </c>
      <c r="L11" s="79">
        <v>15000</v>
      </c>
      <c r="M11" s="79">
        <v>15000</v>
      </c>
      <c r="N11" s="78">
        <f>L11</f>
        <v>15000</v>
      </c>
    </row>
    <row r="12" spans="1:14" ht="63.75" customHeight="1">
      <c r="A12" s="13"/>
      <c r="B12" s="14" t="s">
        <v>22</v>
      </c>
      <c r="C12" s="78" t="s">
        <v>21</v>
      </c>
      <c r="D12" s="79">
        <v>0</v>
      </c>
      <c r="E12" s="78">
        <v>0</v>
      </c>
      <c r="F12" s="78">
        <v>0</v>
      </c>
      <c r="G12" s="78" t="s">
        <v>21</v>
      </c>
      <c r="H12" s="78">
        <v>0</v>
      </c>
      <c r="I12" s="78">
        <v>0</v>
      </c>
      <c r="J12" s="78">
        <v>0</v>
      </c>
      <c r="K12" s="78" t="s">
        <v>21</v>
      </c>
      <c r="L12" s="79">
        <v>0</v>
      </c>
      <c r="M12" s="79">
        <v>0</v>
      </c>
      <c r="N12" s="78">
        <v>0</v>
      </c>
    </row>
    <row r="13" spans="1:14" ht="21.75" customHeight="1">
      <c r="A13" s="13"/>
      <c r="B13" s="13" t="s">
        <v>12</v>
      </c>
      <c r="C13" s="80">
        <f>SUM(C8:C12)</f>
        <v>5054160</v>
      </c>
      <c r="D13" s="80">
        <v>100744</v>
      </c>
      <c r="E13" s="80">
        <f>E11</f>
        <v>30777</v>
      </c>
      <c r="F13" s="80">
        <f aca="true" t="shared" si="0" ref="F13:K13">SUM(F8:F12)</f>
        <v>5154904</v>
      </c>
      <c r="G13" s="80">
        <f t="shared" si="0"/>
        <v>5604772</v>
      </c>
      <c r="H13" s="80">
        <f>H12+H11+H10+H9</f>
        <v>572826</v>
      </c>
      <c r="I13" s="80">
        <f t="shared" si="0"/>
        <v>168315</v>
      </c>
      <c r="J13" s="80">
        <f t="shared" si="0"/>
        <v>6177598</v>
      </c>
      <c r="K13" s="80">
        <f t="shared" si="0"/>
        <v>5580334</v>
      </c>
      <c r="L13" s="81">
        <f>SUM(L9:L12)</f>
        <v>57000</v>
      </c>
      <c r="M13" s="81">
        <f>SUM(M9:M12)</f>
        <v>15000</v>
      </c>
      <c r="N13" s="80">
        <f>SUM(N8:N12)</f>
        <v>5637334</v>
      </c>
    </row>
    <row r="14" spans="4:8" ht="27" customHeight="1">
      <c r="D14" s="64"/>
      <c r="H14" s="60"/>
    </row>
    <row r="15" spans="1:13" ht="15.75">
      <c r="A15" s="89" t="s">
        <v>180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ht="15" customHeight="1">
      <c r="N16" s="1" t="s">
        <v>13</v>
      </c>
    </row>
    <row r="17" spans="1:14" ht="15" customHeight="1">
      <c r="A17" s="110" t="s">
        <v>16</v>
      </c>
      <c r="B17" s="110" t="s">
        <v>3</v>
      </c>
      <c r="C17" s="111" t="s">
        <v>81</v>
      </c>
      <c r="D17" s="104"/>
      <c r="E17" s="104"/>
      <c r="F17" s="104"/>
      <c r="G17" s="104"/>
      <c r="H17" s="104"/>
      <c r="I17" s="99" t="s">
        <v>179</v>
      </c>
      <c r="J17" s="100"/>
      <c r="K17" s="100"/>
      <c r="L17" s="100"/>
      <c r="M17" s="100"/>
      <c r="N17" s="101"/>
    </row>
    <row r="18" spans="1:14" ht="31.5" customHeight="1">
      <c r="A18" s="110"/>
      <c r="B18" s="110"/>
      <c r="C18" s="105" t="s">
        <v>17</v>
      </c>
      <c r="D18" s="105"/>
      <c r="E18" s="105" t="s">
        <v>18</v>
      </c>
      <c r="F18" s="105"/>
      <c r="G18" s="105" t="s">
        <v>19</v>
      </c>
      <c r="H18" s="105" t="s">
        <v>24</v>
      </c>
      <c r="I18" s="105" t="s">
        <v>17</v>
      </c>
      <c r="J18" s="105"/>
      <c r="K18" s="105" t="s">
        <v>18</v>
      </c>
      <c r="L18" s="105"/>
      <c r="M18" s="105" t="s">
        <v>19</v>
      </c>
      <c r="N18" s="105" t="s">
        <v>25</v>
      </c>
    </row>
    <row r="19" spans="1:14" ht="15">
      <c r="A19" s="110"/>
      <c r="B19" s="110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15.75">
      <c r="A20" s="13">
        <v>1</v>
      </c>
      <c r="B20" s="13">
        <v>2</v>
      </c>
      <c r="C20" s="104">
        <v>3</v>
      </c>
      <c r="D20" s="104"/>
      <c r="E20" s="104">
        <v>4</v>
      </c>
      <c r="F20" s="104"/>
      <c r="G20" s="17">
        <v>5</v>
      </c>
      <c r="H20" s="17">
        <v>6</v>
      </c>
      <c r="I20" s="104">
        <v>7</v>
      </c>
      <c r="J20" s="104"/>
      <c r="K20" s="104">
        <v>8</v>
      </c>
      <c r="L20" s="104"/>
      <c r="M20" s="17">
        <v>9</v>
      </c>
      <c r="N20" s="17">
        <v>10</v>
      </c>
    </row>
    <row r="21" spans="1:14" ht="47.25">
      <c r="A21" s="43" t="s">
        <v>145</v>
      </c>
      <c r="B21" s="14" t="s">
        <v>20</v>
      </c>
      <c r="C21" s="108">
        <v>6273010</v>
      </c>
      <c r="D21" s="108"/>
      <c r="E21" s="108" t="s">
        <v>21</v>
      </c>
      <c r="F21" s="108"/>
      <c r="G21" s="82" t="s">
        <v>21</v>
      </c>
      <c r="H21" s="82">
        <f>C21</f>
        <v>6273010</v>
      </c>
      <c r="I21" s="108">
        <v>6713371</v>
      </c>
      <c r="J21" s="108"/>
      <c r="K21" s="108" t="s">
        <v>21</v>
      </c>
      <c r="L21" s="108"/>
      <c r="M21" s="82" t="s">
        <v>21</v>
      </c>
      <c r="N21" s="82">
        <f>I21</f>
        <v>6713371</v>
      </c>
    </row>
    <row r="22" spans="1:14" ht="125.25" customHeight="1">
      <c r="A22" s="13">
        <v>25010300</v>
      </c>
      <c r="B22" s="14" t="s">
        <v>136</v>
      </c>
      <c r="C22" s="102" t="s">
        <v>21</v>
      </c>
      <c r="D22" s="103"/>
      <c r="E22" s="102"/>
      <c r="F22" s="103"/>
      <c r="G22" s="82" t="s">
        <v>21</v>
      </c>
      <c r="H22" s="82"/>
      <c r="I22" s="102" t="s">
        <v>21</v>
      </c>
      <c r="J22" s="103"/>
      <c r="K22" s="102"/>
      <c r="L22" s="103"/>
      <c r="M22" s="82" t="s">
        <v>21</v>
      </c>
      <c r="N22" s="82"/>
    </row>
    <row r="23" spans="1:14" ht="110.25">
      <c r="A23" s="13">
        <v>25010100</v>
      </c>
      <c r="B23" s="14" t="s">
        <v>137</v>
      </c>
      <c r="C23" s="108" t="s">
        <v>21</v>
      </c>
      <c r="D23" s="108"/>
      <c r="E23" s="106">
        <f>L10*1.124128</f>
        <v>47213.376000000004</v>
      </c>
      <c r="F23" s="106"/>
      <c r="G23" s="83" t="s">
        <v>21</v>
      </c>
      <c r="H23" s="82">
        <f>E23</f>
        <v>47213.376000000004</v>
      </c>
      <c r="I23" s="108" t="s">
        <v>21</v>
      </c>
      <c r="J23" s="108"/>
      <c r="K23" s="106">
        <f>E23*1.0701993848011</f>
        <v>50527.72594958302</v>
      </c>
      <c r="L23" s="106"/>
      <c r="M23" s="83" t="s">
        <v>21</v>
      </c>
      <c r="N23" s="82">
        <f>K23</f>
        <v>50527.72594958302</v>
      </c>
    </row>
    <row r="24" spans="1:14" ht="47.25">
      <c r="A24" s="13">
        <v>602400</v>
      </c>
      <c r="B24" s="14" t="s">
        <v>138</v>
      </c>
      <c r="C24" s="108" t="s">
        <v>21</v>
      </c>
      <c r="D24" s="108"/>
      <c r="E24" s="106">
        <f>L11*1.124128</f>
        <v>16861.920000000002</v>
      </c>
      <c r="F24" s="106"/>
      <c r="G24" s="83">
        <f>E24</f>
        <v>16861.920000000002</v>
      </c>
      <c r="H24" s="82">
        <f>E24</f>
        <v>16861.920000000002</v>
      </c>
      <c r="I24" s="108" t="s">
        <v>21</v>
      </c>
      <c r="J24" s="108"/>
      <c r="K24" s="106">
        <f>E24*1.0701993848011</f>
        <v>18045.616410565366</v>
      </c>
      <c r="L24" s="106"/>
      <c r="M24" s="83">
        <f>K24</f>
        <v>18045.616410565366</v>
      </c>
      <c r="N24" s="82">
        <f>K24</f>
        <v>18045.616410565366</v>
      </c>
    </row>
    <row r="25" spans="1:14" ht="47.25">
      <c r="A25" s="13"/>
      <c r="B25" s="14" t="s">
        <v>22</v>
      </c>
      <c r="C25" s="108" t="s">
        <v>21</v>
      </c>
      <c r="D25" s="108"/>
      <c r="E25" s="106" t="s">
        <v>21</v>
      </c>
      <c r="F25" s="106"/>
      <c r="G25" s="83" t="s">
        <v>21</v>
      </c>
      <c r="H25" s="82" t="s">
        <v>21</v>
      </c>
      <c r="I25" s="108" t="s">
        <v>21</v>
      </c>
      <c r="J25" s="108"/>
      <c r="K25" s="106" t="s">
        <v>21</v>
      </c>
      <c r="L25" s="106"/>
      <c r="M25" s="83" t="s">
        <v>21</v>
      </c>
      <c r="N25" s="82" t="s">
        <v>21</v>
      </c>
    </row>
    <row r="26" spans="1:15" ht="26.25" customHeight="1">
      <c r="A26" s="13"/>
      <c r="B26" s="13" t="s">
        <v>12</v>
      </c>
      <c r="C26" s="109">
        <f>SUM(C21:C25)</f>
        <v>6273010</v>
      </c>
      <c r="D26" s="109"/>
      <c r="E26" s="107">
        <f>SUM(E22:E25)</f>
        <v>64075.296</v>
      </c>
      <c r="F26" s="107"/>
      <c r="G26" s="85">
        <f>G24</f>
        <v>16861.920000000002</v>
      </c>
      <c r="H26" s="84">
        <f>SUM(H21:H25)</f>
        <v>6337085.296</v>
      </c>
      <c r="I26" s="109">
        <f>SUM(I21:I25)</f>
        <v>6713371</v>
      </c>
      <c r="J26" s="109"/>
      <c r="K26" s="107">
        <f>SUM(K23:K25)</f>
        <v>68573.34236014838</v>
      </c>
      <c r="L26" s="107"/>
      <c r="M26" s="85">
        <f>M24</f>
        <v>18045.616410565366</v>
      </c>
      <c r="N26" s="84">
        <f>SUM(N21:N25)</f>
        <v>6781944.342360148</v>
      </c>
      <c r="O26" s="5"/>
    </row>
    <row r="27" spans="3:15" ht="15.75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5"/>
    </row>
  </sheetData>
  <sheetProtection/>
  <mergeCells count="49">
    <mergeCell ref="K5:N5"/>
    <mergeCell ref="E18:F19"/>
    <mergeCell ref="A3:M3"/>
    <mergeCell ref="C23:D23"/>
    <mergeCell ref="C24:D24"/>
    <mergeCell ref="A1:I1"/>
    <mergeCell ref="J1:M1"/>
    <mergeCell ref="C5:F5"/>
    <mergeCell ref="G5:J5"/>
    <mergeCell ref="A5:A6"/>
    <mergeCell ref="E25:F25"/>
    <mergeCell ref="B5:B6"/>
    <mergeCell ref="C21:D21"/>
    <mergeCell ref="A17:A19"/>
    <mergeCell ref="B17:B19"/>
    <mergeCell ref="C17:H17"/>
    <mergeCell ref="E20:F20"/>
    <mergeCell ref="C18:D19"/>
    <mergeCell ref="C20:D20"/>
    <mergeCell ref="E21:F21"/>
    <mergeCell ref="E26:F26"/>
    <mergeCell ref="E23:F23"/>
    <mergeCell ref="E24:F24"/>
    <mergeCell ref="C25:D25"/>
    <mergeCell ref="C26:D26"/>
    <mergeCell ref="A15:M15"/>
    <mergeCell ref="M18:M19"/>
    <mergeCell ref="I26:J26"/>
    <mergeCell ref="K21:L21"/>
    <mergeCell ref="K23:L23"/>
    <mergeCell ref="K24:L24"/>
    <mergeCell ref="K25:L25"/>
    <mergeCell ref="K26:L26"/>
    <mergeCell ref="N18:N19"/>
    <mergeCell ref="K18:L19"/>
    <mergeCell ref="I18:J19"/>
    <mergeCell ref="I21:J21"/>
    <mergeCell ref="I23:J23"/>
    <mergeCell ref="I24:J24"/>
    <mergeCell ref="I25:J25"/>
    <mergeCell ref="I17:N17"/>
    <mergeCell ref="C22:D22"/>
    <mergeCell ref="E22:F22"/>
    <mergeCell ref="I22:J22"/>
    <mergeCell ref="K22:L22"/>
    <mergeCell ref="I20:J20"/>
    <mergeCell ref="K20:L20"/>
    <mergeCell ref="G18:G19"/>
    <mergeCell ref="H18:H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88"/>
  <sheetViews>
    <sheetView view="pageBreakPreview" zoomScale="75" zoomScaleSheetLayoutView="75" zoomScalePageLayoutView="0" workbookViewId="0" topLeftCell="A46">
      <selection activeCell="M77" sqref="M77"/>
    </sheetView>
  </sheetViews>
  <sheetFormatPr defaultColWidth="9.140625" defaultRowHeight="15"/>
  <cols>
    <col min="1" max="1" width="15.00390625" style="0" customWidth="1"/>
    <col min="2" max="2" width="30.140625" style="0" customWidth="1"/>
    <col min="3" max="3" width="17.7109375" style="0" customWidth="1"/>
    <col min="4" max="4" width="15.421875" style="0" customWidth="1"/>
    <col min="5" max="5" width="16.421875" style="0" customWidth="1"/>
    <col min="6" max="6" width="13.140625" style="0" customWidth="1"/>
    <col min="7" max="7" width="14.140625" style="0" customWidth="1"/>
    <col min="8" max="8" width="17.7109375" style="0" customWidth="1"/>
    <col min="9" max="9" width="16.00390625" style="0" customWidth="1"/>
    <col min="10" max="10" width="14.57421875" style="0" customWidth="1"/>
    <col min="11" max="11" width="14.8515625" style="0" customWidth="1"/>
    <col min="12" max="12" width="16.28125" style="0" customWidth="1"/>
    <col min="13" max="13" width="15.140625" style="0" customWidth="1"/>
    <col min="14" max="14" width="18.8515625" style="0" customWidth="1"/>
  </cols>
  <sheetData>
    <row r="1" spans="1:13" ht="15.75">
      <c r="A1" s="89" t="s">
        <v>27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ht="10.5" customHeight="1"/>
    <row r="3" spans="1:13" ht="15.75">
      <c r="A3" s="89" t="s">
        <v>181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ht="15.75">
      <c r="N4" s="1" t="s">
        <v>13</v>
      </c>
    </row>
    <row r="5" spans="1:14" ht="15.75" customHeight="1">
      <c r="A5" s="110" t="s">
        <v>28</v>
      </c>
      <c r="B5" s="110" t="s">
        <v>3</v>
      </c>
      <c r="C5" s="110" t="s">
        <v>175</v>
      </c>
      <c r="D5" s="110"/>
      <c r="E5" s="110"/>
      <c r="F5" s="110"/>
      <c r="G5" s="110" t="s">
        <v>176</v>
      </c>
      <c r="H5" s="110"/>
      <c r="I5" s="110"/>
      <c r="J5" s="110"/>
      <c r="K5" s="110" t="s">
        <v>177</v>
      </c>
      <c r="L5" s="110"/>
      <c r="M5" s="110"/>
      <c r="N5" s="110"/>
    </row>
    <row r="6" spans="1:14" ht="69.75" customHeight="1">
      <c r="A6" s="110"/>
      <c r="B6" s="110"/>
      <c r="C6" s="13" t="s">
        <v>17</v>
      </c>
      <c r="D6" s="13" t="s">
        <v>18</v>
      </c>
      <c r="E6" s="13" t="s">
        <v>19</v>
      </c>
      <c r="F6" s="15" t="s">
        <v>24</v>
      </c>
      <c r="G6" s="13" t="s">
        <v>17</v>
      </c>
      <c r="H6" s="13" t="s">
        <v>18</v>
      </c>
      <c r="I6" s="13" t="s">
        <v>19</v>
      </c>
      <c r="J6" s="13" t="s">
        <v>23</v>
      </c>
      <c r="K6" s="13" t="s">
        <v>17</v>
      </c>
      <c r="L6" s="13" t="s">
        <v>18</v>
      </c>
      <c r="M6" s="13" t="s">
        <v>19</v>
      </c>
      <c r="N6" s="13" t="s">
        <v>26</v>
      </c>
    </row>
    <row r="7" spans="1:14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/>
      <c r="M7" s="13">
        <v>13</v>
      </c>
      <c r="N7" s="13">
        <v>14</v>
      </c>
    </row>
    <row r="8" spans="1:14" ht="15.75">
      <c r="A8" s="34">
        <v>2000</v>
      </c>
      <c r="B8" s="40" t="s">
        <v>106</v>
      </c>
      <c r="C8" s="58">
        <f>C9+C13+C26</f>
        <v>5054160</v>
      </c>
      <c r="D8" s="59"/>
      <c r="E8" s="59">
        <v>0</v>
      </c>
      <c r="F8" s="58">
        <f>C8+D8</f>
        <v>5054160</v>
      </c>
      <c r="G8" s="58">
        <f>G9+G13+G26</f>
        <v>5604772</v>
      </c>
      <c r="H8" s="58">
        <f>H9+H13+H26</f>
        <v>404511</v>
      </c>
      <c r="I8" s="59">
        <v>0</v>
      </c>
      <c r="J8" s="58">
        <f>J9+J13+J26</f>
        <v>6009283</v>
      </c>
      <c r="K8" s="58">
        <f>K33</f>
        <v>5580334</v>
      </c>
      <c r="L8" s="73">
        <f>L9+L13+L26</f>
        <v>42000</v>
      </c>
      <c r="M8" s="63">
        <v>0</v>
      </c>
      <c r="N8" s="58">
        <f>K8+L8</f>
        <v>5622334</v>
      </c>
    </row>
    <row r="9" spans="1:14" ht="24">
      <c r="A9" s="13">
        <v>2100</v>
      </c>
      <c r="B9" s="35" t="s">
        <v>107</v>
      </c>
      <c r="C9" s="59">
        <f>C10+C12</f>
        <v>4127607</v>
      </c>
      <c r="D9" s="59">
        <v>0</v>
      </c>
      <c r="E9" s="59">
        <v>0</v>
      </c>
      <c r="F9" s="59">
        <f>C9+D9</f>
        <v>4127607</v>
      </c>
      <c r="G9" s="59">
        <f>G10+G12</f>
        <v>5007470</v>
      </c>
      <c r="H9" s="59">
        <v>14856</v>
      </c>
      <c r="I9" s="59">
        <v>0</v>
      </c>
      <c r="J9" s="59">
        <f>G9+H9</f>
        <v>5022326</v>
      </c>
      <c r="K9" s="59">
        <f>K10+K12</f>
        <v>5046720</v>
      </c>
      <c r="L9" s="63">
        <f>L10</f>
        <v>14856</v>
      </c>
      <c r="M9" s="63">
        <v>0</v>
      </c>
      <c r="N9" s="59">
        <f aca="true" t="shared" si="0" ref="N9:N31">K9+L9</f>
        <v>5061576</v>
      </c>
    </row>
    <row r="10" spans="1:14" ht="15.75">
      <c r="A10" s="13">
        <v>2110</v>
      </c>
      <c r="B10" s="36" t="s">
        <v>108</v>
      </c>
      <c r="C10" s="59">
        <v>3375088</v>
      </c>
      <c r="D10" s="59">
        <v>0</v>
      </c>
      <c r="E10" s="59">
        <v>0</v>
      </c>
      <c r="F10" s="59">
        <f aca="true" t="shared" si="1" ref="F10:F33">C10+D10</f>
        <v>3375088</v>
      </c>
      <c r="G10" s="59">
        <v>4104484</v>
      </c>
      <c r="H10" s="59">
        <v>14856</v>
      </c>
      <c r="I10" s="59">
        <v>0</v>
      </c>
      <c r="J10" s="59">
        <f aca="true" t="shared" si="2" ref="J10:K32">G10+H10</f>
        <v>4119340</v>
      </c>
      <c r="K10" s="59">
        <v>4136656</v>
      </c>
      <c r="L10" s="63">
        <f>L11+L12</f>
        <v>14856</v>
      </c>
      <c r="M10" s="63">
        <v>0</v>
      </c>
      <c r="N10" s="59">
        <f t="shared" si="0"/>
        <v>4151512</v>
      </c>
    </row>
    <row r="11" spans="1:14" ht="15.75">
      <c r="A11" s="13">
        <v>2111</v>
      </c>
      <c r="B11" s="36" t="s">
        <v>109</v>
      </c>
      <c r="C11" s="59">
        <v>3375088</v>
      </c>
      <c r="D11" s="59">
        <v>0</v>
      </c>
      <c r="E11" s="59">
        <v>0</v>
      </c>
      <c r="F11" s="59">
        <f t="shared" si="1"/>
        <v>3375088</v>
      </c>
      <c r="G11" s="59">
        <v>4104484</v>
      </c>
      <c r="H11" s="59">
        <v>12177</v>
      </c>
      <c r="I11" s="59">
        <v>0</v>
      </c>
      <c r="J11" s="59">
        <f t="shared" si="2"/>
        <v>4116661</v>
      </c>
      <c r="K11" s="59">
        <v>4136656</v>
      </c>
      <c r="L11" s="63">
        <v>12177</v>
      </c>
      <c r="M11" s="63">
        <v>0</v>
      </c>
      <c r="N11" s="59">
        <f t="shared" si="0"/>
        <v>4148833</v>
      </c>
    </row>
    <row r="12" spans="1:14" ht="15.75">
      <c r="A12" s="13">
        <v>2120</v>
      </c>
      <c r="B12" s="35" t="s">
        <v>110</v>
      </c>
      <c r="C12" s="59">
        <v>752519</v>
      </c>
      <c r="D12" s="59">
        <v>0</v>
      </c>
      <c r="E12" s="59">
        <v>0</v>
      </c>
      <c r="F12" s="59">
        <f t="shared" si="1"/>
        <v>752519</v>
      </c>
      <c r="G12" s="59">
        <v>902986</v>
      </c>
      <c r="H12" s="59">
        <v>2679</v>
      </c>
      <c r="I12" s="59">
        <v>0</v>
      </c>
      <c r="J12" s="59">
        <f t="shared" si="2"/>
        <v>905665</v>
      </c>
      <c r="K12" s="59">
        <v>910064</v>
      </c>
      <c r="L12" s="63">
        <v>2679</v>
      </c>
      <c r="M12" s="63">
        <v>0</v>
      </c>
      <c r="N12" s="59">
        <f t="shared" si="0"/>
        <v>912743</v>
      </c>
    </row>
    <row r="13" spans="1:14" ht="15.75">
      <c r="A13" s="13">
        <v>2200</v>
      </c>
      <c r="B13" s="35" t="s">
        <v>111</v>
      </c>
      <c r="C13" s="58">
        <f>C14+C15+C16+C17</f>
        <v>925730</v>
      </c>
      <c r="D13" s="59">
        <v>0</v>
      </c>
      <c r="E13" s="59">
        <v>0</v>
      </c>
      <c r="F13" s="58">
        <f t="shared" si="1"/>
        <v>925730</v>
      </c>
      <c r="G13" s="58">
        <f>G14+G15+G16+G17</f>
        <v>596452</v>
      </c>
      <c r="H13" s="58">
        <v>389355</v>
      </c>
      <c r="I13" s="58">
        <v>0</v>
      </c>
      <c r="J13" s="58">
        <f t="shared" si="2"/>
        <v>985807</v>
      </c>
      <c r="K13" s="58">
        <f>K14+K15+K16+K17+K23</f>
        <v>532474</v>
      </c>
      <c r="L13" s="63">
        <f>L17+L15+L14</f>
        <v>26844</v>
      </c>
      <c r="M13" s="63">
        <v>0</v>
      </c>
      <c r="N13" s="59">
        <f t="shared" si="0"/>
        <v>559318</v>
      </c>
    </row>
    <row r="14" spans="1:14" ht="24">
      <c r="A14" s="13">
        <v>2210</v>
      </c>
      <c r="B14" s="35" t="s">
        <v>112</v>
      </c>
      <c r="C14" s="59">
        <v>341154</v>
      </c>
      <c r="D14" s="59">
        <v>0</v>
      </c>
      <c r="E14" s="59">
        <v>0</v>
      </c>
      <c r="F14" s="59">
        <f t="shared" si="1"/>
        <v>341154</v>
      </c>
      <c r="G14" s="59">
        <v>82535</v>
      </c>
      <c r="H14" s="59">
        <v>18544</v>
      </c>
      <c r="I14" s="59">
        <v>0</v>
      </c>
      <c r="J14" s="59">
        <f t="shared" si="2"/>
        <v>101079</v>
      </c>
      <c r="K14" s="59">
        <v>49500</v>
      </c>
      <c r="L14" s="63">
        <v>20544</v>
      </c>
      <c r="M14" s="63">
        <v>0</v>
      </c>
      <c r="N14" s="59">
        <f t="shared" si="0"/>
        <v>70044</v>
      </c>
    </row>
    <row r="15" spans="1:14" ht="15.75">
      <c r="A15" s="13">
        <v>2240</v>
      </c>
      <c r="B15" s="35" t="s">
        <v>113</v>
      </c>
      <c r="C15" s="59">
        <v>150692</v>
      </c>
      <c r="D15" s="59">
        <v>0</v>
      </c>
      <c r="E15" s="59">
        <v>0</v>
      </c>
      <c r="F15" s="59">
        <f t="shared" si="1"/>
        <v>150692</v>
      </c>
      <c r="G15" s="59">
        <v>106313</v>
      </c>
      <c r="H15" s="59">
        <v>2500</v>
      </c>
      <c r="I15" s="59">
        <v>0</v>
      </c>
      <c r="J15" s="59">
        <f t="shared" si="2"/>
        <v>108813</v>
      </c>
      <c r="K15" s="59">
        <v>112065</v>
      </c>
      <c r="L15" s="63">
        <v>2500</v>
      </c>
      <c r="M15" s="63">
        <v>0</v>
      </c>
      <c r="N15" s="59">
        <f t="shared" si="0"/>
        <v>114565</v>
      </c>
    </row>
    <row r="16" spans="1:14" ht="15.75">
      <c r="A16" s="13">
        <v>2250</v>
      </c>
      <c r="B16" s="36" t="s">
        <v>114</v>
      </c>
      <c r="C16" s="59">
        <v>78595</v>
      </c>
      <c r="D16" s="59">
        <v>0</v>
      </c>
      <c r="E16" s="59">
        <v>0</v>
      </c>
      <c r="F16" s="59">
        <f t="shared" si="1"/>
        <v>78595</v>
      </c>
      <c r="G16" s="59">
        <v>93300</v>
      </c>
      <c r="H16" s="59">
        <v>0</v>
      </c>
      <c r="I16" s="59">
        <v>0</v>
      </c>
      <c r="J16" s="59">
        <f t="shared" si="2"/>
        <v>93300</v>
      </c>
      <c r="K16" s="59">
        <v>10000</v>
      </c>
      <c r="L16" s="63"/>
      <c r="M16" s="63">
        <v>0</v>
      </c>
      <c r="N16" s="59">
        <f t="shared" si="0"/>
        <v>10000</v>
      </c>
    </row>
    <row r="17" spans="1:14" ht="24">
      <c r="A17" s="13">
        <v>2270</v>
      </c>
      <c r="B17" s="35" t="s">
        <v>115</v>
      </c>
      <c r="C17" s="58">
        <f>C18+C19+C20+C21+C22</f>
        <v>355289</v>
      </c>
      <c r="D17" s="58">
        <v>69967</v>
      </c>
      <c r="E17" s="59">
        <v>0</v>
      </c>
      <c r="F17" s="58">
        <f t="shared" si="1"/>
        <v>425256</v>
      </c>
      <c r="G17" s="58">
        <f>G18+G19+G20+G21+G22</f>
        <v>314304</v>
      </c>
      <c r="H17" s="58">
        <f>H18+H19+H20</f>
        <v>368311</v>
      </c>
      <c r="I17" s="59">
        <v>0</v>
      </c>
      <c r="J17" s="58">
        <f t="shared" si="2"/>
        <v>682615</v>
      </c>
      <c r="K17" s="58">
        <f>K18+K19+K20+K21+K22</f>
        <v>360359</v>
      </c>
      <c r="L17" s="73">
        <f>L18+L19+L20+L21+L22</f>
        <v>3800</v>
      </c>
      <c r="M17" s="63">
        <v>0</v>
      </c>
      <c r="N17" s="59">
        <f t="shared" si="0"/>
        <v>364159</v>
      </c>
    </row>
    <row r="18" spans="1:14" ht="15" customHeight="1">
      <c r="A18" s="13">
        <v>2271</v>
      </c>
      <c r="B18" s="36" t="s">
        <v>116</v>
      </c>
      <c r="C18" s="59">
        <v>162019</v>
      </c>
      <c r="D18" s="59">
        <v>64350</v>
      </c>
      <c r="E18" s="59">
        <v>0</v>
      </c>
      <c r="F18" s="59">
        <f t="shared" si="1"/>
        <v>226369</v>
      </c>
      <c r="G18" s="59">
        <v>163930</v>
      </c>
      <c r="H18" s="59">
        <v>341040</v>
      </c>
      <c r="I18" s="59">
        <v>0</v>
      </c>
      <c r="J18" s="59">
        <f t="shared" si="2"/>
        <v>504970</v>
      </c>
      <c r="K18" s="59">
        <v>198571</v>
      </c>
      <c r="L18" s="63"/>
      <c r="M18" s="63">
        <v>0</v>
      </c>
      <c r="N18" s="59">
        <f t="shared" si="0"/>
        <v>198571</v>
      </c>
    </row>
    <row r="19" spans="1:14" ht="30" customHeight="1">
      <c r="A19" s="13">
        <v>2272</v>
      </c>
      <c r="B19" s="35" t="s">
        <v>117</v>
      </c>
      <c r="C19" s="59">
        <v>4055</v>
      </c>
      <c r="D19" s="59">
        <v>1049</v>
      </c>
      <c r="E19" s="59">
        <v>0</v>
      </c>
      <c r="F19" s="59">
        <f t="shared" si="1"/>
        <v>5104</v>
      </c>
      <c r="G19" s="59">
        <v>5552</v>
      </c>
      <c r="H19" s="59">
        <v>6531</v>
      </c>
      <c r="I19" s="59">
        <v>0</v>
      </c>
      <c r="J19" s="59">
        <f t="shared" si="2"/>
        <v>12083</v>
      </c>
      <c r="K19" s="59">
        <v>7882</v>
      </c>
      <c r="L19" s="63"/>
      <c r="M19" s="63">
        <v>0</v>
      </c>
      <c r="N19" s="59">
        <f t="shared" si="0"/>
        <v>7882</v>
      </c>
    </row>
    <row r="20" spans="1:14" ht="15.75">
      <c r="A20" s="13">
        <v>2273</v>
      </c>
      <c r="B20" s="36" t="s">
        <v>118</v>
      </c>
      <c r="C20" s="59">
        <v>40866</v>
      </c>
      <c r="D20" s="59">
        <v>4568</v>
      </c>
      <c r="E20" s="59">
        <v>0</v>
      </c>
      <c r="F20" s="59">
        <f t="shared" si="1"/>
        <v>45434</v>
      </c>
      <c r="G20" s="59">
        <v>33500</v>
      </c>
      <c r="H20" s="59">
        <v>20740</v>
      </c>
      <c r="I20" s="59">
        <v>0</v>
      </c>
      <c r="J20" s="59">
        <f t="shared" si="2"/>
        <v>54240</v>
      </c>
      <c r="K20" s="59">
        <v>47499</v>
      </c>
      <c r="L20" s="63">
        <v>3800</v>
      </c>
      <c r="M20" s="63">
        <v>0</v>
      </c>
      <c r="N20" s="59">
        <f t="shared" si="0"/>
        <v>51299</v>
      </c>
    </row>
    <row r="21" spans="1:14" ht="15.75">
      <c r="A21" s="13">
        <v>2274</v>
      </c>
      <c r="B21" s="37" t="s">
        <v>119</v>
      </c>
      <c r="C21" s="59">
        <v>145755</v>
      </c>
      <c r="D21" s="59">
        <v>0</v>
      </c>
      <c r="E21" s="59">
        <v>0</v>
      </c>
      <c r="F21" s="59">
        <f t="shared" si="1"/>
        <v>145755</v>
      </c>
      <c r="G21" s="59">
        <v>107524</v>
      </c>
      <c r="H21" s="59">
        <v>0</v>
      </c>
      <c r="I21" s="59">
        <v>0</v>
      </c>
      <c r="J21" s="59">
        <f t="shared" si="2"/>
        <v>107524</v>
      </c>
      <c r="K21" s="59">
        <v>88256</v>
      </c>
      <c r="L21" s="63">
        <v>0</v>
      </c>
      <c r="M21" s="63">
        <v>0</v>
      </c>
      <c r="N21" s="59">
        <f t="shared" si="0"/>
        <v>88256</v>
      </c>
    </row>
    <row r="22" spans="1:14" ht="15.75">
      <c r="A22" s="13">
        <v>2275</v>
      </c>
      <c r="B22" s="39" t="s">
        <v>135</v>
      </c>
      <c r="C22" s="59">
        <v>2594</v>
      </c>
      <c r="D22" s="59">
        <v>0</v>
      </c>
      <c r="E22" s="59">
        <v>0</v>
      </c>
      <c r="F22" s="59">
        <f t="shared" si="1"/>
        <v>2594</v>
      </c>
      <c r="G22" s="59">
        <v>3798</v>
      </c>
      <c r="H22" s="59">
        <v>0</v>
      </c>
      <c r="I22" s="59">
        <v>0</v>
      </c>
      <c r="J22" s="59">
        <f t="shared" si="2"/>
        <v>3798</v>
      </c>
      <c r="K22" s="59">
        <v>18151</v>
      </c>
      <c r="L22" s="63">
        <v>0</v>
      </c>
      <c r="M22" s="63">
        <v>0</v>
      </c>
      <c r="N22" s="59">
        <f t="shared" si="0"/>
        <v>18151</v>
      </c>
    </row>
    <row r="23" spans="1:14" ht="24.75" customHeight="1">
      <c r="A23" s="13">
        <v>2280</v>
      </c>
      <c r="B23" s="38" t="s">
        <v>120</v>
      </c>
      <c r="C23" s="59">
        <v>0</v>
      </c>
      <c r="D23" s="59">
        <v>0</v>
      </c>
      <c r="E23" s="59">
        <v>0</v>
      </c>
      <c r="F23" s="59">
        <f t="shared" si="1"/>
        <v>0</v>
      </c>
      <c r="G23" s="59">
        <v>0</v>
      </c>
      <c r="H23" s="59">
        <v>0</v>
      </c>
      <c r="I23" s="59">
        <v>0</v>
      </c>
      <c r="J23" s="59">
        <f t="shared" si="2"/>
        <v>0</v>
      </c>
      <c r="K23" s="59">
        <v>550</v>
      </c>
      <c r="L23" s="63">
        <v>0</v>
      </c>
      <c r="M23" s="63">
        <v>0</v>
      </c>
      <c r="N23" s="59">
        <f t="shared" si="0"/>
        <v>550</v>
      </c>
    </row>
    <row r="24" spans="1:14" ht="36">
      <c r="A24" s="13">
        <v>2281</v>
      </c>
      <c r="B24" s="38" t="s">
        <v>123</v>
      </c>
      <c r="C24" s="59">
        <v>0</v>
      </c>
      <c r="D24" s="59">
        <v>0</v>
      </c>
      <c r="E24" s="59">
        <v>0</v>
      </c>
      <c r="F24" s="59">
        <f t="shared" si="1"/>
        <v>0</v>
      </c>
      <c r="G24" s="59">
        <v>0</v>
      </c>
      <c r="H24" s="59">
        <v>0</v>
      </c>
      <c r="I24" s="59">
        <v>0</v>
      </c>
      <c r="J24" s="59">
        <f t="shared" si="2"/>
        <v>0</v>
      </c>
      <c r="K24" s="59"/>
      <c r="L24" s="63">
        <v>0</v>
      </c>
      <c r="M24" s="63">
        <v>0</v>
      </c>
      <c r="N24" s="59">
        <f t="shared" si="0"/>
        <v>0</v>
      </c>
    </row>
    <row r="25" spans="1:14" ht="36">
      <c r="A25" s="13">
        <v>2282</v>
      </c>
      <c r="B25" s="35" t="s">
        <v>121</v>
      </c>
      <c r="C25" s="59">
        <v>0</v>
      </c>
      <c r="D25" s="59">
        <v>0</v>
      </c>
      <c r="E25" s="59">
        <v>0</v>
      </c>
      <c r="F25" s="59">
        <f t="shared" si="1"/>
        <v>0</v>
      </c>
      <c r="G25" s="59">
        <v>0</v>
      </c>
      <c r="H25" s="59">
        <v>0</v>
      </c>
      <c r="I25" s="59">
        <v>0</v>
      </c>
      <c r="J25" s="59">
        <f t="shared" si="2"/>
        <v>0</v>
      </c>
      <c r="K25" s="59">
        <v>550</v>
      </c>
      <c r="L25" s="63">
        <v>0</v>
      </c>
      <c r="M25" s="63">
        <v>0</v>
      </c>
      <c r="N25" s="59">
        <f t="shared" si="0"/>
        <v>550</v>
      </c>
    </row>
    <row r="26" spans="1:14" ht="15.75" customHeight="1">
      <c r="A26" s="13">
        <v>2800</v>
      </c>
      <c r="B26" s="36" t="s">
        <v>122</v>
      </c>
      <c r="C26" s="59">
        <v>823</v>
      </c>
      <c r="D26" s="59"/>
      <c r="E26" s="59">
        <v>0</v>
      </c>
      <c r="F26" s="59">
        <f t="shared" si="1"/>
        <v>823</v>
      </c>
      <c r="G26" s="59">
        <v>850</v>
      </c>
      <c r="H26" s="59">
        <v>300</v>
      </c>
      <c r="I26" s="59">
        <v>0</v>
      </c>
      <c r="J26" s="59">
        <f t="shared" si="2"/>
        <v>1150</v>
      </c>
      <c r="K26" s="59">
        <v>1140</v>
      </c>
      <c r="L26" s="63">
        <v>300</v>
      </c>
      <c r="M26" s="63">
        <v>0</v>
      </c>
      <c r="N26" s="59">
        <f t="shared" si="0"/>
        <v>1440</v>
      </c>
    </row>
    <row r="27" spans="1:14" ht="15.75">
      <c r="A27" s="13">
        <v>2900</v>
      </c>
      <c r="B27" s="39" t="s">
        <v>124</v>
      </c>
      <c r="C27" s="59">
        <v>0</v>
      </c>
      <c r="D27" s="59">
        <v>0</v>
      </c>
      <c r="E27" s="59">
        <v>0</v>
      </c>
      <c r="F27" s="59">
        <f t="shared" si="1"/>
        <v>0</v>
      </c>
      <c r="G27" s="59">
        <v>0</v>
      </c>
      <c r="H27" s="59">
        <v>0</v>
      </c>
      <c r="I27" s="59">
        <v>0</v>
      </c>
      <c r="J27" s="59">
        <f t="shared" si="2"/>
        <v>0</v>
      </c>
      <c r="K27" s="59">
        <f t="shared" si="2"/>
        <v>0</v>
      </c>
      <c r="L27" s="63">
        <v>0</v>
      </c>
      <c r="M27" s="63">
        <v>0</v>
      </c>
      <c r="N27" s="59">
        <f t="shared" si="0"/>
        <v>0</v>
      </c>
    </row>
    <row r="28" spans="1:14" ht="15.75">
      <c r="A28" s="13">
        <v>3000</v>
      </c>
      <c r="B28" s="39" t="s">
        <v>125</v>
      </c>
      <c r="C28" s="59">
        <v>0</v>
      </c>
      <c r="D28" s="59">
        <v>30777</v>
      </c>
      <c r="E28" s="59">
        <v>30777</v>
      </c>
      <c r="F28" s="59">
        <f t="shared" si="1"/>
        <v>30777</v>
      </c>
      <c r="G28" s="59">
        <v>0</v>
      </c>
      <c r="H28" s="59">
        <v>168315</v>
      </c>
      <c r="I28" s="59">
        <v>168315</v>
      </c>
      <c r="J28" s="59">
        <f t="shared" si="2"/>
        <v>168315</v>
      </c>
      <c r="K28" s="59">
        <v>0</v>
      </c>
      <c r="L28" s="63">
        <v>15000</v>
      </c>
      <c r="M28" s="63">
        <v>15000</v>
      </c>
      <c r="N28" s="59">
        <f t="shared" si="0"/>
        <v>15000</v>
      </c>
    </row>
    <row r="29" spans="1:14" ht="15.75">
      <c r="A29" s="13">
        <v>3100</v>
      </c>
      <c r="B29" s="39" t="s">
        <v>126</v>
      </c>
      <c r="C29" s="59">
        <v>0</v>
      </c>
      <c r="D29" s="59">
        <v>30777</v>
      </c>
      <c r="E29" s="59">
        <v>30777</v>
      </c>
      <c r="F29" s="59">
        <f t="shared" si="1"/>
        <v>30777</v>
      </c>
      <c r="G29" s="59">
        <v>0</v>
      </c>
      <c r="H29" s="59">
        <v>168315</v>
      </c>
      <c r="I29" s="59">
        <v>168315</v>
      </c>
      <c r="J29" s="59">
        <f t="shared" si="2"/>
        <v>168315</v>
      </c>
      <c r="K29" s="59">
        <v>0</v>
      </c>
      <c r="L29" s="63">
        <v>15000</v>
      </c>
      <c r="M29" s="63">
        <v>15000</v>
      </c>
      <c r="N29" s="59">
        <f t="shared" si="0"/>
        <v>15000</v>
      </c>
    </row>
    <row r="30" spans="1:14" ht="27.75" customHeight="1">
      <c r="A30" s="13">
        <v>3110</v>
      </c>
      <c r="B30" s="35" t="s">
        <v>127</v>
      </c>
      <c r="C30" s="59">
        <v>0</v>
      </c>
      <c r="D30" s="59">
        <v>0</v>
      </c>
      <c r="E30" s="59">
        <v>0</v>
      </c>
      <c r="F30" s="59">
        <f t="shared" si="1"/>
        <v>0</v>
      </c>
      <c r="G30" s="59">
        <v>0</v>
      </c>
      <c r="H30" s="59">
        <v>168315</v>
      </c>
      <c r="I30" s="59">
        <v>168315</v>
      </c>
      <c r="J30" s="59">
        <f>G30+H30</f>
        <v>168315</v>
      </c>
      <c r="K30" s="59">
        <v>0</v>
      </c>
      <c r="L30" s="63">
        <v>15000</v>
      </c>
      <c r="M30" s="63">
        <v>15000</v>
      </c>
      <c r="N30" s="59">
        <f t="shared" si="0"/>
        <v>15000</v>
      </c>
    </row>
    <row r="31" spans="1:14" ht="15.75">
      <c r="A31" s="13">
        <v>3130</v>
      </c>
      <c r="B31" s="39" t="s">
        <v>128</v>
      </c>
      <c r="C31" s="59">
        <v>0</v>
      </c>
      <c r="D31" s="59">
        <v>0</v>
      </c>
      <c r="E31" s="59">
        <v>0</v>
      </c>
      <c r="F31" s="59">
        <f t="shared" si="1"/>
        <v>0</v>
      </c>
      <c r="G31" s="59">
        <v>0</v>
      </c>
      <c r="H31" s="59">
        <v>0</v>
      </c>
      <c r="I31" s="59">
        <v>0</v>
      </c>
      <c r="J31" s="59">
        <f t="shared" si="2"/>
        <v>0</v>
      </c>
      <c r="K31" s="59">
        <f t="shared" si="2"/>
        <v>0</v>
      </c>
      <c r="L31" s="63">
        <v>0</v>
      </c>
      <c r="M31" s="63">
        <v>0</v>
      </c>
      <c r="N31" s="59">
        <f t="shared" si="0"/>
        <v>0</v>
      </c>
    </row>
    <row r="32" spans="1:14" ht="15.75">
      <c r="A32" s="13">
        <v>3132</v>
      </c>
      <c r="B32" s="39" t="s">
        <v>129</v>
      </c>
      <c r="C32" s="59">
        <v>0</v>
      </c>
      <c r="D32" s="59">
        <v>30777</v>
      </c>
      <c r="E32" s="59">
        <v>0</v>
      </c>
      <c r="F32" s="59">
        <f t="shared" si="1"/>
        <v>30777</v>
      </c>
      <c r="G32" s="59">
        <v>0</v>
      </c>
      <c r="H32" s="59"/>
      <c r="I32" s="59"/>
      <c r="J32" s="59">
        <f t="shared" si="2"/>
        <v>0</v>
      </c>
      <c r="K32" s="59">
        <f t="shared" si="2"/>
        <v>0</v>
      </c>
      <c r="L32" s="63"/>
      <c r="M32" s="63"/>
      <c r="N32" s="59"/>
    </row>
    <row r="33" spans="1:14" ht="15.75">
      <c r="A33" s="13"/>
      <c r="B33" s="13" t="s">
        <v>12</v>
      </c>
      <c r="C33" s="58">
        <f>C8</f>
        <v>5054160</v>
      </c>
      <c r="D33" s="58">
        <f>D28+D17</f>
        <v>100744</v>
      </c>
      <c r="E33" s="58">
        <f>E28</f>
        <v>30777</v>
      </c>
      <c r="F33" s="58">
        <f t="shared" si="1"/>
        <v>5154904</v>
      </c>
      <c r="G33" s="58">
        <v>5604772</v>
      </c>
      <c r="H33" s="58">
        <f>H8+H28</f>
        <v>572826</v>
      </c>
      <c r="I33" s="58">
        <f>I28</f>
        <v>168315</v>
      </c>
      <c r="J33" s="58">
        <f>G33+H33</f>
        <v>6177598</v>
      </c>
      <c r="K33" s="58">
        <f>K9+K13+K26</f>
        <v>5580334</v>
      </c>
      <c r="L33" s="73">
        <f>L8+L28</f>
        <v>57000</v>
      </c>
      <c r="M33" s="73">
        <f>M28</f>
        <v>15000</v>
      </c>
      <c r="N33" s="58">
        <f>K33+L33</f>
        <v>5637334</v>
      </c>
    </row>
    <row r="34" spans="4:8" ht="15.75">
      <c r="D34" s="61"/>
      <c r="H34" s="61"/>
    </row>
    <row r="35" spans="1:13" ht="15.75">
      <c r="A35" s="89" t="s">
        <v>182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1:14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" t="s">
        <v>13</v>
      </c>
    </row>
    <row r="37" spans="1:14" ht="15.75">
      <c r="A37" s="110" t="s">
        <v>29</v>
      </c>
      <c r="B37" s="110" t="s">
        <v>3</v>
      </c>
      <c r="C37" s="110" t="s">
        <v>175</v>
      </c>
      <c r="D37" s="110"/>
      <c r="E37" s="110"/>
      <c r="F37" s="110"/>
      <c r="G37" s="110" t="s">
        <v>176</v>
      </c>
      <c r="H37" s="110"/>
      <c r="I37" s="110"/>
      <c r="J37" s="110"/>
      <c r="K37" s="110" t="s">
        <v>177</v>
      </c>
      <c r="L37" s="110"/>
      <c r="M37" s="110"/>
      <c r="N37" s="110"/>
    </row>
    <row r="38" spans="1:14" ht="15.75" customHeight="1">
      <c r="A38" s="110"/>
      <c r="B38" s="110"/>
      <c r="C38" s="13" t="s">
        <v>17</v>
      </c>
      <c r="D38" s="13" t="s">
        <v>18</v>
      </c>
      <c r="E38" s="13" t="s">
        <v>19</v>
      </c>
      <c r="F38" s="15" t="s">
        <v>24</v>
      </c>
      <c r="G38" s="13" t="s">
        <v>17</v>
      </c>
      <c r="H38" s="13" t="s">
        <v>18</v>
      </c>
      <c r="I38" s="13" t="s">
        <v>19</v>
      </c>
      <c r="J38" s="13" t="s">
        <v>23</v>
      </c>
      <c r="K38" s="13" t="s">
        <v>17</v>
      </c>
      <c r="L38" s="13" t="s">
        <v>18</v>
      </c>
      <c r="M38" s="13" t="s">
        <v>19</v>
      </c>
      <c r="N38" s="13" t="s">
        <v>26</v>
      </c>
    </row>
    <row r="39" spans="1:14" ht="15.75">
      <c r="A39" s="13">
        <v>1</v>
      </c>
      <c r="B39" s="13">
        <v>2</v>
      </c>
      <c r="C39" s="13">
        <v>3</v>
      </c>
      <c r="D39" s="13">
        <v>4</v>
      </c>
      <c r="E39" s="13">
        <v>5</v>
      </c>
      <c r="F39" s="13">
        <v>6</v>
      </c>
      <c r="G39" s="13">
        <v>7</v>
      </c>
      <c r="H39" s="13">
        <v>8</v>
      </c>
      <c r="I39" s="13">
        <v>9</v>
      </c>
      <c r="J39" s="13">
        <v>10</v>
      </c>
      <c r="K39" s="13">
        <v>11</v>
      </c>
      <c r="L39" s="13">
        <v>12</v>
      </c>
      <c r="M39" s="13">
        <v>13</v>
      </c>
      <c r="N39" s="13">
        <v>14</v>
      </c>
    </row>
    <row r="40" spans="1:14" ht="15.75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5.75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55.5" customHeight="1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5.75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5.75">
      <c r="A44" s="13"/>
      <c r="B44" s="13" t="s">
        <v>12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5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5.75">
      <c r="A46" s="89" t="s">
        <v>183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"/>
    </row>
    <row r="47" ht="15.75">
      <c r="N47" s="1" t="s">
        <v>13</v>
      </c>
    </row>
    <row r="48" spans="1:14" ht="15.75">
      <c r="A48" s="110" t="s">
        <v>28</v>
      </c>
      <c r="B48" s="110" t="s">
        <v>3</v>
      </c>
      <c r="C48" s="111" t="s">
        <v>81</v>
      </c>
      <c r="D48" s="104"/>
      <c r="E48" s="104"/>
      <c r="F48" s="104"/>
      <c r="G48" s="104"/>
      <c r="H48" s="104"/>
      <c r="I48" s="99" t="s">
        <v>179</v>
      </c>
      <c r="J48" s="100"/>
      <c r="K48" s="100"/>
      <c r="L48" s="100"/>
      <c r="M48" s="100"/>
      <c r="N48" s="101"/>
    </row>
    <row r="49" spans="1:14" ht="15">
      <c r="A49" s="110"/>
      <c r="B49" s="110"/>
      <c r="C49" s="105" t="s">
        <v>17</v>
      </c>
      <c r="D49" s="105"/>
      <c r="E49" s="105" t="s">
        <v>18</v>
      </c>
      <c r="F49" s="105"/>
      <c r="G49" s="105" t="s">
        <v>19</v>
      </c>
      <c r="H49" s="105" t="s">
        <v>24</v>
      </c>
      <c r="I49" s="105" t="s">
        <v>17</v>
      </c>
      <c r="J49" s="105"/>
      <c r="K49" s="105" t="s">
        <v>18</v>
      </c>
      <c r="L49" s="105"/>
      <c r="M49" s="105" t="s">
        <v>19</v>
      </c>
      <c r="N49" s="105" t="s">
        <v>25</v>
      </c>
    </row>
    <row r="50" spans="1:14" ht="15">
      <c r="A50" s="110"/>
      <c r="B50" s="110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4" ht="15.75">
      <c r="A51" s="13">
        <v>1</v>
      </c>
      <c r="B51" s="13">
        <v>2</v>
      </c>
      <c r="C51" s="104">
        <v>3</v>
      </c>
      <c r="D51" s="104"/>
      <c r="E51" s="104">
        <v>4</v>
      </c>
      <c r="F51" s="104"/>
      <c r="G51" s="17">
        <v>5</v>
      </c>
      <c r="H51" s="17">
        <v>6</v>
      </c>
      <c r="I51" s="104">
        <v>7</v>
      </c>
      <c r="J51" s="104"/>
      <c r="K51" s="104">
        <v>8</v>
      </c>
      <c r="L51" s="104"/>
      <c r="M51" s="17">
        <v>9</v>
      </c>
      <c r="N51" s="17">
        <v>10</v>
      </c>
    </row>
    <row r="52" spans="1:14" ht="24">
      <c r="A52" s="13">
        <v>2100</v>
      </c>
      <c r="B52" s="35" t="s">
        <v>107</v>
      </c>
      <c r="C52" s="112">
        <f>C53+C55</f>
        <v>5673159.26016</v>
      </c>
      <c r="D52" s="112"/>
      <c r="E52" s="113">
        <f>E53+E55</f>
        <v>16700.045568</v>
      </c>
      <c r="F52" s="114"/>
      <c r="G52" s="74">
        <v>0</v>
      </c>
      <c r="H52" s="65">
        <f aca="true" t="shared" si="3" ref="H52:H75">(C52+D52)+(E52+F52)</f>
        <v>5689859.305728</v>
      </c>
      <c r="I52" s="116">
        <f>C52*1.053</f>
        <v>5973836.70094848</v>
      </c>
      <c r="J52" s="117"/>
      <c r="K52" s="113">
        <f>K53+K55</f>
        <v>17871.947090926973</v>
      </c>
      <c r="L52" s="114"/>
      <c r="M52" s="74">
        <v>0</v>
      </c>
      <c r="N52" s="65">
        <f aca="true" t="shared" si="4" ref="N52:N76">(I52+J52)+(K52+L52)</f>
        <v>5991708.648039406</v>
      </c>
    </row>
    <row r="53" spans="1:14" ht="15.75">
      <c r="A53" s="13">
        <v>2110</v>
      </c>
      <c r="B53" s="36" t="s">
        <v>108</v>
      </c>
      <c r="C53" s="112">
        <f>C54</f>
        <v>4650130.835968</v>
      </c>
      <c r="D53" s="112"/>
      <c r="E53" s="113">
        <f>E54</f>
        <v>13688.506656</v>
      </c>
      <c r="F53" s="114"/>
      <c r="G53" s="74">
        <v>0</v>
      </c>
      <c r="H53" s="65">
        <f t="shared" si="3"/>
        <v>4663819.342624</v>
      </c>
      <c r="I53" s="112">
        <f>I54</f>
        <v>4976567.159897578</v>
      </c>
      <c r="J53" s="112"/>
      <c r="K53" s="113">
        <v>14649</v>
      </c>
      <c r="L53" s="114"/>
      <c r="M53" s="74">
        <v>0</v>
      </c>
      <c r="N53" s="65">
        <f t="shared" si="4"/>
        <v>4991216.159897578</v>
      </c>
    </row>
    <row r="54" spans="1:14" ht="15.75">
      <c r="A54" s="13">
        <v>2111</v>
      </c>
      <c r="B54" s="36" t="s">
        <v>109</v>
      </c>
      <c r="C54" s="112">
        <f>K11*1.124128</f>
        <v>4650130.835968</v>
      </c>
      <c r="D54" s="112"/>
      <c r="E54" s="113">
        <f>L11*1.124128</f>
        <v>13688.506656</v>
      </c>
      <c r="F54" s="114"/>
      <c r="G54" s="74">
        <v>0</v>
      </c>
      <c r="H54" s="65">
        <f t="shared" si="3"/>
        <v>4663819.342624</v>
      </c>
      <c r="I54" s="112">
        <f>C54*1.0701993848011</f>
        <v>4976567.159897578</v>
      </c>
      <c r="J54" s="112"/>
      <c r="K54" s="113">
        <f>E54*1.0701993848011</f>
        <v>14649.431402096961</v>
      </c>
      <c r="L54" s="114"/>
      <c r="M54" s="74">
        <v>0</v>
      </c>
      <c r="N54" s="65">
        <f t="shared" si="4"/>
        <v>4991216.5912996745</v>
      </c>
    </row>
    <row r="55" spans="1:14" ht="15.75">
      <c r="A55" s="13">
        <v>2120</v>
      </c>
      <c r="B55" s="35" t="s">
        <v>110</v>
      </c>
      <c r="C55" s="112">
        <f aca="true" t="shared" si="5" ref="C55:C73">K12*1.124128</f>
        <v>1023028.4241920001</v>
      </c>
      <c r="D55" s="112"/>
      <c r="E55" s="113">
        <f aca="true" t="shared" si="6" ref="E55:E74">L12*1.124128</f>
        <v>3011.538912</v>
      </c>
      <c r="F55" s="114"/>
      <c r="G55" s="74">
        <v>0</v>
      </c>
      <c r="H55" s="65">
        <f t="shared" si="3"/>
        <v>1026039.9631040001</v>
      </c>
      <c r="I55" s="112">
        <f aca="true" t="shared" si="7" ref="I55:I74">C55*1.0701993848011</f>
        <v>1094844.3902043172</v>
      </c>
      <c r="J55" s="112"/>
      <c r="K55" s="113">
        <f aca="true" t="shared" si="8" ref="K55:K73">E55*1.0701993848011</f>
        <v>3222.947090926974</v>
      </c>
      <c r="L55" s="114"/>
      <c r="M55" s="74">
        <v>0</v>
      </c>
      <c r="N55" s="65">
        <f t="shared" si="4"/>
        <v>1098067.3372952442</v>
      </c>
    </row>
    <row r="56" spans="1:14" ht="15.75">
      <c r="A56" s="13">
        <v>2200</v>
      </c>
      <c r="B56" s="35" t="s">
        <v>111</v>
      </c>
      <c r="C56" s="112">
        <f t="shared" si="5"/>
        <v>598568.932672</v>
      </c>
      <c r="D56" s="112"/>
      <c r="E56" s="113">
        <f t="shared" si="6"/>
        <v>30176.092032</v>
      </c>
      <c r="F56" s="114"/>
      <c r="G56" s="74">
        <v>0</v>
      </c>
      <c r="H56" s="65">
        <f t="shared" si="3"/>
        <v>628745.024704</v>
      </c>
      <c r="I56" s="112">
        <f t="shared" si="7"/>
        <v>640588.1035066255</v>
      </c>
      <c r="J56" s="112"/>
      <c r="K56" s="113">
        <f t="shared" si="8"/>
        <v>32294.435128347777</v>
      </c>
      <c r="L56" s="114"/>
      <c r="M56" s="74">
        <v>0</v>
      </c>
      <c r="N56" s="67">
        <f t="shared" si="4"/>
        <v>672882.5386349733</v>
      </c>
    </row>
    <row r="57" spans="1:14" ht="24">
      <c r="A57" s="13">
        <v>2210</v>
      </c>
      <c r="B57" s="35" t="s">
        <v>112</v>
      </c>
      <c r="C57" s="112">
        <f t="shared" si="5"/>
        <v>55644.336</v>
      </c>
      <c r="D57" s="112"/>
      <c r="E57" s="113">
        <f t="shared" si="6"/>
        <v>23094.085632000002</v>
      </c>
      <c r="F57" s="114"/>
      <c r="G57" s="74">
        <v>0</v>
      </c>
      <c r="H57" s="65">
        <f t="shared" si="3"/>
        <v>78738.42163200001</v>
      </c>
      <c r="I57" s="112">
        <f t="shared" si="7"/>
        <v>59550.5341548657</v>
      </c>
      <c r="J57" s="112"/>
      <c r="K57" s="113">
        <f t="shared" si="8"/>
        <v>24715.276235910325</v>
      </c>
      <c r="L57" s="114"/>
      <c r="M57" s="74">
        <v>0</v>
      </c>
      <c r="N57" s="65">
        <f t="shared" si="4"/>
        <v>84265.81039077602</v>
      </c>
    </row>
    <row r="58" spans="1:14" ht="15.75">
      <c r="A58" s="13">
        <v>2240</v>
      </c>
      <c r="B58" s="35" t="s">
        <v>113</v>
      </c>
      <c r="C58" s="112">
        <f t="shared" si="5"/>
        <v>125975.40432</v>
      </c>
      <c r="D58" s="112"/>
      <c r="E58" s="113">
        <f t="shared" si="6"/>
        <v>2810.32</v>
      </c>
      <c r="F58" s="114"/>
      <c r="G58" s="74">
        <v>0</v>
      </c>
      <c r="H58" s="65">
        <f t="shared" si="3"/>
        <v>128785.72432000001</v>
      </c>
      <c r="I58" s="112">
        <f t="shared" si="7"/>
        <v>134818.80020333384</v>
      </c>
      <c r="J58" s="112"/>
      <c r="K58" s="113">
        <f t="shared" si="8"/>
        <v>3007.6027350942277</v>
      </c>
      <c r="L58" s="114"/>
      <c r="M58" s="74">
        <v>0</v>
      </c>
      <c r="N58" s="65">
        <f t="shared" si="4"/>
        <v>137826.40293842807</v>
      </c>
    </row>
    <row r="59" spans="1:14" ht="15.75">
      <c r="A59" s="13">
        <v>2250</v>
      </c>
      <c r="B59" s="36" t="s">
        <v>114</v>
      </c>
      <c r="C59" s="112">
        <f t="shared" si="5"/>
        <v>11241.28</v>
      </c>
      <c r="D59" s="112"/>
      <c r="E59" s="113">
        <f t="shared" si="6"/>
        <v>0</v>
      </c>
      <c r="F59" s="114"/>
      <c r="G59" s="74">
        <v>0</v>
      </c>
      <c r="H59" s="65">
        <f t="shared" si="3"/>
        <v>11241.28</v>
      </c>
      <c r="I59" s="112">
        <f t="shared" si="7"/>
        <v>12030.41094037691</v>
      </c>
      <c r="J59" s="112"/>
      <c r="K59" s="113">
        <f t="shared" si="8"/>
        <v>0</v>
      </c>
      <c r="L59" s="114"/>
      <c r="M59" s="74">
        <v>0</v>
      </c>
      <c r="N59" s="65">
        <f t="shared" si="4"/>
        <v>12030.41094037691</v>
      </c>
    </row>
    <row r="60" spans="1:14" ht="24">
      <c r="A60" s="13">
        <v>2270</v>
      </c>
      <c r="B60" s="35" t="s">
        <v>115</v>
      </c>
      <c r="C60" s="112">
        <f t="shared" si="5"/>
        <v>405089.64195200003</v>
      </c>
      <c r="D60" s="112"/>
      <c r="E60" s="113">
        <f t="shared" si="6"/>
        <v>4271.6864000000005</v>
      </c>
      <c r="F60" s="114"/>
      <c r="G60" s="74">
        <v>0</v>
      </c>
      <c r="H60" s="65">
        <f t="shared" si="3"/>
        <v>409361.32835200004</v>
      </c>
      <c r="I60" s="112">
        <f t="shared" si="7"/>
        <v>433526.6856063283</v>
      </c>
      <c r="J60" s="112"/>
      <c r="K60" s="113">
        <f t="shared" si="8"/>
        <v>4571.556157343226</v>
      </c>
      <c r="L60" s="114"/>
      <c r="M60" s="74">
        <v>0</v>
      </c>
      <c r="N60" s="67">
        <f t="shared" si="4"/>
        <v>438098.2417636715</v>
      </c>
    </row>
    <row r="61" spans="1:14" ht="15.75">
      <c r="A61" s="13">
        <v>2271</v>
      </c>
      <c r="B61" s="36" t="s">
        <v>116</v>
      </c>
      <c r="C61" s="112">
        <f t="shared" si="5"/>
        <v>223219.221088</v>
      </c>
      <c r="D61" s="112"/>
      <c r="E61" s="113">
        <f t="shared" si="6"/>
        <v>0</v>
      </c>
      <c r="F61" s="114"/>
      <c r="G61" s="74">
        <v>0</v>
      </c>
      <c r="H61" s="65">
        <f t="shared" si="3"/>
        <v>223219.221088</v>
      </c>
      <c r="I61" s="112">
        <f t="shared" si="7"/>
        <v>238889.07308415833</v>
      </c>
      <c r="J61" s="112"/>
      <c r="K61" s="113">
        <f t="shared" si="8"/>
        <v>0</v>
      </c>
      <c r="L61" s="114"/>
      <c r="M61" s="74">
        <v>0</v>
      </c>
      <c r="N61" s="65">
        <f t="shared" si="4"/>
        <v>238889.07308415833</v>
      </c>
    </row>
    <row r="62" spans="1:14" ht="24">
      <c r="A62" s="13">
        <v>2272</v>
      </c>
      <c r="B62" s="35" t="s">
        <v>117</v>
      </c>
      <c r="C62" s="112">
        <f t="shared" si="5"/>
        <v>8860.376896</v>
      </c>
      <c r="D62" s="112"/>
      <c r="E62" s="113">
        <f t="shared" si="6"/>
        <v>0</v>
      </c>
      <c r="F62" s="114"/>
      <c r="G62" s="74">
        <v>0</v>
      </c>
      <c r="H62" s="65">
        <f t="shared" si="3"/>
        <v>8860.376896</v>
      </c>
      <c r="I62" s="112">
        <f t="shared" si="7"/>
        <v>9482.369903205079</v>
      </c>
      <c r="J62" s="112"/>
      <c r="K62" s="113">
        <f t="shared" si="8"/>
        <v>0</v>
      </c>
      <c r="L62" s="114"/>
      <c r="M62" s="74">
        <v>0</v>
      </c>
      <c r="N62" s="65">
        <f t="shared" si="4"/>
        <v>9482.369903205079</v>
      </c>
    </row>
    <row r="63" spans="1:14" ht="15.75">
      <c r="A63" s="13">
        <v>2273</v>
      </c>
      <c r="B63" s="36" t="s">
        <v>118</v>
      </c>
      <c r="C63" s="112">
        <f t="shared" si="5"/>
        <v>53394.955872</v>
      </c>
      <c r="D63" s="112"/>
      <c r="E63" s="113">
        <f t="shared" si="6"/>
        <v>4271.6864000000005</v>
      </c>
      <c r="F63" s="114"/>
      <c r="G63" s="74">
        <v>0</v>
      </c>
      <c r="H63" s="65">
        <f t="shared" si="3"/>
        <v>57666.642272</v>
      </c>
      <c r="I63" s="112">
        <f t="shared" si="7"/>
        <v>57143.24892569628</v>
      </c>
      <c r="J63" s="112"/>
      <c r="K63" s="113">
        <f t="shared" si="8"/>
        <v>4571.556157343226</v>
      </c>
      <c r="L63" s="114"/>
      <c r="M63" s="74">
        <v>0</v>
      </c>
      <c r="N63" s="65">
        <f t="shared" si="4"/>
        <v>61714.80508303951</v>
      </c>
    </row>
    <row r="64" spans="1:14" ht="15.75">
      <c r="A64" s="13">
        <v>2274</v>
      </c>
      <c r="B64" s="37" t="s">
        <v>119</v>
      </c>
      <c r="C64" s="112">
        <f t="shared" si="5"/>
        <v>99211.040768</v>
      </c>
      <c r="D64" s="112"/>
      <c r="E64" s="113">
        <f t="shared" si="6"/>
        <v>0</v>
      </c>
      <c r="F64" s="114"/>
      <c r="G64" s="74">
        <v>0</v>
      </c>
      <c r="H64" s="65">
        <f t="shared" si="3"/>
        <v>99211.040768</v>
      </c>
      <c r="I64" s="112">
        <f t="shared" si="7"/>
        <v>106175.59479539045</v>
      </c>
      <c r="J64" s="112"/>
      <c r="K64" s="113">
        <f t="shared" si="8"/>
        <v>0</v>
      </c>
      <c r="L64" s="114"/>
      <c r="M64" s="74">
        <v>0</v>
      </c>
      <c r="N64" s="65">
        <f t="shared" si="4"/>
        <v>106175.59479539045</v>
      </c>
    </row>
    <row r="65" spans="1:14" ht="15.75">
      <c r="A65" s="13">
        <v>2275</v>
      </c>
      <c r="B65" s="39" t="s">
        <v>135</v>
      </c>
      <c r="C65" s="112">
        <f t="shared" si="5"/>
        <v>20404.047328</v>
      </c>
      <c r="D65" s="112"/>
      <c r="E65" s="113">
        <f t="shared" si="6"/>
        <v>0</v>
      </c>
      <c r="F65" s="114"/>
      <c r="G65" s="74">
        <v>0</v>
      </c>
      <c r="H65" s="65">
        <f t="shared" si="3"/>
        <v>20404.047328</v>
      </c>
      <c r="I65" s="112">
        <f t="shared" si="7"/>
        <v>21836.398897878127</v>
      </c>
      <c r="J65" s="112"/>
      <c r="K65" s="113">
        <f t="shared" si="8"/>
        <v>0</v>
      </c>
      <c r="L65" s="114"/>
      <c r="M65" s="74">
        <v>0</v>
      </c>
      <c r="N65" s="65">
        <f t="shared" si="4"/>
        <v>21836.398897878127</v>
      </c>
    </row>
    <row r="66" spans="1:14" ht="24">
      <c r="A66" s="13">
        <v>2280</v>
      </c>
      <c r="B66" s="38" t="s">
        <v>120</v>
      </c>
      <c r="C66" s="112">
        <f t="shared" si="5"/>
        <v>618.2704</v>
      </c>
      <c r="D66" s="112"/>
      <c r="E66" s="113">
        <f t="shared" si="6"/>
        <v>0</v>
      </c>
      <c r="F66" s="114"/>
      <c r="G66" s="74">
        <v>0</v>
      </c>
      <c r="H66" s="65">
        <f t="shared" si="3"/>
        <v>618.2704</v>
      </c>
      <c r="I66" s="112">
        <f t="shared" si="7"/>
        <v>661.67260172073</v>
      </c>
      <c r="J66" s="112"/>
      <c r="K66" s="113">
        <f t="shared" si="8"/>
        <v>0</v>
      </c>
      <c r="L66" s="114"/>
      <c r="M66" s="74">
        <v>0</v>
      </c>
      <c r="N66" s="65">
        <f t="shared" si="4"/>
        <v>661.67260172073</v>
      </c>
    </row>
    <row r="67" spans="1:14" ht="36">
      <c r="A67" s="13">
        <v>2281</v>
      </c>
      <c r="B67" s="38" t="s">
        <v>123</v>
      </c>
      <c r="C67" s="112">
        <f t="shared" si="5"/>
        <v>0</v>
      </c>
      <c r="D67" s="112"/>
      <c r="E67" s="113">
        <f t="shared" si="6"/>
        <v>0</v>
      </c>
      <c r="F67" s="114"/>
      <c r="G67" s="74">
        <v>0</v>
      </c>
      <c r="H67" s="65">
        <f t="shared" si="3"/>
        <v>0</v>
      </c>
      <c r="I67" s="112">
        <f t="shared" si="7"/>
        <v>0</v>
      </c>
      <c r="J67" s="112"/>
      <c r="K67" s="113">
        <f t="shared" si="8"/>
        <v>0</v>
      </c>
      <c r="L67" s="114"/>
      <c r="M67" s="74">
        <v>0</v>
      </c>
      <c r="N67" s="65">
        <f t="shared" si="4"/>
        <v>0</v>
      </c>
    </row>
    <row r="68" spans="1:14" ht="36">
      <c r="A68" s="13">
        <v>2282</v>
      </c>
      <c r="B68" s="35" t="s">
        <v>121</v>
      </c>
      <c r="C68" s="112">
        <f t="shared" si="5"/>
        <v>618.2704</v>
      </c>
      <c r="D68" s="112"/>
      <c r="E68" s="113">
        <f t="shared" si="6"/>
        <v>0</v>
      </c>
      <c r="F68" s="114"/>
      <c r="G68" s="74">
        <v>0</v>
      </c>
      <c r="H68" s="65">
        <f t="shared" si="3"/>
        <v>618.2704</v>
      </c>
      <c r="I68" s="112">
        <f t="shared" si="7"/>
        <v>661.67260172073</v>
      </c>
      <c r="J68" s="112"/>
      <c r="K68" s="113">
        <f t="shared" si="8"/>
        <v>0</v>
      </c>
      <c r="L68" s="114"/>
      <c r="M68" s="74">
        <v>0</v>
      </c>
      <c r="N68" s="65">
        <f t="shared" si="4"/>
        <v>661.67260172073</v>
      </c>
    </row>
    <row r="69" spans="1:14" ht="15.75">
      <c r="A69" s="13">
        <v>2800</v>
      </c>
      <c r="B69" s="36" t="s">
        <v>122</v>
      </c>
      <c r="C69" s="112">
        <f t="shared" si="5"/>
        <v>1281.50592</v>
      </c>
      <c r="D69" s="112"/>
      <c r="E69" s="113">
        <f t="shared" si="6"/>
        <v>337.2384</v>
      </c>
      <c r="F69" s="114"/>
      <c r="G69" s="74">
        <v>0</v>
      </c>
      <c r="H69" s="65">
        <f t="shared" si="3"/>
        <v>1618.74432</v>
      </c>
      <c r="I69" s="112">
        <f t="shared" si="7"/>
        <v>1371.4668472029678</v>
      </c>
      <c r="J69" s="112"/>
      <c r="K69" s="113">
        <f t="shared" si="8"/>
        <v>360.9123282113073</v>
      </c>
      <c r="L69" s="114"/>
      <c r="M69" s="74">
        <v>0</v>
      </c>
      <c r="N69" s="65">
        <f t="shared" si="4"/>
        <v>1732.379175414275</v>
      </c>
    </row>
    <row r="70" spans="1:14" ht="15.75">
      <c r="A70" s="13">
        <v>2900</v>
      </c>
      <c r="B70" s="39" t="s">
        <v>124</v>
      </c>
      <c r="C70" s="112">
        <f t="shared" si="5"/>
        <v>0</v>
      </c>
      <c r="D70" s="112"/>
      <c r="E70" s="113">
        <f t="shared" si="6"/>
        <v>0</v>
      </c>
      <c r="F70" s="114"/>
      <c r="G70" s="74">
        <v>0</v>
      </c>
      <c r="H70" s="65">
        <f t="shared" si="3"/>
        <v>0</v>
      </c>
      <c r="I70" s="112">
        <f t="shared" si="7"/>
        <v>0</v>
      </c>
      <c r="J70" s="112"/>
      <c r="K70" s="113">
        <f t="shared" si="8"/>
        <v>0</v>
      </c>
      <c r="L70" s="114"/>
      <c r="M70" s="74">
        <v>0</v>
      </c>
      <c r="N70" s="65">
        <f t="shared" si="4"/>
        <v>0</v>
      </c>
    </row>
    <row r="71" spans="1:14" ht="15.75">
      <c r="A71" s="13">
        <v>3000</v>
      </c>
      <c r="B71" s="39" t="s">
        <v>125</v>
      </c>
      <c r="C71" s="112">
        <f t="shared" si="5"/>
        <v>0</v>
      </c>
      <c r="D71" s="112"/>
      <c r="E71" s="113">
        <f t="shared" si="6"/>
        <v>16861.920000000002</v>
      </c>
      <c r="F71" s="114"/>
      <c r="G71" s="75">
        <f>E71</f>
        <v>16861.920000000002</v>
      </c>
      <c r="H71" s="65">
        <f t="shared" si="3"/>
        <v>16861.920000000002</v>
      </c>
      <c r="I71" s="112">
        <f t="shared" si="7"/>
        <v>0</v>
      </c>
      <c r="J71" s="112"/>
      <c r="K71" s="113">
        <f t="shared" si="8"/>
        <v>18045.616410565366</v>
      </c>
      <c r="L71" s="114"/>
      <c r="M71" s="74">
        <f>K71</f>
        <v>18045.616410565366</v>
      </c>
      <c r="N71" s="65">
        <f>K71</f>
        <v>18045.616410565366</v>
      </c>
    </row>
    <row r="72" spans="1:14" ht="15.75">
      <c r="A72" s="13">
        <v>3100</v>
      </c>
      <c r="B72" s="39" t="s">
        <v>126</v>
      </c>
      <c r="C72" s="112">
        <f t="shared" si="5"/>
        <v>0</v>
      </c>
      <c r="D72" s="112"/>
      <c r="E72" s="113">
        <f t="shared" si="6"/>
        <v>16861.920000000002</v>
      </c>
      <c r="F72" s="114"/>
      <c r="G72" s="75">
        <f>E72</f>
        <v>16861.920000000002</v>
      </c>
      <c r="H72" s="65">
        <f t="shared" si="3"/>
        <v>16861.920000000002</v>
      </c>
      <c r="I72" s="112">
        <f t="shared" si="7"/>
        <v>0</v>
      </c>
      <c r="J72" s="112"/>
      <c r="K72" s="113">
        <f t="shared" si="8"/>
        <v>18045.616410565366</v>
      </c>
      <c r="L72" s="114"/>
      <c r="M72" s="74">
        <f>K72</f>
        <v>18045.616410565366</v>
      </c>
      <c r="N72" s="65">
        <f>K72</f>
        <v>18045.616410565366</v>
      </c>
    </row>
    <row r="73" spans="1:14" ht="24">
      <c r="A73" s="13">
        <v>3110</v>
      </c>
      <c r="B73" s="35" t="s">
        <v>127</v>
      </c>
      <c r="C73" s="112">
        <f t="shared" si="5"/>
        <v>0</v>
      </c>
      <c r="D73" s="112"/>
      <c r="E73" s="113">
        <f t="shared" si="6"/>
        <v>16861.920000000002</v>
      </c>
      <c r="F73" s="114"/>
      <c r="G73" s="75">
        <f>E73</f>
        <v>16861.920000000002</v>
      </c>
      <c r="H73" s="65">
        <f t="shared" si="3"/>
        <v>16861.920000000002</v>
      </c>
      <c r="I73" s="112">
        <f t="shared" si="7"/>
        <v>0</v>
      </c>
      <c r="J73" s="112"/>
      <c r="K73" s="113">
        <f t="shared" si="8"/>
        <v>18045.616410565366</v>
      </c>
      <c r="L73" s="114"/>
      <c r="M73" s="74">
        <f>K73</f>
        <v>18045.616410565366</v>
      </c>
      <c r="N73" s="65">
        <f>K73</f>
        <v>18045.616410565366</v>
      </c>
    </row>
    <row r="74" spans="1:14" ht="15.75">
      <c r="A74" s="13">
        <v>3130</v>
      </c>
      <c r="B74" s="39" t="s">
        <v>128</v>
      </c>
      <c r="C74" s="115">
        <f>ROUND(K31*106.2%,0)</f>
        <v>0</v>
      </c>
      <c r="D74" s="115"/>
      <c r="E74" s="113">
        <f t="shared" si="6"/>
        <v>0</v>
      </c>
      <c r="F74" s="114"/>
      <c r="G74" s="74">
        <v>0</v>
      </c>
      <c r="H74" s="65">
        <f t="shared" si="3"/>
        <v>0</v>
      </c>
      <c r="I74" s="112">
        <f t="shared" si="7"/>
        <v>0</v>
      </c>
      <c r="J74" s="112"/>
      <c r="K74" s="113">
        <f>E74*1.053</f>
        <v>0</v>
      </c>
      <c r="L74" s="114"/>
      <c r="M74" s="74">
        <v>0</v>
      </c>
      <c r="N74" s="65">
        <f t="shared" si="4"/>
        <v>0</v>
      </c>
    </row>
    <row r="75" spans="1:14" ht="15.75">
      <c r="A75" s="13">
        <v>3132</v>
      </c>
      <c r="B75" s="39" t="s">
        <v>129</v>
      </c>
      <c r="C75" s="115">
        <f>ROUND(K32*106.2%,0)</f>
        <v>0</v>
      </c>
      <c r="D75" s="115"/>
      <c r="E75" s="113">
        <f>L32*1.062</f>
        <v>0</v>
      </c>
      <c r="F75" s="114"/>
      <c r="G75" s="74"/>
      <c r="H75" s="65">
        <f t="shared" si="3"/>
        <v>0</v>
      </c>
      <c r="I75" s="116">
        <f>C75*1.053</f>
        <v>0</v>
      </c>
      <c r="J75" s="117"/>
      <c r="K75" s="113">
        <f>E75*1.053</f>
        <v>0</v>
      </c>
      <c r="L75" s="114"/>
      <c r="M75" s="74">
        <v>0</v>
      </c>
      <c r="N75" s="65">
        <f t="shared" si="4"/>
        <v>0</v>
      </c>
    </row>
    <row r="76" spans="1:14" ht="15.75">
      <c r="A76" s="13"/>
      <c r="B76" s="13" t="s">
        <v>12</v>
      </c>
      <c r="C76" s="120">
        <f>C69+C68+C60+C59+C58+C57+C55+C54</f>
        <v>6273009.698752</v>
      </c>
      <c r="D76" s="121"/>
      <c r="E76" s="122">
        <f>E71+E69+E60+E58+E57+E52</f>
        <v>64075.296</v>
      </c>
      <c r="F76" s="123"/>
      <c r="G76" s="76">
        <f>G71</f>
        <v>16861.920000000002</v>
      </c>
      <c r="H76" s="67">
        <f>C76+E76</f>
        <v>6337084.994752</v>
      </c>
      <c r="I76" s="120">
        <f>I69+I68+I60+I59+I58+I57+I55+I54</f>
        <v>6713371.120455723</v>
      </c>
      <c r="J76" s="121"/>
      <c r="K76" s="122">
        <f>K71+K69+K60+K58+K57+K52</f>
        <v>68572.91095805142</v>
      </c>
      <c r="L76" s="123"/>
      <c r="M76" s="77">
        <f>K71</f>
        <v>18045.616410565366</v>
      </c>
      <c r="N76" s="67">
        <f t="shared" si="4"/>
        <v>6781944.031413775</v>
      </c>
    </row>
    <row r="78" spans="1:14" ht="15.75">
      <c r="A78" s="89" t="s">
        <v>184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"/>
    </row>
    <row r="79" ht="15.75">
      <c r="N79" s="1" t="s">
        <v>13</v>
      </c>
    </row>
    <row r="80" spans="1:14" ht="15.75">
      <c r="A80" s="110" t="s">
        <v>29</v>
      </c>
      <c r="B80" s="110" t="s">
        <v>3</v>
      </c>
      <c r="C80" s="111" t="s">
        <v>81</v>
      </c>
      <c r="D80" s="104"/>
      <c r="E80" s="104"/>
      <c r="F80" s="104"/>
      <c r="G80" s="104"/>
      <c r="H80" s="104"/>
      <c r="I80" s="99" t="s">
        <v>179</v>
      </c>
      <c r="J80" s="100"/>
      <c r="K80" s="100"/>
      <c r="L80" s="100"/>
      <c r="M80" s="100"/>
      <c r="N80" s="101"/>
    </row>
    <row r="81" spans="1:14" ht="15">
      <c r="A81" s="110"/>
      <c r="B81" s="110"/>
      <c r="C81" s="105" t="s">
        <v>17</v>
      </c>
      <c r="D81" s="105"/>
      <c r="E81" s="105" t="s">
        <v>18</v>
      </c>
      <c r="F81" s="105"/>
      <c r="G81" s="105" t="s">
        <v>19</v>
      </c>
      <c r="H81" s="105" t="s">
        <v>24</v>
      </c>
      <c r="I81" s="105" t="s">
        <v>17</v>
      </c>
      <c r="J81" s="105"/>
      <c r="K81" s="105" t="s">
        <v>18</v>
      </c>
      <c r="L81" s="105"/>
      <c r="M81" s="105" t="s">
        <v>19</v>
      </c>
      <c r="N81" s="105" t="s">
        <v>25</v>
      </c>
    </row>
    <row r="82" spans="1:14" ht="15">
      <c r="A82" s="110"/>
      <c r="B82" s="110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1:14" ht="15.75">
      <c r="A83" s="13">
        <v>1</v>
      </c>
      <c r="B83" s="13">
        <v>2</v>
      </c>
      <c r="C83" s="104">
        <v>3</v>
      </c>
      <c r="D83" s="104"/>
      <c r="E83" s="104">
        <v>4</v>
      </c>
      <c r="F83" s="104"/>
      <c r="G83" s="17">
        <v>5</v>
      </c>
      <c r="H83" s="17">
        <v>6</v>
      </c>
      <c r="I83" s="104">
        <v>7</v>
      </c>
      <c r="J83" s="104"/>
      <c r="K83" s="104">
        <v>8</v>
      </c>
      <c r="L83" s="104"/>
      <c r="M83" s="17">
        <v>9</v>
      </c>
      <c r="N83" s="17">
        <v>10</v>
      </c>
    </row>
    <row r="84" spans="1:14" ht="15.75">
      <c r="A84" s="13"/>
      <c r="B84" s="14"/>
      <c r="C84" s="118"/>
      <c r="D84" s="118"/>
      <c r="E84" s="118"/>
      <c r="F84" s="118"/>
      <c r="G84" s="18"/>
      <c r="H84" s="18"/>
      <c r="I84" s="118"/>
      <c r="J84" s="118"/>
      <c r="K84" s="118"/>
      <c r="L84" s="118"/>
      <c r="M84" s="18"/>
      <c r="N84" s="18"/>
    </row>
    <row r="85" spans="1:14" ht="15.75">
      <c r="A85" s="13"/>
      <c r="B85" s="14"/>
      <c r="C85" s="118"/>
      <c r="D85" s="118"/>
      <c r="E85" s="118"/>
      <c r="F85" s="118"/>
      <c r="G85" s="18"/>
      <c r="H85" s="18"/>
      <c r="I85" s="118"/>
      <c r="J85" s="118"/>
      <c r="K85" s="118"/>
      <c r="L85" s="118"/>
      <c r="M85" s="18"/>
      <c r="N85" s="18"/>
    </row>
    <row r="86" spans="1:14" ht="15.75">
      <c r="A86" s="13"/>
      <c r="B86" s="14"/>
      <c r="C86" s="118"/>
      <c r="D86" s="118"/>
      <c r="E86" s="118"/>
      <c r="F86" s="118"/>
      <c r="G86" s="18"/>
      <c r="H86" s="18"/>
      <c r="I86" s="118"/>
      <c r="J86" s="118"/>
      <c r="K86" s="118"/>
      <c r="L86" s="118"/>
      <c r="M86" s="18"/>
      <c r="N86" s="18"/>
    </row>
    <row r="87" spans="1:14" ht="15.75">
      <c r="A87" s="13"/>
      <c r="B87" s="14"/>
      <c r="C87" s="118"/>
      <c r="D87" s="118"/>
      <c r="E87" s="118"/>
      <c r="F87" s="118"/>
      <c r="G87" s="18"/>
      <c r="H87" s="18"/>
      <c r="I87" s="118"/>
      <c r="J87" s="118"/>
      <c r="K87" s="118"/>
      <c r="L87" s="118"/>
      <c r="M87" s="18"/>
      <c r="N87" s="18"/>
    </row>
    <row r="88" spans="1:14" ht="15.75">
      <c r="A88" s="13"/>
      <c r="B88" s="13" t="s">
        <v>12</v>
      </c>
      <c r="C88" s="119"/>
      <c r="D88" s="119"/>
      <c r="E88" s="119"/>
      <c r="F88" s="119"/>
      <c r="G88" s="16"/>
      <c r="H88" s="16"/>
      <c r="I88" s="119"/>
      <c r="J88" s="119"/>
      <c r="K88" s="119"/>
      <c r="L88" s="119"/>
      <c r="M88" s="16"/>
      <c r="N88" s="16"/>
    </row>
  </sheetData>
  <sheetProtection/>
  <mergeCells count="168">
    <mergeCell ref="K66:L66"/>
    <mergeCell ref="K67:L67"/>
    <mergeCell ref="K68:L68"/>
    <mergeCell ref="K69:L69"/>
    <mergeCell ref="E66:F66"/>
    <mergeCell ref="E67:F67"/>
    <mergeCell ref="E68:F68"/>
    <mergeCell ref="E69:F69"/>
    <mergeCell ref="I68:J68"/>
    <mergeCell ref="H49:H50"/>
    <mergeCell ref="I49:J50"/>
    <mergeCell ref="A1:I1"/>
    <mergeCell ref="J1:M1"/>
    <mergeCell ref="A3:M3"/>
    <mergeCell ref="A5:A6"/>
    <mergeCell ref="B5:B6"/>
    <mergeCell ref="C5:F5"/>
    <mergeCell ref="G5:J5"/>
    <mergeCell ref="K5:N5"/>
    <mergeCell ref="K37:N37"/>
    <mergeCell ref="A46:M46"/>
    <mergeCell ref="A35:M35"/>
    <mergeCell ref="A48:A50"/>
    <mergeCell ref="B48:B50"/>
    <mergeCell ref="C48:H48"/>
    <mergeCell ref="I48:N48"/>
    <mergeCell ref="C49:D50"/>
    <mergeCell ref="E49:F50"/>
    <mergeCell ref="G49:G50"/>
    <mergeCell ref="A37:A38"/>
    <mergeCell ref="B37:B38"/>
    <mergeCell ref="C37:F37"/>
    <mergeCell ref="G37:J37"/>
    <mergeCell ref="K71:L71"/>
    <mergeCell ref="K49:L50"/>
    <mergeCell ref="K62:L62"/>
    <mergeCell ref="K63:L63"/>
    <mergeCell ref="K61:L61"/>
    <mergeCell ref="K58:L58"/>
    <mergeCell ref="M49:M50"/>
    <mergeCell ref="N49:N50"/>
    <mergeCell ref="K51:L51"/>
    <mergeCell ref="K60:L60"/>
    <mergeCell ref="E54:F54"/>
    <mergeCell ref="E55:F55"/>
    <mergeCell ref="K52:L52"/>
    <mergeCell ref="K53:L53"/>
    <mergeCell ref="E58:F58"/>
    <mergeCell ref="K57:L57"/>
    <mergeCell ref="K59:L59"/>
    <mergeCell ref="C51:D51"/>
    <mergeCell ref="E51:F51"/>
    <mergeCell ref="I51:J51"/>
    <mergeCell ref="E52:F52"/>
    <mergeCell ref="E53:F53"/>
    <mergeCell ref="C52:D52"/>
    <mergeCell ref="C53:D53"/>
    <mergeCell ref="I56:J56"/>
    <mergeCell ref="I57:J57"/>
    <mergeCell ref="E76:F76"/>
    <mergeCell ref="I76:J76"/>
    <mergeCell ref="C54:D54"/>
    <mergeCell ref="C55:D55"/>
    <mergeCell ref="C71:D71"/>
    <mergeCell ref="C58:D58"/>
    <mergeCell ref="E56:F56"/>
    <mergeCell ref="E57:F57"/>
    <mergeCell ref="I54:J54"/>
    <mergeCell ref="I55:J55"/>
    <mergeCell ref="K76:L76"/>
    <mergeCell ref="E59:F59"/>
    <mergeCell ref="E60:F60"/>
    <mergeCell ref="E61:F61"/>
    <mergeCell ref="E62:F62"/>
    <mergeCell ref="E63:F63"/>
    <mergeCell ref="I59:J59"/>
    <mergeCell ref="I60:J60"/>
    <mergeCell ref="E71:F71"/>
    <mergeCell ref="I61:J61"/>
    <mergeCell ref="M81:M82"/>
    <mergeCell ref="N81:N82"/>
    <mergeCell ref="C72:D72"/>
    <mergeCell ref="E72:F72"/>
    <mergeCell ref="I72:J72"/>
    <mergeCell ref="K72:L72"/>
    <mergeCell ref="C75:D75"/>
    <mergeCell ref="E75:F75"/>
    <mergeCell ref="I75:J75"/>
    <mergeCell ref="K75:L75"/>
    <mergeCell ref="K81:L82"/>
    <mergeCell ref="C76:D76"/>
    <mergeCell ref="C83:D83"/>
    <mergeCell ref="E83:F83"/>
    <mergeCell ref="I83:J83"/>
    <mergeCell ref="K83:L83"/>
    <mergeCell ref="A78:M78"/>
    <mergeCell ref="A80:A82"/>
    <mergeCell ref="B80:B82"/>
    <mergeCell ref="C81:D82"/>
    <mergeCell ref="I80:N80"/>
    <mergeCell ref="I87:J87"/>
    <mergeCell ref="K87:L87"/>
    <mergeCell ref="C84:D84"/>
    <mergeCell ref="E84:F84"/>
    <mergeCell ref="I84:J84"/>
    <mergeCell ref="K84:L84"/>
    <mergeCell ref="C85:D85"/>
    <mergeCell ref="E85:F85"/>
    <mergeCell ref="I81:J82"/>
    <mergeCell ref="C88:D88"/>
    <mergeCell ref="E88:F88"/>
    <mergeCell ref="I88:J88"/>
    <mergeCell ref="K88:L88"/>
    <mergeCell ref="I85:J85"/>
    <mergeCell ref="K85:L85"/>
    <mergeCell ref="C86:D86"/>
    <mergeCell ref="E86:F86"/>
    <mergeCell ref="I86:J86"/>
    <mergeCell ref="K86:L86"/>
    <mergeCell ref="C87:D87"/>
    <mergeCell ref="E87:F87"/>
    <mergeCell ref="C80:H80"/>
    <mergeCell ref="E81:F82"/>
    <mergeCell ref="G81:G82"/>
    <mergeCell ref="H81:H82"/>
    <mergeCell ref="I58:J58"/>
    <mergeCell ref="I52:J52"/>
    <mergeCell ref="I53:J53"/>
    <mergeCell ref="K54:L54"/>
    <mergeCell ref="K55:L55"/>
    <mergeCell ref="K56:L56"/>
    <mergeCell ref="C63:D63"/>
    <mergeCell ref="C59:D59"/>
    <mergeCell ref="C60:D60"/>
    <mergeCell ref="C61:D61"/>
    <mergeCell ref="C62:D62"/>
    <mergeCell ref="C56:D56"/>
    <mergeCell ref="C57:D57"/>
    <mergeCell ref="E70:F70"/>
    <mergeCell ref="C64:D64"/>
    <mergeCell ref="C65:D65"/>
    <mergeCell ref="I62:J62"/>
    <mergeCell ref="I63:J63"/>
    <mergeCell ref="I64:J64"/>
    <mergeCell ref="I65:J65"/>
    <mergeCell ref="I70:J70"/>
    <mergeCell ref="I66:J66"/>
    <mergeCell ref="I67:J67"/>
    <mergeCell ref="I74:J74"/>
    <mergeCell ref="C70:D70"/>
    <mergeCell ref="I71:J71"/>
    <mergeCell ref="K64:L64"/>
    <mergeCell ref="K65:L65"/>
    <mergeCell ref="K70:L70"/>
    <mergeCell ref="C73:D73"/>
    <mergeCell ref="K73:L73"/>
    <mergeCell ref="E64:F64"/>
    <mergeCell ref="E65:F65"/>
    <mergeCell ref="C66:D66"/>
    <mergeCell ref="C67:D67"/>
    <mergeCell ref="C68:D68"/>
    <mergeCell ref="K74:L74"/>
    <mergeCell ref="C69:D69"/>
    <mergeCell ref="I69:J69"/>
    <mergeCell ref="C74:D74"/>
    <mergeCell ref="E73:F73"/>
    <mergeCell ref="E74:F74"/>
    <mergeCell ref="I73:J7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6" r:id="rId1"/>
  <rowBreaks count="1" manualBreakCount="1">
    <brk id="4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20"/>
  <sheetViews>
    <sheetView view="pageBreakPreview" zoomScaleSheetLayoutView="100" zoomScalePageLayoutView="0" workbookViewId="0" topLeftCell="E1">
      <selection activeCell="N19" sqref="N19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9" t="s">
        <v>30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ht="10.5" customHeight="1"/>
    <row r="3" spans="1:13" ht="15.75">
      <c r="A3" s="89" t="s">
        <v>185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ht="15.75">
      <c r="N4" s="1" t="s">
        <v>13</v>
      </c>
    </row>
    <row r="5" spans="1:14" ht="15.75" customHeight="1">
      <c r="A5" s="110" t="s">
        <v>31</v>
      </c>
      <c r="B5" s="110" t="s">
        <v>79</v>
      </c>
      <c r="C5" s="110" t="s">
        <v>175</v>
      </c>
      <c r="D5" s="110"/>
      <c r="E5" s="110"/>
      <c r="F5" s="110"/>
      <c r="G5" s="110" t="s">
        <v>176</v>
      </c>
      <c r="H5" s="110"/>
      <c r="I5" s="110"/>
      <c r="J5" s="110"/>
      <c r="K5" s="110" t="s">
        <v>177</v>
      </c>
      <c r="L5" s="110"/>
      <c r="M5" s="110"/>
      <c r="N5" s="110"/>
    </row>
    <row r="6" spans="1:14" ht="69.75" customHeight="1">
      <c r="A6" s="110"/>
      <c r="B6" s="110"/>
      <c r="C6" s="13" t="s">
        <v>17</v>
      </c>
      <c r="D6" s="13" t="s">
        <v>18</v>
      </c>
      <c r="E6" s="13" t="s">
        <v>19</v>
      </c>
      <c r="F6" s="15" t="s">
        <v>24</v>
      </c>
      <c r="G6" s="13" t="s">
        <v>17</v>
      </c>
      <c r="H6" s="13" t="s">
        <v>18</v>
      </c>
      <c r="I6" s="13" t="s">
        <v>19</v>
      </c>
      <c r="J6" s="13" t="s">
        <v>23</v>
      </c>
      <c r="K6" s="13" t="s">
        <v>17</v>
      </c>
      <c r="L6" s="13" t="s">
        <v>18</v>
      </c>
      <c r="M6" s="13" t="s">
        <v>19</v>
      </c>
      <c r="N6" s="13" t="s">
        <v>26</v>
      </c>
    </row>
    <row r="7" spans="1:14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105">
      <c r="A8" s="13"/>
      <c r="B8" s="44" t="s">
        <v>153</v>
      </c>
      <c r="C8" s="59">
        <v>5054160</v>
      </c>
      <c r="D8" s="59">
        <v>100744</v>
      </c>
      <c r="E8" s="59">
        <v>30777</v>
      </c>
      <c r="F8" s="59">
        <f>C8+D8</f>
        <v>5154904</v>
      </c>
      <c r="G8" s="59">
        <v>5566498</v>
      </c>
      <c r="H8" s="59">
        <v>572826</v>
      </c>
      <c r="I8" s="59">
        <v>168315</v>
      </c>
      <c r="J8" s="59">
        <f>H8+G8</f>
        <v>6139324</v>
      </c>
      <c r="K8" s="59">
        <v>5580334</v>
      </c>
      <c r="L8" s="63">
        <v>57000</v>
      </c>
      <c r="M8" s="63">
        <v>15000</v>
      </c>
      <c r="N8" s="59">
        <f>K8+L8</f>
        <v>5637334</v>
      </c>
    </row>
    <row r="9" spans="1:14" ht="95.25" customHeight="1">
      <c r="A9" s="13">
        <v>2</v>
      </c>
      <c r="B9" s="44" t="s">
        <v>205</v>
      </c>
      <c r="C9" s="59">
        <v>0</v>
      </c>
      <c r="D9" s="59">
        <v>0</v>
      </c>
      <c r="E9" s="59">
        <v>0</v>
      </c>
      <c r="F9" s="59">
        <v>0</v>
      </c>
      <c r="G9" s="59">
        <v>38274</v>
      </c>
      <c r="H9" s="59">
        <v>0</v>
      </c>
      <c r="I9" s="59">
        <v>0</v>
      </c>
      <c r="J9" s="59">
        <v>38274</v>
      </c>
      <c r="K9" s="59">
        <v>0</v>
      </c>
      <c r="L9" s="63">
        <v>0</v>
      </c>
      <c r="M9" s="63">
        <v>0</v>
      </c>
      <c r="N9" s="59">
        <v>0</v>
      </c>
    </row>
    <row r="10" spans="1:14" ht="15.75">
      <c r="A10" s="13"/>
      <c r="B10" s="49" t="s">
        <v>12</v>
      </c>
      <c r="C10" s="58">
        <f>SUM(C8)</f>
        <v>5054160</v>
      </c>
      <c r="D10" s="58">
        <f>SUM(D8)</f>
        <v>100744</v>
      </c>
      <c r="E10" s="58">
        <v>30777</v>
      </c>
      <c r="F10" s="58">
        <f>SUM(F8)</f>
        <v>5154904</v>
      </c>
      <c r="G10" s="58">
        <v>5604772</v>
      </c>
      <c r="H10" s="58">
        <f>SUM(H8)</f>
        <v>572826</v>
      </c>
      <c r="I10" s="58">
        <v>168315</v>
      </c>
      <c r="J10" s="58">
        <f>G10+H10</f>
        <v>6177598</v>
      </c>
      <c r="K10" s="58">
        <f>SUM(K8:K9)</f>
        <v>5580334</v>
      </c>
      <c r="L10" s="73">
        <f>SUM(L8:L9)</f>
        <v>57000</v>
      </c>
      <c r="M10" s="73">
        <f>SUM(M8:M9)</f>
        <v>15000</v>
      </c>
      <c r="N10" s="58">
        <f>SUM(N8:N9)</f>
        <v>5637334</v>
      </c>
    </row>
    <row r="11" ht="15">
      <c r="J11" t="s">
        <v>204</v>
      </c>
    </row>
    <row r="12" spans="1:14" ht="15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.75" customHeight="1">
      <c r="A13" s="89" t="s">
        <v>186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"/>
    </row>
    <row r="14" ht="15.75">
      <c r="N14" s="1" t="s">
        <v>13</v>
      </c>
    </row>
    <row r="15" spans="1:14" ht="15.75">
      <c r="A15" s="110" t="s">
        <v>31</v>
      </c>
      <c r="B15" s="110" t="s">
        <v>79</v>
      </c>
      <c r="C15" s="111" t="s">
        <v>81</v>
      </c>
      <c r="D15" s="104"/>
      <c r="E15" s="104"/>
      <c r="F15" s="104"/>
      <c r="G15" s="104"/>
      <c r="H15" s="104"/>
      <c r="I15" s="99" t="s">
        <v>179</v>
      </c>
      <c r="J15" s="100"/>
      <c r="K15" s="100"/>
      <c r="L15" s="100"/>
      <c r="M15" s="100"/>
      <c r="N15" s="101"/>
    </row>
    <row r="16" spans="1:14" ht="15">
      <c r="A16" s="110"/>
      <c r="B16" s="110"/>
      <c r="C16" s="105" t="s">
        <v>17</v>
      </c>
      <c r="D16" s="105"/>
      <c r="E16" s="105" t="s">
        <v>18</v>
      </c>
      <c r="F16" s="105"/>
      <c r="G16" s="105" t="s">
        <v>19</v>
      </c>
      <c r="H16" s="105" t="s">
        <v>24</v>
      </c>
      <c r="I16" s="105" t="s">
        <v>17</v>
      </c>
      <c r="J16" s="105"/>
      <c r="K16" s="105" t="s">
        <v>18</v>
      </c>
      <c r="L16" s="105"/>
      <c r="M16" s="105" t="s">
        <v>19</v>
      </c>
      <c r="N16" s="105" t="s">
        <v>25</v>
      </c>
    </row>
    <row r="17" spans="1:14" ht="55.5" customHeight="1">
      <c r="A17" s="110"/>
      <c r="B17" s="110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15.75">
      <c r="A18" s="13">
        <v>1</v>
      </c>
      <c r="B18" s="13">
        <v>2</v>
      </c>
      <c r="C18" s="104">
        <v>3</v>
      </c>
      <c r="D18" s="104"/>
      <c r="E18" s="104">
        <v>4</v>
      </c>
      <c r="F18" s="104"/>
      <c r="G18" s="17">
        <v>5</v>
      </c>
      <c r="H18" s="17">
        <v>6</v>
      </c>
      <c r="I18" s="104">
        <v>7</v>
      </c>
      <c r="J18" s="104"/>
      <c r="K18" s="104">
        <v>8</v>
      </c>
      <c r="L18" s="104"/>
      <c r="M18" s="17">
        <v>9</v>
      </c>
      <c r="N18" s="17">
        <v>10</v>
      </c>
    </row>
    <row r="19" spans="1:14" ht="105">
      <c r="A19" s="13"/>
      <c r="B19" s="44" t="s">
        <v>153</v>
      </c>
      <c r="C19" s="125">
        <v>6273010</v>
      </c>
      <c r="D19" s="125"/>
      <c r="E19" s="126">
        <v>64075</v>
      </c>
      <c r="F19" s="126"/>
      <c r="G19" s="65">
        <v>16862</v>
      </c>
      <c r="H19" s="65">
        <f>C19+E19</f>
        <v>6337085</v>
      </c>
      <c r="I19" s="125">
        <v>6713371</v>
      </c>
      <c r="J19" s="125"/>
      <c r="K19" s="126">
        <v>68573</v>
      </c>
      <c r="L19" s="126"/>
      <c r="M19" s="65">
        <v>18046</v>
      </c>
      <c r="N19" s="65">
        <f>I19+K19</f>
        <v>6781944</v>
      </c>
    </row>
    <row r="20" spans="1:14" ht="15.75">
      <c r="A20" s="49"/>
      <c r="B20" s="49" t="s">
        <v>12</v>
      </c>
      <c r="C20" s="115">
        <f>SUM(C19)</f>
        <v>6273010</v>
      </c>
      <c r="D20" s="115"/>
      <c r="E20" s="124">
        <f>SUM(E19)</f>
        <v>64075</v>
      </c>
      <c r="F20" s="124"/>
      <c r="G20" s="67">
        <f>SUM(G19)</f>
        <v>16862</v>
      </c>
      <c r="H20" s="67">
        <f>SUM(H19)</f>
        <v>6337085</v>
      </c>
      <c r="I20" s="115">
        <f>SUM(I19)</f>
        <v>6713371</v>
      </c>
      <c r="J20" s="115"/>
      <c r="K20" s="124">
        <f>SUM(K19)</f>
        <v>68573</v>
      </c>
      <c r="L20" s="124"/>
      <c r="M20" s="67">
        <f>M19</f>
        <v>18046</v>
      </c>
      <c r="N20" s="67">
        <f>I20+K20</f>
        <v>6781944</v>
      </c>
    </row>
  </sheetData>
  <sheetProtection/>
  <mergeCells count="33">
    <mergeCell ref="A1:I1"/>
    <mergeCell ref="J1:M1"/>
    <mergeCell ref="A3:M3"/>
    <mergeCell ref="A5:A6"/>
    <mergeCell ref="B5:B6"/>
    <mergeCell ref="C5:F5"/>
    <mergeCell ref="G5:J5"/>
    <mergeCell ref="K5:N5"/>
    <mergeCell ref="A13:M13"/>
    <mergeCell ref="A15:A17"/>
    <mergeCell ref="B15:B17"/>
    <mergeCell ref="C15:H15"/>
    <mergeCell ref="I15:N15"/>
    <mergeCell ref="C16:D17"/>
    <mergeCell ref="E16:F17"/>
    <mergeCell ref="G16:G17"/>
    <mergeCell ref="H16:H17"/>
    <mergeCell ref="I16:J17"/>
    <mergeCell ref="K16:L17"/>
    <mergeCell ref="M16:M17"/>
    <mergeCell ref="N16:N17"/>
    <mergeCell ref="C18:D18"/>
    <mergeCell ref="E18:F18"/>
    <mergeCell ref="I18:J18"/>
    <mergeCell ref="K18:L18"/>
    <mergeCell ref="C20:D20"/>
    <mergeCell ref="E20:F20"/>
    <mergeCell ref="I20:J20"/>
    <mergeCell ref="K20:L20"/>
    <mergeCell ref="C19:D19"/>
    <mergeCell ref="E19:F19"/>
    <mergeCell ref="I19:J19"/>
    <mergeCell ref="K19:L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5"/>
  <sheetViews>
    <sheetView view="pageBreakPreview" zoomScaleSheetLayoutView="100" zoomScalePageLayoutView="0" workbookViewId="0" topLeftCell="B34">
      <selection activeCell="K39" sqref="K39:L39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89" t="s">
        <v>86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ht="10.5" customHeight="1"/>
    <row r="3" spans="1:12" ht="15.75">
      <c r="A3" s="89" t="s">
        <v>187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ht="15.75">
      <c r="M4" s="1" t="s">
        <v>13</v>
      </c>
    </row>
    <row r="5" spans="1:13" ht="15.75" customHeight="1">
      <c r="A5" s="110" t="s">
        <v>31</v>
      </c>
      <c r="B5" s="110" t="s">
        <v>32</v>
      </c>
      <c r="C5" s="130" t="s">
        <v>33</v>
      </c>
      <c r="D5" s="130" t="s">
        <v>34</v>
      </c>
      <c r="E5" s="110" t="s">
        <v>175</v>
      </c>
      <c r="F5" s="110"/>
      <c r="G5" s="110"/>
      <c r="H5" s="110" t="s">
        <v>176</v>
      </c>
      <c r="I5" s="110"/>
      <c r="J5" s="110"/>
      <c r="K5" s="110" t="s">
        <v>177</v>
      </c>
      <c r="L5" s="110"/>
      <c r="M5" s="110"/>
    </row>
    <row r="6" spans="1:13" ht="69.75" customHeight="1">
      <c r="A6" s="110"/>
      <c r="B6" s="110"/>
      <c r="C6" s="131"/>
      <c r="D6" s="131"/>
      <c r="E6" s="13" t="s">
        <v>17</v>
      </c>
      <c r="F6" s="13" t="s">
        <v>18</v>
      </c>
      <c r="G6" s="15" t="s">
        <v>39</v>
      </c>
      <c r="H6" s="13" t="s">
        <v>17</v>
      </c>
      <c r="I6" s="13" t="s">
        <v>18</v>
      </c>
      <c r="J6" s="13" t="s">
        <v>40</v>
      </c>
      <c r="K6" s="13" t="s">
        <v>17</v>
      </c>
      <c r="L6" s="13" t="s">
        <v>18</v>
      </c>
      <c r="M6" s="13" t="s">
        <v>26</v>
      </c>
    </row>
    <row r="7" spans="1:13" ht="15.75">
      <c r="A7" s="13">
        <v>1</v>
      </c>
      <c r="B7" s="15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</row>
    <row r="8" spans="1:13" ht="15.75">
      <c r="A8" s="19">
        <v>1</v>
      </c>
      <c r="B8" s="48" t="s">
        <v>35</v>
      </c>
      <c r="C8" s="20"/>
      <c r="D8" s="13"/>
      <c r="E8" s="13"/>
      <c r="F8" s="13"/>
      <c r="G8" s="13"/>
      <c r="H8" s="13"/>
      <c r="I8" s="13"/>
      <c r="J8" s="13"/>
      <c r="K8" s="13"/>
      <c r="L8" s="13"/>
      <c r="M8" s="13">
        <f>K8+L8</f>
        <v>0</v>
      </c>
    </row>
    <row r="9" spans="1:13" ht="15.75">
      <c r="A9" s="19"/>
      <c r="B9" s="46" t="s">
        <v>154</v>
      </c>
      <c r="C9" s="20" t="s">
        <v>165</v>
      </c>
      <c r="D9" s="13" t="s">
        <v>166</v>
      </c>
      <c r="E9" s="13">
        <v>1</v>
      </c>
      <c r="F9" s="13"/>
      <c r="G9" s="13">
        <v>1</v>
      </c>
      <c r="H9" s="13">
        <v>1</v>
      </c>
      <c r="I9" s="13"/>
      <c r="J9" s="13">
        <v>1</v>
      </c>
      <c r="K9" s="13">
        <v>1</v>
      </c>
      <c r="L9" s="13"/>
      <c r="M9" s="13">
        <v>1</v>
      </c>
    </row>
    <row r="10" spans="1:13" ht="24">
      <c r="A10" s="19"/>
      <c r="B10" s="46" t="s">
        <v>155</v>
      </c>
      <c r="C10" s="20" t="s">
        <v>165</v>
      </c>
      <c r="D10" s="13" t="s">
        <v>166</v>
      </c>
      <c r="E10" s="13">
        <v>51</v>
      </c>
      <c r="F10" s="13"/>
      <c r="G10" s="13">
        <v>51</v>
      </c>
      <c r="H10" s="13">
        <v>51</v>
      </c>
      <c r="I10" s="13"/>
      <c r="J10" s="13">
        <v>51</v>
      </c>
      <c r="K10" s="31">
        <f>K11+K12+K13+K14</f>
        <v>49</v>
      </c>
      <c r="L10" s="13"/>
      <c r="M10" s="31">
        <f>M11+M12+M13+M14</f>
        <v>49</v>
      </c>
    </row>
    <row r="11" spans="1:13" ht="36">
      <c r="A11" s="19"/>
      <c r="B11" s="46" t="s">
        <v>160</v>
      </c>
      <c r="C11" s="20" t="s">
        <v>165</v>
      </c>
      <c r="D11" s="13" t="s">
        <v>166</v>
      </c>
      <c r="E11" s="13">
        <v>17.7</v>
      </c>
      <c r="F11" s="13"/>
      <c r="G11" s="13">
        <v>17.7</v>
      </c>
      <c r="H11" s="13">
        <v>17.7</v>
      </c>
      <c r="I11" s="13"/>
      <c r="J11" s="13">
        <v>17.7</v>
      </c>
      <c r="K11" s="31">
        <v>15</v>
      </c>
      <c r="L11" s="13"/>
      <c r="M11" s="31">
        <v>15</v>
      </c>
    </row>
    <row r="12" spans="1:13" ht="60">
      <c r="A12" s="19"/>
      <c r="B12" s="46" t="s">
        <v>156</v>
      </c>
      <c r="C12" s="20" t="s">
        <v>167</v>
      </c>
      <c r="D12" s="13" t="s">
        <v>166</v>
      </c>
      <c r="E12" s="13">
        <v>9.5</v>
      </c>
      <c r="F12" s="13"/>
      <c r="G12" s="13">
        <v>9.5</v>
      </c>
      <c r="H12" s="13">
        <v>9.5</v>
      </c>
      <c r="I12" s="13"/>
      <c r="J12" s="13">
        <v>9.5</v>
      </c>
      <c r="K12" s="13">
        <v>8.75</v>
      </c>
      <c r="L12" s="13"/>
      <c r="M12" s="13">
        <v>8.75</v>
      </c>
    </row>
    <row r="13" spans="1:13" ht="24">
      <c r="A13" s="19"/>
      <c r="B13" s="46" t="s">
        <v>157</v>
      </c>
      <c r="C13" s="20" t="s">
        <v>167</v>
      </c>
      <c r="D13" s="13" t="s">
        <v>166</v>
      </c>
      <c r="E13" s="13">
        <v>6.75</v>
      </c>
      <c r="F13" s="13"/>
      <c r="G13" s="13">
        <v>6.75</v>
      </c>
      <c r="H13" s="13">
        <v>6.75</v>
      </c>
      <c r="I13" s="13"/>
      <c r="J13" s="13">
        <v>6.75</v>
      </c>
      <c r="K13" s="13">
        <v>6.75</v>
      </c>
      <c r="L13" s="13"/>
      <c r="M13" s="13">
        <v>6.75</v>
      </c>
    </row>
    <row r="14" spans="1:13" ht="24">
      <c r="A14" s="19"/>
      <c r="B14" s="46" t="s">
        <v>158</v>
      </c>
      <c r="C14" s="20" t="s">
        <v>167</v>
      </c>
      <c r="D14" s="13" t="s">
        <v>166</v>
      </c>
      <c r="E14" s="13">
        <v>19.75</v>
      </c>
      <c r="F14" s="13"/>
      <c r="G14" s="13">
        <v>19.75</v>
      </c>
      <c r="H14" s="13">
        <v>16.75</v>
      </c>
      <c r="I14" s="13"/>
      <c r="J14" s="13">
        <v>16.75</v>
      </c>
      <c r="K14" s="13">
        <v>18.5</v>
      </c>
      <c r="L14" s="13"/>
      <c r="M14" s="13">
        <v>18.5</v>
      </c>
    </row>
    <row r="15" spans="1:13" ht="36">
      <c r="A15" s="19"/>
      <c r="B15" s="46" t="s">
        <v>159</v>
      </c>
      <c r="C15" s="20" t="s">
        <v>167</v>
      </c>
      <c r="D15" s="13" t="s">
        <v>166</v>
      </c>
      <c r="E15" s="13">
        <v>53.7</v>
      </c>
      <c r="F15" s="13"/>
      <c r="G15" s="13">
        <v>53.7</v>
      </c>
      <c r="H15" s="13">
        <v>50.7</v>
      </c>
      <c r="I15" s="13"/>
      <c r="J15" s="13">
        <v>50.7</v>
      </c>
      <c r="K15" s="13">
        <v>48.5</v>
      </c>
      <c r="L15" s="13"/>
      <c r="M15" s="13">
        <v>48.5</v>
      </c>
    </row>
    <row r="16" spans="1:13" ht="15.75">
      <c r="A16" s="19">
        <v>2</v>
      </c>
      <c r="B16" s="48" t="s">
        <v>36</v>
      </c>
      <c r="C16" s="22"/>
      <c r="D16" s="14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48">
      <c r="A17" s="19"/>
      <c r="B17" s="46" t="s">
        <v>161</v>
      </c>
      <c r="C17" s="20" t="s">
        <v>168</v>
      </c>
      <c r="D17" s="13" t="s">
        <v>166</v>
      </c>
      <c r="E17" s="13">
        <v>701</v>
      </c>
      <c r="F17" s="13"/>
      <c r="G17" s="13">
        <v>701</v>
      </c>
      <c r="H17" s="13">
        <v>701</v>
      </c>
      <c r="I17" s="13"/>
      <c r="J17" s="13">
        <v>701</v>
      </c>
      <c r="K17" s="13">
        <v>693</v>
      </c>
      <c r="L17" s="13"/>
      <c r="M17" s="13">
        <v>693</v>
      </c>
    </row>
    <row r="18" spans="1:13" ht="15.75">
      <c r="A18" s="19">
        <v>3</v>
      </c>
      <c r="B18" s="48" t="s">
        <v>37</v>
      </c>
      <c r="C18" s="22"/>
      <c r="D18" s="14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24.75">
      <c r="A19" s="19"/>
      <c r="B19" s="47" t="s">
        <v>162</v>
      </c>
      <c r="C19" s="20" t="s">
        <v>169</v>
      </c>
      <c r="D19" s="13" t="s">
        <v>170</v>
      </c>
      <c r="E19" s="13">
        <v>7210</v>
      </c>
      <c r="F19" s="13">
        <v>144</v>
      </c>
      <c r="G19" s="13">
        <f>E19+F19</f>
        <v>7354</v>
      </c>
      <c r="H19" s="13">
        <v>7995</v>
      </c>
      <c r="I19" s="13">
        <v>817</v>
      </c>
      <c r="J19" s="13">
        <v>8812</v>
      </c>
      <c r="K19" s="13">
        <v>8052</v>
      </c>
      <c r="L19" s="59">
        <v>82</v>
      </c>
      <c r="M19" s="59">
        <f>K19+L19</f>
        <v>8134</v>
      </c>
    </row>
    <row r="20" spans="1:13" ht="15.75">
      <c r="A20" s="19">
        <v>4</v>
      </c>
      <c r="B20" s="48" t="s">
        <v>38</v>
      </c>
      <c r="C20" s="22"/>
      <c r="D20" s="14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4.75">
      <c r="A21" s="19"/>
      <c r="B21" s="47" t="s">
        <v>164</v>
      </c>
      <c r="C21" s="20" t="s">
        <v>171</v>
      </c>
      <c r="D21" s="13" t="s">
        <v>166</v>
      </c>
      <c r="E21" s="31">
        <v>2.6</v>
      </c>
      <c r="F21" s="13"/>
      <c r="G21" s="31">
        <v>2.6</v>
      </c>
      <c r="H21" s="31">
        <v>2.6</v>
      </c>
      <c r="I21" s="13"/>
      <c r="J21" s="13">
        <v>2.6</v>
      </c>
      <c r="K21" s="13">
        <v>2.4</v>
      </c>
      <c r="L21" s="13"/>
      <c r="M21" s="13">
        <v>2.4</v>
      </c>
    </row>
    <row r="22" spans="1:13" ht="36.75">
      <c r="A22" s="19"/>
      <c r="B22" s="47" t="s">
        <v>163</v>
      </c>
      <c r="C22" s="20" t="s">
        <v>171</v>
      </c>
      <c r="D22" s="13" t="s">
        <v>166</v>
      </c>
      <c r="E22" s="43" t="s">
        <v>203</v>
      </c>
      <c r="F22" s="13"/>
      <c r="G22" s="43" t="s">
        <v>203</v>
      </c>
      <c r="H22" s="43" t="s">
        <v>203</v>
      </c>
      <c r="I22" s="13"/>
      <c r="J22" s="13">
        <v>2.6</v>
      </c>
      <c r="K22" s="69">
        <v>2.4</v>
      </c>
      <c r="L22" s="69"/>
      <c r="M22" s="69">
        <v>2.4</v>
      </c>
    </row>
    <row r="24" spans="1:13" ht="15.75" customHeight="1">
      <c r="A24" s="89" t="s">
        <v>188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"/>
    </row>
    <row r="25" ht="15.75">
      <c r="M25" s="1" t="s">
        <v>13</v>
      </c>
    </row>
    <row r="26" spans="1:13" ht="15.75">
      <c r="A26" s="110" t="s">
        <v>31</v>
      </c>
      <c r="B26" s="110" t="s">
        <v>32</v>
      </c>
      <c r="C26" s="130" t="s">
        <v>33</v>
      </c>
      <c r="D26" s="130" t="s">
        <v>34</v>
      </c>
      <c r="E26" s="111" t="s">
        <v>81</v>
      </c>
      <c r="F26" s="104"/>
      <c r="G26" s="104"/>
      <c r="H26" s="104"/>
      <c r="I26" s="104"/>
      <c r="J26" s="138" t="s">
        <v>179</v>
      </c>
      <c r="K26" s="100"/>
      <c r="L26" s="100"/>
      <c r="M26" s="101"/>
    </row>
    <row r="27" spans="1:13" ht="15.75" customHeight="1">
      <c r="A27" s="110"/>
      <c r="B27" s="110"/>
      <c r="C27" s="132"/>
      <c r="D27" s="132"/>
      <c r="E27" s="105" t="s">
        <v>17</v>
      </c>
      <c r="F27" s="105"/>
      <c r="G27" s="143" t="s">
        <v>18</v>
      </c>
      <c r="H27" s="144"/>
      <c r="I27" s="105" t="s">
        <v>39</v>
      </c>
      <c r="J27" s="105" t="s">
        <v>17</v>
      </c>
      <c r="K27" s="105" t="s">
        <v>18</v>
      </c>
      <c r="L27" s="105"/>
      <c r="M27" s="105" t="s">
        <v>80</v>
      </c>
    </row>
    <row r="28" spans="1:13" ht="55.5" customHeight="1">
      <c r="A28" s="110"/>
      <c r="B28" s="110"/>
      <c r="C28" s="131"/>
      <c r="D28" s="131"/>
      <c r="E28" s="105"/>
      <c r="F28" s="105"/>
      <c r="G28" s="145"/>
      <c r="H28" s="146"/>
      <c r="I28" s="105"/>
      <c r="J28" s="105"/>
      <c r="K28" s="105"/>
      <c r="L28" s="105"/>
      <c r="M28" s="105"/>
    </row>
    <row r="29" spans="1:13" ht="15.75">
      <c r="A29" s="13">
        <v>1</v>
      </c>
      <c r="B29" s="13">
        <v>2</v>
      </c>
      <c r="C29" s="13">
        <v>3</v>
      </c>
      <c r="D29" s="13">
        <v>4</v>
      </c>
      <c r="E29" s="104">
        <v>5</v>
      </c>
      <c r="F29" s="104"/>
      <c r="G29" s="135">
        <v>6</v>
      </c>
      <c r="H29" s="101"/>
      <c r="I29" s="17">
        <v>7</v>
      </c>
      <c r="J29" s="17">
        <v>8</v>
      </c>
      <c r="K29" s="104">
        <v>9</v>
      </c>
      <c r="L29" s="104"/>
      <c r="M29" s="17">
        <v>10</v>
      </c>
    </row>
    <row r="30" spans="1:13" ht="15.75">
      <c r="A30" s="13">
        <v>1</v>
      </c>
      <c r="B30" s="48" t="s">
        <v>35</v>
      </c>
      <c r="C30" s="13"/>
      <c r="D30" s="13"/>
      <c r="E30" s="135"/>
      <c r="F30" s="101"/>
      <c r="G30" s="135"/>
      <c r="H30" s="101"/>
      <c r="I30" s="13">
        <f>G30+H30+E30+F30</f>
        <v>0</v>
      </c>
      <c r="J30" s="17"/>
      <c r="K30" s="133"/>
      <c r="L30" s="134"/>
      <c r="M30" s="13">
        <f>K30+L30+J30</f>
        <v>0</v>
      </c>
    </row>
    <row r="31" spans="1:13" ht="15.75">
      <c r="A31" s="13"/>
      <c r="B31" s="46" t="s">
        <v>154</v>
      </c>
      <c r="C31" s="13" t="s">
        <v>165</v>
      </c>
      <c r="D31" s="13" t="s">
        <v>166</v>
      </c>
      <c r="E31" s="139">
        <v>1</v>
      </c>
      <c r="F31" s="140"/>
      <c r="G31" s="135"/>
      <c r="H31" s="101"/>
      <c r="I31" s="13">
        <f>E31</f>
        <v>1</v>
      </c>
      <c r="J31" s="17">
        <v>1</v>
      </c>
      <c r="K31" s="133"/>
      <c r="L31" s="134"/>
      <c r="M31" s="13">
        <f>J31</f>
        <v>1</v>
      </c>
    </row>
    <row r="32" spans="1:13" ht="24">
      <c r="A32" s="13"/>
      <c r="B32" s="46" t="s">
        <v>155</v>
      </c>
      <c r="C32" s="13" t="s">
        <v>167</v>
      </c>
      <c r="D32" s="13" t="s">
        <v>166</v>
      </c>
      <c r="E32" s="141">
        <f>E33+E34+E35+E36</f>
        <v>49</v>
      </c>
      <c r="F32" s="142"/>
      <c r="G32" s="135"/>
      <c r="H32" s="101"/>
      <c r="I32" s="13">
        <f aca="true" t="shared" si="0" ref="I32:I44">E32</f>
        <v>49</v>
      </c>
      <c r="J32" s="17">
        <v>49</v>
      </c>
      <c r="K32" s="133"/>
      <c r="L32" s="134"/>
      <c r="M32" s="13">
        <f aca="true" t="shared" si="1" ref="M32:M44">J32</f>
        <v>49</v>
      </c>
    </row>
    <row r="33" spans="1:13" ht="36">
      <c r="A33" s="13"/>
      <c r="B33" s="46" t="s">
        <v>160</v>
      </c>
      <c r="C33" s="13" t="s">
        <v>167</v>
      </c>
      <c r="D33" s="13" t="s">
        <v>166</v>
      </c>
      <c r="E33" s="141">
        <v>15</v>
      </c>
      <c r="F33" s="142"/>
      <c r="G33" s="135"/>
      <c r="H33" s="101"/>
      <c r="I33" s="13">
        <f t="shared" si="0"/>
        <v>15</v>
      </c>
      <c r="J33" s="17">
        <v>15</v>
      </c>
      <c r="K33" s="133"/>
      <c r="L33" s="134"/>
      <c r="M33" s="13">
        <f t="shared" si="1"/>
        <v>15</v>
      </c>
    </row>
    <row r="34" spans="1:13" ht="60">
      <c r="A34" s="13"/>
      <c r="B34" s="46" t="s">
        <v>156</v>
      </c>
      <c r="C34" s="13" t="s">
        <v>167</v>
      </c>
      <c r="D34" s="13" t="s">
        <v>166</v>
      </c>
      <c r="E34" s="139">
        <v>8.75</v>
      </c>
      <c r="F34" s="140"/>
      <c r="G34" s="135"/>
      <c r="H34" s="101"/>
      <c r="I34" s="13">
        <f t="shared" si="0"/>
        <v>8.75</v>
      </c>
      <c r="J34" s="17">
        <v>8.75</v>
      </c>
      <c r="K34" s="133"/>
      <c r="L34" s="134"/>
      <c r="M34" s="13">
        <f t="shared" si="1"/>
        <v>8.75</v>
      </c>
    </row>
    <row r="35" spans="1:13" ht="24">
      <c r="A35" s="13"/>
      <c r="B35" s="46" t="s">
        <v>157</v>
      </c>
      <c r="C35" s="13" t="s">
        <v>167</v>
      </c>
      <c r="D35" s="13" t="s">
        <v>166</v>
      </c>
      <c r="E35" s="139">
        <v>6.75</v>
      </c>
      <c r="F35" s="140"/>
      <c r="G35" s="135"/>
      <c r="H35" s="101"/>
      <c r="I35" s="13">
        <f t="shared" si="0"/>
        <v>6.75</v>
      </c>
      <c r="J35" s="17">
        <v>6.75</v>
      </c>
      <c r="K35" s="133"/>
      <c r="L35" s="134"/>
      <c r="M35" s="13">
        <f t="shared" si="1"/>
        <v>6.75</v>
      </c>
    </row>
    <row r="36" spans="1:13" ht="24">
      <c r="A36" s="13"/>
      <c r="B36" s="46" t="s">
        <v>158</v>
      </c>
      <c r="C36" s="13" t="s">
        <v>167</v>
      </c>
      <c r="D36" s="13" t="s">
        <v>166</v>
      </c>
      <c r="E36" s="139">
        <v>18.5</v>
      </c>
      <c r="F36" s="140"/>
      <c r="G36" s="135"/>
      <c r="H36" s="101"/>
      <c r="I36" s="13">
        <f t="shared" si="0"/>
        <v>18.5</v>
      </c>
      <c r="J36" s="17">
        <v>18.5</v>
      </c>
      <c r="K36" s="133"/>
      <c r="L36" s="134"/>
      <c r="M36" s="13">
        <f t="shared" si="1"/>
        <v>18.5</v>
      </c>
    </row>
    <row r="37" spans="1:13" ht="36">
      <c r="A37" s="13"/>
      <c r="B37" s="46" t="s">
        <v>159</v>
      </c>
      <c r="C37" s="13" t="s">
        <v>167</v>
      </c>
      <c r="D37" s="13" t="s">
        <v>166</v>
      </c>
      <c r="E37" s="139">
        <v>48.5</v>
      </c>
      <c r="F37" s="140"/>
      <c r="G37" s="135"/>
      <c r="H37" s="101"/>
      <c r="I37" s="13">
        <f t="shared" si="0"/>
        <v>48.5</v>
      </c>
      <c r="J37" s="17">
        <v>48.5</v>
      </c>
      <c r="K37" s="135"/>
      <c r="L37" s="101"/>
      <c r="M37" s="13">
        <f t="shared" si="1"/>
        <v>48.5</v>
      </c>
    </row>
    <row r="38" spans="1:13" ht="15.75">
      <c r="A38" s="13">
        <v>2</v>
      </c>
      <c r="B38" s="48" t="s">
        <v>36</v>
      </c>
      <c r="C38" s="13"/>
      <c r="D38" s="13"/>
      <c r="E38" s="62"/>
      <c r="F38" s="22"/>
      <c r="G38" s="135"/>
      <c r="H38" s="101"/>
      <c r="I38" s="13">
        <f t="shared" si="0"/>
        <v>0</v>
      </c>
      <c r="J38" s="17"/>
      <c r="K38" s="135"/>
      <c r="L38" s="101"/>
      <c r="M38" s="13">
        <f t="shared" si="1"/>
        <v>0</v>
      </c>
    </row>
    <row r="39" spans="1:13" ht="48">
      <c r="A39" s="13"/>
      <c r="B39" s="46" t="s">
        <v>161</v>
      </c>
      <c r="C39" s="14" t="s">
        <v>168</v>
      </c>
      <c r="D39" s="13" t="s">
        <v>166</v>
      </c>
      <c r="E39" s="139">
        <v>693</v>
      </c>
      <c r="F39" s="140"/>
      <c r="G39" s="136"/>
      <c r="H39" s="137"/>
      <c r="I39" s="13">
        <f t="shared" si="0"/>
        <v>693</v>
      </c>
      <c r="J39" s="18">
        <v>693</v>
      </c>
      <c r="K39" s="118"/>
      <c r="L39" s="118"/>
      <c r="M39" s="13">
        <f t="shared" si="1"/>
        <v>693</v>
      </c>
    </row>
    <row r="40" spans="1:13" ht="15.75">
      <c r="A40" s="13">
        <v>3</v>
      </c>
      <c r="B40" s="48" t="s">
        <v>37</v>
      </c>
      <c r="C40" s="14"/>
      <c r="D40" s="13"/>
      <c r="E40" s="19"/>
      <c r="F40" s="20"/>
      <c r="G40" s="136"/>
      <c r="H40" s="137"/>
      <c r="I40" s="13"/>
      <c r="J40" s="18"/>
      <c r="K40" s="118"/>
      <c r="L40" s="118"/>
      <c r="M40" s="13"/>
    </row>
    <row r="41" spans="1:13" ht="24.75">
      <c r="A41" s="13"/>
      <c r="B41" s="47" t="s">
        <v>162</v>
      </c>
      <c r="C41" s="14" t="s">
        <v>148</v>
      </c>
      <c r="D41" s="13" t="s">
        <v>170</v>
      </c>
      <c r="E41" s="139">
        <v>9051</v>
      </c>
      <c r="F41" s="140"/>
      <c r="G41" s="151">
        <v>92</v>
      </c>
      <c r="H41" s="152"/>
      <c r="I41" s="13">
        <f>E41+G41</f>
        <v>9143</v>
      </c>
      <c r="J41" s="42">
        <v>9687</v>
      </c>
      <c r="K41" s="153">
        <v>98</v>
      </c>
      <c r="L41" s="153"/>
      <c r="M41" s="13">
        <f>J41+K41</f>
        <v>9785</v>
      </c>
    </row>
    <row r="42" spans="1:13" ht="15.75">
      <c r="A42" s="13">
        <v>4</v>
      </c>
      <c r="B42" s="48" t="s">
        <v>38</v>
      </c>
      <c r="C42" s="14"/>
      <c r="D42" s="13"/>
      <c r="E42" s="19"/>
      <c r="F42" s="20"/>
      <c r="G42" s="149"/>
      <c r="H42" s="150"/>
      <c r="I42" s="13">
        <f t="shared" si="0"/>
        <v>0</v>
      </c>
      <c r="J42" s="42"/>
      <c r="K42" s="154"/>
      <c r="L42" s="154"/>
      <c r="M42" s="13">
        <f t="shared" si="1"/>
        <v>0</v>
      </c>
    </row>
    <row r="43" spans="1:13" ht="36.75">
      <c r="A43" s="13"/>
      <c r="B43" s="47" t="s">
        <v>163</v>
      </c>
      <c r="C43" s="14"/>
      <c r="D43" s="13"/>
      <c r="E43" s="139">
        <v>2.4</v>
      </c>
      <c r="F43" s="140"/>
      <c r="G43" s="149"/>
      <c r="H43" s="150"/>
      <c r="I43" s="13">
        <f t="shared" si="0"/>
        <v>2.4</v>
      </c>
      <c r="J43" s="42">
        <v>2.4</v>
      </c>
      <c r="K43" s="149"/>
      <c r="L43" s="150"/>
      <c r="M43" s="13">
        <f t="shared" si="1"/>
        <v>2.4</v>
      </c>
    </row>
    <row r="44" spans="1:13" ht="24.75">
      <c r="A44" s="13"/>
      <c r="B44" s="47" t="s">
        <v>164</v>
      </c>
      <c r="C44" s="13"/>
      <c r="D44" s="13"/>
      <c r="E44" s="127">
        <v>2.4</v>
      </c>
      <c r="F44" s="128"/>
      <c r="G44" s="147"/>
      <c r="H44" s="148"/>
      <c r="I44" s="69">
        <f t="shared" si="0"/>
        <v>2.4</v>
      </c>
      <c r="J44" s="70">
        <v>2.4</v>
      </c>
      <c r="K44" s="129"/>
      <c r="L44" s="129"/>
      <c r="M44" s="13">
        <f t="shared" si="1"/>
        <v>2.4</v>
      </c>
    </row>
    <row r="45" ht="15.75">
      <c r="M45" s="13"/>
    </row>
  </sheetData>
  <sheetProtection/>
  <mergeCells count="68">
    <mergeCell ref="G43:H43"/>
    <mergeCell ref="K31:L31"/>
    <mergeCell ref="K32:L32"/>
    <mergeCell ref="K33:L33"/>
    <mergeCell ref="K34:L34"/>
    <mergeCell ref="K35:L35"/>
    <mergeCell ref="K36:L36"/>
    <mergeCell ref="G37:H37"/>
    <mergeCell ref="G38:H38"/>
    <mergeCell ref="K42:L42"/>
    <mergeCell ref="E36:F36"/>
    <mergeCell ref="G31:H31"/>
    <mergeCell ref="G32:H32"/>
    <mergeCell ref="G33:H33"/>
    <mergeCell ref="G34:H34"/>
    <mergeCell ref="G35:H35"/>
    <mergeCell ref="G36:H36"/>
    <mergeCell ref="E33:F33"/>
    <mergeCell ref="E35:F35"/>
    <mergeCell ref="J1:L1"/>
    <mergeCell ref="A3:L3"/>
    <mergeCell ref="A5:A6"/>
    <mergeCell ref="B5:B6"/>
    <mergeCell ref="E5:G5"/>
    <mergeCell ref="A1:I1"/>
    <mergeCell ref="H5:J5"/>
    <mergeCell ref="K5:M5"/>
    <mergeCell ref="C5:C6"/>
    <mergeCell ref="G39:H39"/>
    <mergeCell ref="K43:L43"/>
    <mergeCell ref="K27:L28"/>
    <mergeCell ref="G29:H29"/>
    <mergeCell ref="K29:L29"/>
    <mergeCell ref="E29:F29"/>
    <mergeCell ref="K39:L39"/>
    <mergeCell ref="K41:L41"/>
    <mergeCell ref="K40:L40"/>
    <mergeCell ref="E34:F34"/>
    <mergeCell ref="G27:H28"/>
    <mergeCell ref="G44:H44"/>
    <mergeCell ref="G42:H42"/>
    <mergeCell ref="I27:I28"/>
    <mergeCell ref="E37:F37"/>
    <mergeCell ref="E41:F41"/>
    <mergeCell ref="G30:H30"/>
    <mergeCell ref="E30:F30"/>
    <mergeCell ref="G41:H41"/>
    <mergeCell ref="E43:F43"/>
    <mergeCell ref="B26:B28"/>
    <mergeCell ref="E26:I26"/>
    <mergeCell ref="J26:M26"/>
    <mergeCell ref="E39:F39"/>
    <mergeCell ref="J27:J28"/>
    <mergeCell ref="C26:C28"/>
    <mergeCell ref="E27:F28"/>
    <mergeCell ref="M27:M28"/>
    <mergeCell ref="E31:F31"/>
    <mergeCell ref="E32:F32"/>
    <mergeCell ref="E44:F44"/>
    <mergeCell ref="K44:L44"/>
    <mergeCell ref="D5:D6"/>
    <mergeCell ref="D26:D28"/>
    <mergeCell ref="K30:L30"/>
    <mergeCell ref="K37:L37"/>
    <mergeCell ref="K38:L38"/>
    <mergeCell ref="G40:H40"/>
    <mergeCell ref="A24:L24"/>
    <mergeCell ref="A26:A2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23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11"/>
  <sheetViews>
    <sheetView tabSelected="1" zoomScaleSheetLayoutView="100" zoomScalePageLayoutView="0" workbookViewId="0" topLeftCell="A1">
      <selection activeCell="K6" sqref="K6:K10"/>
    </sheetView>
  </sheetViews>
  <sheetFormatPr defaultColWidth="9.140625" defaultRowHeight="15"/>
  <cols>
    <col min="1" max="1" width="25.00390625" style="0" customWidth="1"/>
    <col min="2" max="2" width="16.1406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89" t="s">
        <v>42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ht="15.75">
      <c r="K2" s="1" t="s">
        <v>13</v>
      </c>
    </row>
    <row r="3" spans="1:11" ht="25.5" customHeight="1">
      <c r="A3" s="130" t="s">
        <v>3</v>
      </c>
      <c r="B3" s="110" t="s">
        <v>175</v>
      </c>
      <c r="C3" s="110"/>
      <c r="D3" s="110" t="s">
        <v>176</v>
      </c>
      <c r="E3" s="110"/>
      <c r="F3" s="110" t="s">
        <v>177</v>
      </c>
      <c r="G3" s="110"/>
      <c r="H3" s="110" t="s">
        <v>81</v>
      </c>
      <c r="I3" s="110"/>
      <c r="J3" s="110" t="s">
        <v>179</v>
      </c>
      <c r="K3" s="110"/>
    </row>
    <row r="4" spans="1:11" ht="31.5">
      <c r="A4" s="131"/>
      <c r="B4" s="13" t="s">
        <v>17</v>
      </c>
      <c r="C4" s="13" t="s">
        <v>18</v>
      </c>
      <c r="D4" s="13" t="s">
        <v>17</v>
      </c>
      <c r="E4" s="13" t="s">
        <v>18</v>
      </c>
      <c r="F4" s="13" t="s">
        <v>17</v>
      </c>
      <c r="G4" s="13" t="s">
        <v>18</v>
      </c>
      <c r="H4" s="13" t="s">
        <v>17</v>
      </c>
      <c r="I4" s="13" t="s">
        <v>18</v>
      </c>
      <c r="J4" s="13" t="s">
        <v>17</v>
      </c>
      <c r="K4" s="13" t="s">
        <v>18</v>
      </c>
    </row>
    <row r="5" spans="1:11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</row>
    <row r="6" spans="1:11" ht="15.75">
      <c r="A6" s="13" t="s">
        <v>139</v>
      </c>
      <c r="B6" s="59">
        <f>B10-B7-B8-B9</f>
        <v>3138612</v>
      </c>
      <c r="C6" s="55">
        <v>0</v>
      </c>
      <c r="D6" s="59">
        <v>3779512</v>
      </c>
      <c r="E6" s="55"/>
      <c r="F6" s="59">
        <f>F10-F7-F8-F9</f>
        <v>3950908</v>
      </c>
      <c r="G6" s="59">
        <v>12177</v>
      </c>
      <c r="H6" s="59">
        <f>H10-H7-H9</f>
        <v>4441326.472255999</v>
      </c>
      <c r="I6" s="59">
        <v>13689</v>
      </c>
      <c r="J6" s="59">
        <f>J10-J7-J9</f>
        <v>4753104.522864687</v>
      </c>
      <c r="K6" s="59">
        <v>14649</v>
      </c>
    </row>
    <row r="7" spans="1:11" ht="31.5">
      <c r="A7" s="13" t="s">
        <v>140</v>
      </c>
      <c r="B7" s="59">
        <v>32668</v>
      </c>
      <c r="C7" s="55">
        <v>0</v>
      </c>
      <c r="D7" s="59">
        <v>50116</v>
      </c>
      <c r="E7" s="55"/>
      <c r="F7" s="59">
        <v>35379</v>
      </c>
      <c r="G7" s="59"/>
      <c r="H7" s="59">
        <f>F7*1.124128</f>
        <v>39770.524512</v>
      </c>
      <c r="I7" s="59"/>
      <c r="J7" s="59">
        <f>H7*1.0701993848011</f>
        <v>42562.390865959474</v>
      </c>
      <c r="K7" s="59"/>
    </row>
    <row r="8" spans="1:11" ht="15.75">
      <c r="A8" s="13" t="s">
        <v>141</v>
      </c>
      <c r="B8" s="59">
        <v>87862</v>
      </c>
      <c r="C8" s="55">
        <v>0</v>
      </c>
      <c r="D8" s="59">
        <v>128632</v>
      </c>
      <c r="E8" s="55"/>
      <c r="F8" s="59">
        <v>0</v>
      </c>
      <c r="G8" s="59"/>
      <c r="H8" s="59">
        <f>F8*1.031</f>
        <v>0</v>
      </c>
      <c r="I8" s="59"/>
      <c r="J8" s="59">
        <f>H8*1.071</f>
        <v>0</v>
      </c>
      <c r="K8" s="59"/>
    </row>
    <row r="9" spans="1:11" ht="15.75">
      <c r="A9" s="13" t="s">
        <v>142</v>
      </c>
      <c r="B9" s="59">
        <v>115946</v>
      </c>
      <c r="C9" s="55">
        <v>0</v>
      </c>
      <c r="D9" s="59">
        <v>146224</v>
      </c>
      <c r="E9" s="55"/>
      <c r="F9" s="59">
        <f>124024+26345</f>
        <v>150369</v>
      </c>
      <c r="G9" s="59"/>
      <c r="H9" s="59">
        <f>F9*1.124128</f>
        <v>169034.003232</v>
      </c>
      <c r="I9" s="59"/>
      <c r="J9" s="59">
        <f>H9*1.0701993848011</f>
        <v>180900.08626935355</v>
      </c>
      <c r="K9" s="59"/>
    </row>
    <row r="10" spans="1:11" ht="15.75">
      <c r="A10" s="13" t="s">
        <v>12</v>
      </c>
      <c r="B10" s="58">
        <v>3375088</v>
      </c>
      <c r="C10" s="55">
        <v>0</v>
      </c>
      <c r="D10" s="58">
        <v>4104484</v>
      </c>
      <c r="E10" s="55"/>
      <c r="F10" s="58">
        <v>4136656</v>
      </c>
      <c r="G10" s="58">
        <v>12177</v>
      </c>
      <c r="H10" s="58">
        <v>4650131</v>
      </c>
      <c r="I10" s="59">
        <v>13689</v>
      </c>
      <c r="J10" s="58">
        <v>4976567</v>
      </c>
      <c r="K10" s="59">
        <v>14649</v>
      </c>
    </row>
    <row r="11" spans="1:11" ht="78.75">
      <c r="A11" s="13" t="s">
        <v>41</v>
      </c>
      <c r="B11" s="13" t="s">
        <v>21</v>
      </c>
      <c r="C11" s="13"/>
      <c r="D11" s="13" t="s">
        <v>21</v>
      </c>
      <c r="E11" s="13"/>
      <c r="F11" s="13" t="s">
        <v>21</v>
      </c>
      <c r="G11" s="13"/>
      <c r="H11" s="13" t="s">
        <v>21</v>
      </c>
      <c r="I11" s="59"/>
      <c r="J11" s="13" t="s">
        <v>21</v>
      </c>
      <c r="K11" s="13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13"/>
  <sheetViews>
    <sheetView view="pageBreakPreview" zoomScaleSheetLayoutView="100" zoomScalePageLayoutView="0" workbookViewId="0" topLeftCell="A1">
      <selection activeCell="O7" sqref="O7:O11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89" t="s">
        <v>43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ht="15.75">
      <c r="K2" s="1"/>
    </row>
    <row r="3" spans="1:16" ht="25.5" customHeight="1">
      <c r="A3" s="130" t="s">
        <v>31</v>
      </c>
      <c r="B3" s="130" t="s">
        <v>44</v>
      </c>
      <c r="C3" s="110" t="s">
        <v>175</v>
      </c>
      <c r="D3" s="110"/>
      <c r="E3" s="110"/>
      <c r="F3" s="110"/>
      <c r="G3" s="110" t="s">
        <v>189</v>
      </c>
      <c r="H3" s="110"/>
      <c r="I3" s="110"/>
      <c r="J3" s="110"/>
      <c r="K3" s="110" t="s">
        <v>10</v>
      </c>
      <c r="L3" s="110"/>
      <c r="M3" s="110" t="s">
        <v>10</v>
      </c>
      <c r="N3" s="110"/>
      <c r="O3" s="110" t="s">
        <v>89</v>
      </c>
      <c r="P3" s="110"/>
    </row>
    <row r="4" spans="1:16" ht="47.25" customHeight="1">
      <c r="A4" s="132"/>
      <c r="B4" s="132"/>
      <c r="C4" s="110" t="s">
        <v>17</v>
      </c>
      <c r="D4" s="110"/>
      <c r="E4" s="110" t="s">
        <v>18</v>
      </c>
      <c r="F4" s="110"/>
      <c r="G4" s="110" t="s">
        <v>17</v>
      </c>
      <c r="H4" s="110"/>
      <c r="I4" s="110" t="s">
        <v>18</v>
      </c>
      <c r="J4" s="110"/>
      <c r="K4" s="130" t="s">
        <v>17</v>
      </c>
      <c r="L4" s="130" t="s">
        <v>18</v>
      </c>
      <c r="M4" s="130" t="s">
        <v>17</v>
      </c>
      <c r="N4" s="130" t="s">
        <v>18</v>
      </c>
      <c r="O4" s="130" t="s">
        <v>17</v>
      </c>
      <c r="P4" s="130" t="s">
        <v>18</v>
      </c>
    </row>
    <row r="5" spans="1:16" ht="47.25" customHeight="1">
      <c r="A5" s="131"/>
      <c r="B5" s="131"/>
      <c r="C5" s="13" t="s">
        <v>87</v>
      </c>
      <c r="D5" s="13" t="s">
        <v>88</v>
      </c>
      <c r="E5" s="13" t="s">
        <v>87</v>
      </c>
      <c r="F5" s="13" t="s">
        <v>88</v>
      </c>
      <c r="G5" s="13" t="s">
        <v>87</v>
      </c>
      <c r="H5" s="13" t="s">
        <v>88</v>
      </c>
      <c r="I5" s="13" t="s">
        <v>87</v>
      </c>
      <c r="J5" s="13" t="s">
        <v>88</v>
      </c>
      <c r="K5" s="131"/>
      <c r="L5" s="131"/>
      <c r="M5" s="131"/>
      <c r="N5" s="131"/>
      <c r="O5" s="131"/>
      <c r="P5" s="131"/>
    </row>
    <row r="6" spans="1:16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</row>
    <row r="7" spans="1:16" ht="31.5">
      <c r="A7" s="13"/>
      <c r="B7" s="13" t="s">
        <v>100</v>
      </c>
      <c r="C7" s="13">
        <v>17.7</v>
      </c>
      <c r="D7" s="50">
        <v>17.67</v>
      </c>
      <c r="E7" s="50"/>
      <c r="F7" s="13"/>
      <c r="G7" s="13">
        <v>17.67</v>
      </c>
      <c r="H7" s="13">
        <v>15</v>
      </c>
      <c r="I7" s="13"/>
      <c r="J7" s="13"/>
      <c r="K7" s="13">
        <v>15</v>
      </c>
      <c r="L7" s="13"/>
      <c r="M7" s="13">
        <v>15</v>
      </c>
      <c r="N7" s="13"/>
      <c r="O7" s="13">
        <v>15</v>
      </c>
      <c r="P7" s="13"/>
    </row>
    <row r="8" spans="1:16" ht="47.25">
      <c r="A8" s="13"/>
      <c r="B8" s="13" t="s">
        <v>101</v>
      </c>
      <c r="C8" s="13">
        <v>9.5</v>
      </c>
      <c r="D8" s="13">
        <v>9.5</v>
      </c>
      <c r="E8" s="13"/>
      <c r="F8" s="13"/>
      <c r="G8" s="13">
        <v>9.5</v>
      </c>
      <c r="H8" s="13">
        <v>8.75</v>
      </c>
      <c r="I8" s="13"/>
      <c r="J8" s="13"/>
      <c r="K8" s="13">
        <v>8.75</v>
      </c>
      <c r="L8" s="13"/>
      <c r="M8" s="13">
        <v>8.75</v>
      </c>
      <c r="N8" s="13"/>
      <c r="O8" s="13">
        <v>8.75</v>
      </c>
      <c r="P8" s="13"/>
    </row>
    <row r="9" spans="1:16" ht="15.75">
      <c r="A9" s="13"/>
      <c r="B9" s="13" t="s">
        <v>102</v>
      </c>
      <c r="C9" s="13">
        <v>8</v>
      </c>
      <c r="D9" s="13">
        <v>6.5</v>
      </c>
      <c r="E9" s="13"/>
      <c r="F9" s="13"/>
      <c r="G9" s="13">
        <v>6.5</v>
      </c>
      <c r="H9" s="13">
        <v>6.75</v>
      </c>
      <c r="I9" s="13"/>
      <c r="J9" s="13"/>
      <c r="K9" s="13">
        <v>6.75</v>
      </c>
      <c r="L9" s="13"/>
      <c r="M9" s="13">
        <v>6.75</v>
      </c>
      <c r="N9" s="13"/>
      <c r="O9" s="13">
        <v>6.75</v>
      </c>
      <c r="P9" s="13"/>
    </row>
    <row r="10" spans="1:16" ht="15.75">
      <c r="A10" s="13"/>
      <c r="B10" s="23" t="s">
        <v>103</v>
      </c>
      <c r="C10" s="13">
        <v>17</v>
      </c>
      <c r="D10" s="13">
        <v>16.5</v>
      </c>
      <c r="E10" s="13"/>
      <c r="F10" s="23"/>
      <c r="G10" s="13">
        <v>16.5</v>
      </c>
      <c r="H10" s="13">
        <v>18.5</v>
      </c>
      <c r="I10" s="13"/>
      <c r="J10" s="23"/>
      <c r="K10" s="13">
        <v>18.5</v>
      </c>
      <c r="L10" s="13"/>
      <c r="M10" s="13">
        <v>18.5</v>
      </c>
      <c r="N10" s="13"/>
      <c r="O10" s="13">
        <v>18.5</v>
      </c>
      <c r="P10" s="23"/>
    </row>
    <row r="11" spans="1:16" ht="15.75">
      <c r="A11" s="13"/>
      <c r="B11" s="13" t="s">
        <v>12</v>
      </c>
      <c r="C11" s="57">
        <f>SUM(C7:C10)</f>
        <v>52.2</v>
      </c>
      <c r="D11" s="57">
        <f>SUM(D7:D10)</f>
        <v>50.17</v>
      </c>
      <c r="E11" s="31"/>
      <c r="F11" s="13"/>
      <c r="G11" s="49">
        <f>SUM(G7:G10)</f>
        <v>50.17</v>
      </c>
      <c r="H11" s="56">
        <f>SUM(H7:H10)</f>
        <v>49</v>
      </c>
      <c r="I11" s="56"/>
      <c r="J11" s="13"/>
      <c r="K11" s="56">
        <f>SUM(K7:K10)</f>
        <v>49</v>
      </c>
      <c r="L11" s="13"/>
      <c r="M11" s="56">
        <f>SUM(M7:M10)</f>
        <v>49</v>
      </c>
      <c r="N11" s="13"/>
      <c r="O11" s="56">
        <f>SUM(O7:O10)</f>
        <v>49</v>
      </c>
      <c r="P11" s="13"/>
    </row>
    <row r="12" spans="1:16" ht="63">
      <c r="A12" s="13"/>
      <c r="B12" s="13" t="s">
        <v>45</v>
      </c>
      <c r="C12" s="13" t="s">
        <v>21</v>
      </c>
      <c r="D12" s="13" t="s">
        <v>21</v>
      </c>
      <c r="E12" s="13"/>
      <c r="F12" s="13"/>
      <c r="G12" s="13" t="s">
        <v>21</v>
      </c>
      <c r="H12" s="13" t="s">
        <v>21</v>
      </c>
      <c r="I12" s="13"/>
      <c r="J12" s="13"/>
      <c r="K12" s="13" t="s">
        <v>21</v>
      </c>
      <c r="L12" s="13"/>
      <c r="M12" s="13" t="s">
        <v>21</v>
      </c>
      <c r="N12" s="13"/>
      <c r="O12" s="13" t="s">
        <v>21</v>
      </c>
      <c r="P12" s="13"/>
    </row>
    <row r="13" ht="15">
      <c r="N13" s="26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18"/>
  <sheetViews>
    <sheetView view="pageBreakPreview" zoomScaleSheetLayoutView="100" zoomScalePageLayoutView="0" workbookViewId="0" topLeftCell="A10">
      <selection activeCell="J8" sqref="J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6" max="6" width="11.28125" style="0" bestFit="1" customWidth="1"/>
    <col min="7" max="7" width="11.421875" style="0" customWidth="1"/>
    <col min="8" max="8" width="13.28125" style="0" customWidth="1"/>
    <col min="9" max="9" width="11.5742187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89" t="s">
        <v>90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>
      <c r="A3" s="89" t="s">
        <v>190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3" ht="15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" t="s">
        <v>13</v>
      </c>
    </row>
    <row r="5" spans="1:13" ht="45.75" customHeight="1">
      <c r="A5" s="110" t="s">
        <v>31</v>
      </c>
      <c r="B5" s="110" t="s">
        <v>46</v>
      </c>
      <c r="C5" s="110" t="s">
        <v>47</v>
      </c>
      <c r="D5" s="110" t="s">
        <v>175</v>
      </c>
      <c r="E5" s="110"/>
      <c r="F5" s="110"/>
      <c r="G5" s="110" t="s">
        <v>176</v>
      </c>
      <c r="H5" s="110"/>
      <c r="I5" s="110"/>
      <c r="J5" s="110" t="s">
        <v>177</v>
      </c>
      <c r="K5" s="110"/>
      <c r="L5" s="110"/>
      <c r="M5" s="110"/>
    </row>
    <row r="6" spans="1:13" ht="31.5" customHeight="1">
      <c r="A6" s="110"/>
      <c r="B6" s="110"/>
      <c r="C6" s="110"/>
      <c r="D6" s="13" t="s">
        <v>17</v>
      </c>
      <c r="E6" s="13" t="s">
        <v>18</v>
      </c>
      <c r="F6" s="13" t="s">
        <v>51</v>
      </c>
      <c r="G6" s="13" t="s">
        <v>17</v>
      </c>
      <c r="H6" s="13" t="s">
        <v>18</v>
      </c>
      <c r="I6" s="15" t="s">
        <v>52</v>
      </c>
      <c r="J6" s="13" t="s">
        <v>17</v>
      </c>
      <c r="K6" s="13" t="s">
        <v>18</v>
      </c>
      <c r="L6" s="110" t="s">
        <v>50</v>
      </c>
      <c r="M6" s="110"/>
    </row>
    <row r="7" spans="1:13" ht="16.5" thickBo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10">
        <v>12</v>
      </c>
      <c r="M7" s="110"/>
    </row>
    <row r="8" spans="1:13" ht="60.75" thickBot="1">
      <c r="A8" s="13"/>
      <c r="B8" s="32" t="s">
        <v>104</v>
      </c>
      <c r="C8" s="33" t="s">
        <v>105</v>
      </c>
      <c r="D8" s="59">
        <v>276068</v>
      </c>
      <c r="E8" s="59">
        <v>0</v>
      </c>
      <c r="F8" s="59">
        <v>276068</v>
      </c>
      <c r="G8" s="59">
        <v>65877</v>
      </c>
      <c r="H8" s="59">
        <v>152315</v>
      </c>
      <c r="I8" s="59">
        <f>G8+H8</f>
        <v>218192</v>
      </c>
      <c r="J8" s="59">
        <v>0</v>
      </c>
      <c r="K8" s="59">
        <v>0</v>
      </c>
      <c r="L8" s="155">
        <f>J8+K8</f>
        <v>0</v>
      </c>
      <c r="M8" s="155"/>
    </row>
    <row r="9" spans="1:13" ht="15.75">
      <c r="A9" s="13"/>
      <c r="B9" s="13" t="s">
        <v>12</v>
      </c>
      <c r="C9" s="23"/>
      <c r="D9" s="58">
        <f>SUM(D8)</f>
        <v>276068</v>
      </c>
      <c r="E9" s="58">
        <v>0</v>
      </c>
      <c r="F9" s="58">
        <f>SUM(F8)</f>
        <v>276068</v>
      </c>
      <c r="G9" s="58">
        <f>SUM(G8)</f>
        <v>65877</v>
      </c>
      <c r="H9" s="58">
        <f>SUM(H8)</f>
        <v>152315</v>
      </c>
      <c r="I9" s="58">
        <f>H9+G9</f>
        <v>218192</v>
      </c>
      <c r="J9" s="58">
        <f>SUM(J8)</f>
        <v>0</v>
      </c>
      <c r="K9" s="58">
        <v>0</v>
      </c>
      <c r="L9" s="156">
        <f>SUM(L8)</f>
        <v>0</v>
      </c>
      <c r="M9" s="156"/>
    </row>
    <row r="10" spans="2:13" ht="15.7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.75" customHeight="1">
      <c r="A11" s="89" t="s">
        <v>191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"/>
    </row>
    <row r="12" spans="1:13" ht="15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" t="s">
        <v>13</v>
      </c>
    </row>
    <row r="13" spans="1:13" ht="15.75" customHeight="1">
      <c r="A13" s="110" t="s">
        <v>31</v>
      </c>
      <c r="B13" s="110" t="s">
        <v>46</v>
      </c>
      <c r="C13" s="110" t="s">
        <v>47</v>
      </c>
      <c r="D13" s="154" t="s">
        <v>81</v>
      </c>
      <c r="E13" s="118"/>
      <c r="F13" s="118"/>
      <c r="G13" s="118"/>
      <c r="H13" s="118"/>
      <c r="I13" s="110" t="s">
        <v>179</v>
      </c>
      <c r="J13" s="110"/>
      <c r="K13" s="110"/>
      <c r="L13" s="110"/>
      <c r="M13" s="110"/>
    </row>
    <row r="14" spans="1:13" ht="24" customHeight="1">
      <c r="A14" s="110"/>
      <c r="B14" s="110"/>
      <c r="C14" s="110"/>
      <c r="D14" s="118" t="s">
        <v>17</v>
      </c>
      <c r="E14" s="118"/>
      <c r="F14" s="118" t="s">
        <v>18</v>
      </c>
      <c r="G14" s="118"/>
      <c r="H14" s="105" t="s">
        <v>48</v>
      </c>
      <c r="I14" s="118" t="s">
        <v>17</v>
      </c>
      <c r="J14" s="118"/>
      <c r="K14" s="118" t="s">
        <v>18</v>
      </c>
      <c r="L14" s="118"/>
      <c r="M14" s="105" t="s">
        <v>49</v>
      </c>
    </row>
    <row r="15" spans="1:13" ht="15.75" customHeight="1">
      <c r="A15" s="110"/>
      <c r="B15" s="110"/>
      <c r="C15" s="110"/>
      <c r="D15" s="118"/>
      <c r="E15" s="118"/>
      <c r="F15" s="118"/>
      <c r="G15" s="118"/>
      <c r="H15" s="118"/>
      <c r="I15" s="118"/>
      <c r="J15" s="118"/>
      <c r="K15" s="118"/>
      <c r="L15" s="118"/>
      <c r="M15" s="118"/>
    </row>
    <row r="16" spans="1:13" ht="15.75">
      <c r="A16" s="13">
        <v>1</v>
      </c>
      <c r="B16" s="13">
        <v>2</v>
      </c>
      <c r="C16" s="13">
        <v>3</v>
      </c>
      <c r="D16" s="118">
        <v>4</v>
      </c>
      <c r="E16" s="118"/>
      <c r="F16" s="118">
        <v>5</v>
      </c>
      <c r="G16" s="118"/>
      <c r="H16" s="18">
        <v>6</v>
      </c>
      <c r="I16" s="136">
        <v>7</v>
      </c>
      <c r="J16" s="137"/>
      <c r="K16" s="136">
        <v>8</v>
      </c>
      <c r="L16" s="137"/>
      <c r="M16" s="18">
        <v>9</v>
      </c>
    </row>
    <row r="17" spans="1:13" ht="15.75">
      <c r="A17" s="13"/>
      <c r="B17" s="13"/>
      <c r="C17" s="13"/>
      <c r="D17" s="136"/>
      <c r="E17" s="137"/>
      <c r="F17" s="136"/>
      <c r="G17" s="137"/>
      <c r="H17" s="18"/>
      <c r="I17" s="136"/>
      <c r="J17" s="137"/>
      <c r="K17" s="136"/>
      <c r="L17" s="137"/>
      <c r="M17" s="18"/>
    </row>
    <row r="18" spans="1:13" ht="15.75">
      <c r="A18" s="13"/>
      <c r="B18" s="13" t="s">
        <v>12</v>
      </c>
      <c r="C18" s="13"/>
      <c r="D18" s="118">
        <v>0</v>
      </c>
      <c r="E18" s="118"/>
      <c r="F18" s="118">
        <v>0</v>
      </c>
      <c r="G18" s="118"/>
      <c r="H18" s="18">
        <v>0</v>
      </c>
      <c r="I18" s="136">
        <v>0</v>
      </c>
      <c r="J18" s="137"/>
      <c r="K18" s="136">
        <v>0</v>
      </c>
      <c r="L18" s="137"/>
      <c r="M18" s="18">
        <v>0</v>
      </c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A5:A6"/>
    <mergeCell ref="B5:B6"/>
    <mergeCell ref="C5:C6"/>
    <mergeCell ref="D5:F5"/>
    <mergeCell ref="G5:I5"/>
    <mergeCell ref="L6:M6"/>
    <mergeCell ref="L7:M7"/>
    <mergeCell ref="L8:M8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10"/>
  <sheetViews>
    <sheetView view="pageBreakPreview" zoomScale="115" zoomScaleSheetLayoutView="115" zoomScalePageLayoutView="0" workbookViewId="0" topLeftCell="A1">
      <selection activeCell="A10" sqref="A10:M10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89" t="s">
        <v>192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ht="15.75">
      <c r="M2" s="1" t="s">
        <v>13</v>
      </c>
    </row>
    <row r="3" spans="1:13" ht="47.25" customHeight="1">
      <c r="A3" s="130" t="s">
        <v>56</v>
      </c>
      <c r="B3" s="130" t="s">
        <v>57</v>
      </c>
      <c r="C3" s="130" t="s">
        <v>53</v>
      </c>
      <c r="D3" s="110" t="s">
        <v>175</v>
      </c>
      <c r="E3" s="110"/>
      <c r="F3" s="110" t="s">
        <v>176</v>
      </c>
      <c r="G3" s="110"/>
      <c r="H3" s="110" t="s">
        <v>177</v>
      </c>
      <c r="I3" s="110"/>
      <c r="J3" s="110" t="s">
        <v>81</v>
      </c>
      <c r="K3" s="110"/>
      <c r="L3" s="110" t="s">
        <v>179</v>
      </c>
      <c r="M3" s="110"/>
    </row>
    <row r="4" spans="1:13" ht="109.5" customHeight="1">
      <c r="A4" s="131"/>
      <c r="B4" s="131"/>
      <c r="C4" s="131"/>
      <c r="D4" s="13" t="s">
        <v>55</v>
      </c>
      <c r="E4" s="13" t="s">
        <v>54</v>
      </c>
      <c r="F4" s="13" t="s">
        <v>55</v>
      </c>
      <c r="G4" s="13" t="s">
        <v>54</v>
      </c>
      <c r="H4" s="13" t="s">
        <v>55</v>
      </c>
      <c r="I4" s="13" t="s">
        <v>54</v>
      </c>
      <c r="J4" s="13" t="s">
        <v>55</v>
      </c>
      <c r="K4" s="13" t="s">
        <v>54</v>
      </c>
      <c r="L4" s="13" t="s">
        <v>55</v>
      </c>
      <c r="M4" s="13" t="s">
        <v>54</v>
      </c>
    </row>
    <row r="5" spans="1:13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ht="31.5">
      <c r="A6" s="13" t="s">
        <v>143</v>
      </c>
      <c r="B6" s="13">
        <v>2019</v>
      </c>
      <c r="C6" s="13">
        <v>30777</v>
      </c>
      <c r="D6" s="69">
        <v>30777</v>
      </c>
      <c r="E6" s="69">
        <v>30777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</row>
    <row r="7" spans="1:13" ht="15.75">
      <c r="A7" s="13" t="s">
        <v>134</v>
      </c>
      <c r="B7" s="13"/>
      <c r="C7" s="13"/>
      <c r="D7" s="13">
        <f>SUM(D6)</f>
        <v>30777</v>
      </c>
      <c r="E7" s="13">
        <f>SUM(E6)</f>
        <v>30777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9" spans="1:13" ht="48" customHeight="1">
      <c r="A9" s="93" t="s">
        <v>193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1:13" ht="60" customHeight="1">
      <c r="A10" s="157" t="s">
        <v>211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</row>
  </sheetData>
  <sheetProtection/>
  <mergeCells count="11">
    <mergeCell ref="L3:M3"/>
    <mergeCell ref="A9:M9"/>
    <mergeCell ref="A10:M10"/>
    <mergeCell ref="A1:M1"/>
    <mergeCell ref="C3:C4"/>
    <mergeCell ref="B3:B4"/>
    <mergeCell ref="A3:A4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2019-11-21T14:31:20Z</cp:lastPrinted>
  <dcterms:created xsi:type="dcterms:W3CDTF">2015-06-05T18:19:34Z</dcterms:created>
  <dcterms:modified xsi:type="dcterms:W3CDTF">2020-12-15T07:05:49Z</dcterms:modified>
  <cp:category/>
  <cp:version/>
  <cp:contentType/>
  <cp:contentStatus/>
</cp:coreProperties>
</file>