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титул'!$13:$13</definedName>
    <definedName name="_xlnm.Print_Titles" localSheetId="1">'Лист1'!$13:$13</definedName>
    <definedName name="_xlnm.Print_Area" localSheetId="0">'В титул'!$A$1:$J$195</definedName>
  </definedNames>
  <calcPr fullCalcOnLoad="1"/>
</workbook>
</file>

<file path=xl/sharedStrings.xml><?xml version="1.0" encoding="utf-8"?>
<sst xmlns="http://schemas.openxmlformats.org/spreadsheetml/2006/main" count="1124" uniqueCount="434">
  <si>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</si>
  <si>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</si>
  <si>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</si>
  <si>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</si>
  <si>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</si>
  <si>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</si>
  <si>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</si>
  <si>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</si>
  <si>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</si>
  <si>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</si>
  <si>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</si>
  <si>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</si>
  <si>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</si>
  <si>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</si>
  <si>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</si>
  <si>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</si>
  <si>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</si>
  <si>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</si>
  <si>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</si>
  <si>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</si>
  <si>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</si>
  <si>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</si>
  <si>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</si>
  <si>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</si>
  <si>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</si>
  <si>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</si>
  <si>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</si>
  <si>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</si>
  <si>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</si>
  <si>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</si>
  <si>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</si>
  <si>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</si>
  <si>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</si>
  <si>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</si>
  <si>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</si>
  <si>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</si>
  <si>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</si>
  <si>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</si>
  <si>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</si>
  <si>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</si>
  <si>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</si>
  <si>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</si>
  <si>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</si>
  <si>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</si>
  <si>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</si>
  <si>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</si>
  <si>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</si>
  <si>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</si>
  <si>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</si>
  <si>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</si>
  <si>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</si>
  <si>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</si>
  <si>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</si>
  <si>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</si>
  <si>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</si>
  <si>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</si>
  <si>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</si>
  <si>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</si>
  <si>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</si>
  <si>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</si>
  <si>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</si>
  <si>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</si>
  <si>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</si>
  <si>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</si>
  <si>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</si>
  <si>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</si>
  <si>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</si>
  <si>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</si>
  <si>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</si>
  <si>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</si>
  <si>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</si>
  <si>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</si>
  <si>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</si>
  <si>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</si>
  <si>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</si>
  <si>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</si>
  <si>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</si>
  <si>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</si>
  <si>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</si>
  <si>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</si>
  <si>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</si>
  <si>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</si>
  <si>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</si>
  <si>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</si>
  <si>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</si>
  <si>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</si>
  <si>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</si>
  <si>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</si>
  <si>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</si>
  <si>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</si>
  <si>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</si>
  <si>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</si>
  <si>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</si>
  <si>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</si>
  <si>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</si>
  <si>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</si>
  <si>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</si>
  <si>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</si>
  <si>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</si>
  <si>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</si>
  <si>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</si>
  <si>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</si>
  <si>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</si>
  <si>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</si>
  <si>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</si>
  <si>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</si>
  <si>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</si>
  <si>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</si>
  <si>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</si>
  <si>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</si>
  <si>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</si>
  <si>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</si>
  <si>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</si>
  <si>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</si>
  <si>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</si>
  <si>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</si>
  <si>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</si>
  <si>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</si>
  <si>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</si>
  <si>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</si>
  <si>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</si>
  <si>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</si>
  <si>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</si>
  <si>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</si>
  <si>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</si>
  <si>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</si>
  <si>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</si>
  <si>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</si>
  <si>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</si>
  <si>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</si>
  <si>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</si>
  <si>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</si>
  <si>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</si>
  <si>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</si>
  <si>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</si>
  <si>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</si>
  <si>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</si>
  <si>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</si>
  <si>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 xml:space="preserve">Секретар міської ради </t>
  </si>
  <si>
    <t>В. Е. Бистров</t>
  </si>
  <si>
    <t>I кв.</t>
  </si>
  <si>
    <t>Проектні роботи на капітальний ремонт об"єктів благоустрою міста</t>
  </si>
  <si>
    <t xml:space="preserve">1. Капітальні видатки </t>
  </si>
  <si>
    <t>Виготовлення проектно-кошторисної документації на капітальний ремонт об'єктів благоустрою міста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</si>
  <si>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
 _______________ 2017 р. № ___ </t>
    </r>
  </si>
  <si>
    <t>Перелік об`єктів благоустрою міста Чернігова на 2017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</si>
  <si>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2017</t>
  </si>
  <si>
    <t>Капітальний ремонт зеленої зони по вул. Шевченка</t>
  </si>
  <si>
    <t>Капітальний ремонт зеленої зони по вул. Івана Мазепи</t>
  </si>
  <si>
    <t>Капітальний ремонт зеленої зони по  проспекту Миру</t>
  </si>
  <si>
    <t>1.3.4.</t>
  </si>
  <si>
    <t>Капітальний ремонт зеленої зони по вул. Гетьмана Полуботка</t>
  </si>
  <si>
    <t>1.3.5</t>
  </si>
  <si>
    <t>Капітальний ремонт зеленої зони по Вузькому бульвару</t>
  </si>
  <si>
    <t>1.3.6</t>
  </si>
  <si>
    <t>Капітальний ремонт зеленої зони по вул.Рокоссовського</t>
  </si>
  <si>
    <t>1.4</t>
  </si>
  <si>
    <t>1.5</t>
  </si>
  <si>
    <t>1.5.1.</t>
  </si>
  <si>
    <t>1.6</t>
  </si>
  <si>
    <t>1.7</t>
  </si>
  <si>
    <t>1.8</t>
  </si>
  <si>
    <t>Викуп земельних паїв під кладовище "Яцево"</t>
  </si>
  <si>
    <t>Згідно із Законом України "Про публічні закупівлі"</t>
  </si>
  <si>
    <t>Садіння та догляд за зеленими насадженнями, парками та скверами (поточний ремонт)</t>
  </si>
  <si>
    <t>Косіння трави на газонах</t>
  </si>
  <si>
    <t>Управління житлово-комунальногог господарства Чернігівської міської ради (ОСББ,ОЖБК)</t>
  </si>
  <si>
    <t>Послуги з супутникового контролю /GPS/ по утриманню об'єктів благоустрою</t>
  </si>
  <si>
    <t>Світкове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</si>
  <si>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</si>
  <si>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>Освітлення вулиць міста по (КЕКВ 2273)</t>
  </si>
  <si>
    <t>Оплата послуг</t>
  </si>
  <si>
    <t xml:space="preserve"> Обстеження та експертиза мостів та шляхопроводів</t>
  </si>
  <si>
    <t>Утримання очисних споруд та зливової каналізації (з гідродинамічним очищенням)</t>
  </si>
  <si>
    <t xml:space="preserve">  Поточний ремонт мереж зовнішнього освітлення</t>
  </si>
  <si>
    <t>Подачу газа до Вічного вогню (КЕКВ 2274)</t>
  </si>
  <si>
    <t>2.5</t>
  </si>
  <si>
    <t>2.5.1</t>
  </si>
  <si>
    <t>2.5.2</t>
  </si>
  <si>
    <t>2.5.3</t>
  </si>
  <si>
    <t>2.5.4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</si>
  <si>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</si>
  <si>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</si>
  <si>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</si>
  <si>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</si>
  <si>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</si>
  <si>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</si>
  <si>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</si>
  <si>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</si>
  <si>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2.8</t>
  </si>
  <si>
    <t>2.9</t>
  </si>
  <si>
    <t>2.10</t>
  </si>
  <si>
    <t>2.11</t>
  </si>
  <si>
    <t xml:space="preserve"> Утримання структурного підрозділу "Екологічна інспекція" комунального підрозділу "АТП-2528" "Чернігівської міської ради"</t>
  </si>
  <si>
    <t xml:space="preserve"> Благоустрій кладовищ (утримання місць поховань)</t>
  </si>
  <si>
    <t xml:space="preserve"> Поточний ремонт місць поховань (встановлення зруйнованих пам'ятників із-за падання дерев на кладовищах)</t>
  </si>
  <si>
    <t xml:space="preserve"> Поточний ремонт надвірних туалетів</t>
  </si>
  <si>
    <t>2.12</t>
  </si>
  <si>
    <t>Поховання безрідних (захоронення невідомих, безрідних людей)</t>
  </si>
  <si>
    <t>2.13</t>
  </si>
  <si>
    <t>Оренда земельної ділянки під карєр грунту для забеспечення безпечної експлуатації полігону ТПВ</t>
  </si>
  <si>
    <t>III кв.</t>
  </si>
  <si>
    <t>II кв.</t>
  </si>
  <si>
    <t>Капітальний ремонт зелених зон міста, у тому числі :</t>
  </si>
  <si>
    <t>ІI кв.</t>
  </si>
  <si>
    <t>Капітальний ремонт скверів,парків та бульварів, у тому числі :</t>
  </si>
  <si>
    <t>"Гарним людям гарний відпочинок"(у рамках бюджету участі)</t>
  </si>
  <si>
    <t>Разом у  розділі 1</t>
  </si>
  <si>
    <t xml:space="preserve"> Утримання вулично-дорожньої мережі (чищення доріг, замітання вулиць, прибирання снігу, посипання сіллю, піском, тощо)</t>
  </si>
  <si>
    <t>Згідно із Законом України "Про  публічні закупівлі"</t>
  </si>
  <si>
    <t>2.1.11.1</t>
  </si>
  <si>
    <t>2.1.12.1</t>
  </si>
  <si>
    <t xml:space="preserve"> Поточний  ремонт підземних переходів</t>
  </si>
  <si>
    <t xml:space="preserve"> Утримання підземних переходів</t>
  </si>
  <si>
    <t>Поточний ремонт малих архітектурних споруд</t>
  </si>
  <si>
    <t xml:space="preserve"> Поточний ремонт фонтанів </t>
  </si>
  <si>
    <t>Поточний ремонт ливневих стоків на кладовище "Яцево"</t>
  </si>
  <si>
    <t>Благоустрій прибудинкової території під  підїздом вул.Шевчука.8 (у рамках бюджету участі)</t>
  </si>
  <si>
    <t>Відновлення дерев та кущів на прибудинкових територіях, у тому числі одержувачі коштів :</t>
  </si>
  <si>
    <t>Разом у розділі 2</t>
  </si>
  <si>
    <t>Програма розвитку інженерно-транспортної інфраструктури приватного сектору міста Чернігова на 2016-2020 роки</t>
  </si>
  <si>
    <t>Знесення окремих засохлих та пошкоджених дерев і кущів на прибудинкових територіях, у тому числі:</t>
  </si>
  <si>
    <t>Відновлення дерев та кущів на прибудинкових територіях, у тому числі :</t>
  </si>
  <si>
    <t>Прибирання та догляд за зеленими зонами, доріжками у парках, скверах на набережних, пішіходному мосту та косіння трави</t>
  </si>
  <si>
    <t>Утримання та експлуатація технічних засобів регулювання дорожнього руху</t>
  </si>
  <si>
    <t>Знесення окремих засохлих та пошкоджених дерев і кущів на прибудинкових територіях, у тому числі одержувачі коштів :</t>
  </si>
  <si>
    <t>Знесення окремих засохлих та пошкоджених дерев і кущів на кладовищах комунальному підприємству "Спецкомбінат" Чернігівської міської ради</t>
  </si>
  <si>
    <t xml:space="preserve"> Проведення капітального ремонту внутрішньо-будинкових проїздів в житловій забудові, з них:</t>
  </si>
  <si>
    <t>Одержувач коштів комунальне підприємство "Деснянське" Чернігівської міської ради (КЕКВ 3210)</t>
  </si>
  <si>
    <t>Одержувач коштів комунальне підприємство "Новозаводське" Чернігівської міської ради        (КЕКВ 3210)</t>
  </si>
  <si>
    <t>Одержувач коштів комунальне підприємство            "ЖЕК-13" Чернігівської міської ради  (КЕКВ 3210)</t>
  </si>
  <si>
    <t>Одержувач коштів комунальне підприємство          "ЖЕК-10" Чернігівської міської ради  (КЕКВ 3210)</t>
  </si>
  <si>
    <t>1.1.3</t>
  </si>
  <si>
    <t>1.1.4</t>
  </si>
  <si>
    <t>1.1.5</t>
  </si>
  <si>
    <t>1.1.5.1</t>
  </si>
  <si>
    <t>1.1.5.2</t>
  </si>
  <si>
    <t>Капітальний ремонт внутрішньо-будинкових проїздів в житловій забудові по вул.Рокоссовького, 21, 17а, вул.Освіти, 26</t>
  </si>
  <si>
    <t>Капітальний ремонт внутрішньо-будинкових проїздів в житловій забудові між будинками по вул.Козацька, 50-48,  вул.Козацька, 30-21 до  ДНЗ №38, та вздовж будинків  по вул.Козацька, 16-14 та вул.Козацька,14а-8 до ліцею №15</t>
  </si>
  <si>
    <t>Послуги з благоустрою, які виникають протягом року, з них:</t>
  </si>
  <si>
    <t>2.1.29.1</t>
  </si>
  <si>
    <t>2.1.29.2</t>
  </si>
  <si>
    <t>Управління житлово-комунального господарства Чернігівської міської ради  (3132) з них:</t>
  </si>
  <si>
    <t>Знесення окремих засохлих та пошкоджених дерев і кущів на прибудинкових територіях</t>
  </si>
  <si>
    <t>Капітальний ремонт парку ім.Коцюбинського</t>
  </si>
  <si>
    <t>1.9</t>
  </si>
  <si>
    <t>Освітлення пішоходних переходів</t>
  </si>
  <si>
    <t>2.1.31</t>
  </si>
  <si>
    <t>Послуги з демонтажу незаконно встановлених зовнішніх реклам</t>
  </si>
  <si>
    <t>Послуги з топографо-геодезичних робіт зеленої зони біля Палацу урочистих подій (призначення послуги з благоустрою, які виникають протягом року)</t>
  </si>
  <si>
    <t>Послуги з організації та влаштування ліній віртуальної мережі (призначення послуги з благоустрою, які виникають протягом року)</t>
  </si>
  <si>
    <t>1.5.2</t>
  </si>
  <si>
    <t>Капітальний ремонт Центрального парку культури і відпочинку</t>
  </si>
  <si>
    <t>Капітальний ремонт привокзальної площі</t>
  </si>
  <si>
    <t xml:space="preserve">Разом у пунктах  1.1- 1.9 (КЕКВ 3132): </t>
  </si>
  <si>
    <t>1.10</t>
  </si>
  <si>
    <t>Разом у пункті  1.10 (КЕКВ 3160)</t>
  </si>
  <si>
    <t>3.1</t>
  </si>
  <si>
    <t>Виготовлення проектно-кошторисної документації на реконструкцію об'єктів благоустрою міста</t>
  </si>
  <si>
    <t>Разом у розділі 3</t>
  </si>
  <si>
    <t>Технічне обслуговування мереж зовнішнього освітлення (одержувач коштів комунальне шляхо-будівельне підприємство Чернігівської міської ради)</t>
  </si>
  <si>
    <t>2.1.29.3</t>
  </si>
  <si>
    <t>Ремонт аварійних ям на дорогах міста (призначення послуги з благоустрою, які виникають протягом року)</t>
  </si>
  <si>
    <t>Утримання та експлуатація технічних засобів регулювання дорожнього руху (одержувач коштів шляхо-будівельне підприємство)</t>
  </si>
  <si>
    <t>2.1.29.4</t>
  </si>
  <si>
    <t>2.1.29.5</t>
  </si>
  <si>
    <t>Послуги з топографо-геодезичних робіт зеленої зони в Центральному парку культури і відпочинку (призначення послуги з благоустрою, які виникають протягом року)</t>
  </si>
  <si>
    <t>Послуги з топографо-геодезичних робіт зеленої зони парку ім.Коцюбинського (призначення послуги з благоустрою, які виникають протягом року)</t>
  </si>
  <si>
    <t xml:space="preserve"> Потосний ремонт об'єктів вулично-дорожньої мережі та штучних споруд  (мостів та шляхопроводів)</t>
  </si>
  <si>
    <t xml:space="preserve"> Поточний ремонт об'єктів вулично-дорожньої мережі та штучних споруд ( зливової каналізації)</t>
  </si>
  <si>
    <t xml:space="preserve"> Поточний ремонт об'єктів вулично-дорожньої мережі та штучних споруд  (очисних споруд зливової каналізації)</t>
  </si>
  <si>
    <t>Утримання очисних споруд та зливової каналізації (з гідродинамічним очищенням)(одержувач коштів комунальне підприємство "АТП-2528") Чернігівської міської ради</t>
  </si>
  <si>
    <t>2.14</t>
  </si>
  <si>
    <t>2.1.29.6</t>
  </si>
  <si>
    <t>Благоустрій території пляжу "Золотий берег"(призначення послуги з благоустрою, які виникають протягом року)</t>
  </si>
  <si>
    <t>Послуги з навантаження та вивезення снігу(призначення послуги з благоустрою, які виникають протягом року)</t>
  </si>
  <si>
    <t>2.1.29.7</t>
  </si>
  <si>
    <t xml:space="preserve">Будівництво ЛЕП-10 кв КТП-10/04 кв 63 ква, для електропостачання інфраструктури пляжу "Золотий берег" торгівельні кіоски, атракціони по вул.Берегова в м.Чернігові </t>
  </si>
  <si>
    <t>Влаштування об'єктів благоустрою та малих архітектурних форм на міському пляжі "Золотий берег"</t>
  </si>
  <si>
    <t>Реконструкція мереж зовнішнього освітлення в парку "Березовий гай"по вул.Генерала Пухова у місті Чернігові</t>
  </si>
  <si>
    <t>Реконструкція бульвару по проспекту Миру від вул.Івана Мазепи до вул.С.Русової</t>
  </si>
  <si>
    <t>Реконструкція паркової зони біля палацу урочистих подій на перехресті вул.Шевченка та вул.Пушкіна в м.Чернігові</t>
  </si>
  <si>
    <t>Реконструкція міського пляжу "Золотий берег" (благоустрій господарських, спортивних та дитячих майданчиків) (закінчення робіт)</t>
  </si>
  <si>
    <t>Реконструкція шаф управління зовнішнім освітленням міста Чернігова (закінчення)</t>
  </si>
  <si>
    <t>3.2</t>
  </si>
  <si>
    <t>3.3</t>
  </si>
  <si>
    <t>3.4</t>
  </si>
  <si>
    <t>3.5</t>
  </si>
  <si>
    <t>3.6</t>
  </si>
  <si>
    <t>3.7</t>
  </si>
  <si>
    <t>Разом у розділах 1 - 3</t>
  </si>
  <si>
    <t>Разом у пунктах 3.1-3.7 КЕКВ (3142)</t>
  </si>
  <si>
    <t>3.8</t>
  </si>
  <si>
    <t>Разом у пункті 3.1 КЕКВ (3122)</t>
  </si>
  <si>
    <t xml:space="preserve">3. Реконструкція та будівництво об'єктів </t>
  </si>
  <si>
    <t>2.1.29.8</t>
  </si>
  <si>
    <t>2.1.29.9</t>
  </si>
  <si>
    <t>2.1.29.10</t>
  </si>
  <si>
    <t>Послуги з виконання науково-дослідницької роботи з обгрунтування  та розробки моделі мережі прибирання доріг та вулиць міста Чернігова (призначення послуги з благоустрою, які виникають протягом року)</t>
  </si>
  <si>
    <t>Технічний супровід роботи віртуальної мережі (призначення послуги з благоустрою, які виникають протягом року)</t>
  </si>
  <si>
    <t>Технічне обслуговування системи відеоспостереження вулиць міста Чернігва</t>
  </si>
  <si>
    <t>2.15</t>
  </si>
  <si>
    <t>2.15.1</t>
  </si>
  <si>
    <t>Разом у пунктах  2.4 - 2.15 (КЕКВ 2610)</t>
  </si>
  <si>
    <t>Поточний ремонт асфальтного покриття на кладовищі "Яцево"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</si>
  <si>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Разом у пунктах 2.1.1 -  2.1.31 (КЕКВ 2240)</t>
  </si>
  <si>
    <t>2.16</t>
  </si>
  <si>
    <t>Разом у пункті 2.16 КЕКВ (2800)</t>
  </si>
  <si>
    <t>Капітальний ремонт зупинок громадського транспорту в м.Чернігові, з них:</t>
  </si>
  <si>
    <t>Капітальний ремонт зупинок громадського транспорту «вул. Гонча» (пр-т Перемоги, 103)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</si>
  <si>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</si>
  <si>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</si>
  <si>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</si>
  <si>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</si>
  <si>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</si>
  <si>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</si>
  <si>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</si>
  <si>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</si>
  <si>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</si>
  <si>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</si>
  <si>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</si>
  <si>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</si>
  <si>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</si>
  <si>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</si>
  <si>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</si>
  <si>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</si>
  <si>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</si>
  <si>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</si>
  <si>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</si>
  <si>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</si>
  <si>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</si>
  <si>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</si>
  <si>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</si>
  <si>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</si>
  <si>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</si>
  <si>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</si>
  <si>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Капітальний ремонт зупинки громадського транспорту «вул. Жабинського» (пр-т Перемоги, 10)</t>
  </si>
  <si>
    <t>Капітальний ремонт зупинки громадського транспорту «Готель «Україна» (пр-т Перемоги, 87)</t>
  </si>
  <si>
    <t>Капітальний ремонт зупинки громадського транспорту «вул. Доценка» (вул. Рокосовського, 26)</t>
  </si>
  <si>
    <t>Капітальний ремонт зупинки громадського транспорту «Вал» (вул. Преображенська, 10)</t>
  </si>
  <si>
    <t>Капітальний ремонт зупинки громадського транспорту «Школа № 5» (вул. 1-го Травня, 56)</t>
  </si>
  <si>
    <t>Капітальний ремонт зупинки громадського транспорту «Алея героїв» (вул. Єлецька, парна)</t>
  </si>
  <si>
    <t>Капітальний ремонт зупинки громадського транспорту «Готель «Україна» (пр-т Миру, 35 (автобусна))</t>
  </si>
  <si>
    <t>Капітальний ремонт зупинки громадського транспорту «Готель «Україна» (пр-т Миру, 35 (тролейбусна))</t>
  </si>
  <si>
    <t>1.4.27</t>
  </si>
  <si>
    <t>1.4.28</t>
  </si>
  <si>
    <t>Послуги з водопостачання та водовідведення фонтанів</t>
  </si>
  <si>
    <t>Капітальний ремонт зупинок громадського транспорту «вул. Кирпоноса» (вул. Кирпоноса, 280)</t>
  </si>
  <si>
    <t>Капітальний ремонт зупинки громадського транспорту «вул. М. Небаби» (пр-т Миру, 108)</t>
  </si>
  <si>
    <t>Капітальний ремонт зупинки громадського транспорту «вул. М. Небаби» (пр-т Миру, 121)</t>
  </si>
  <si>
    <t>Капітальний ремонт зупинки громадського транспорту «вул. Максима Загривого» (пр-т Миру, 191)</t>
  </si>
  <si>
    <t>Капітальний ремонт зупинки громадського транспорту «вул. Толстого» (вул. Толстого, 117-а)</t>
  </si>
  <si>
    <t>Капітальний ремонт зупинки громадського транспорту «вул. Кистяківських» (вул. Шевченко, 109)</t>
  </si>
  <si>
    <t>Капітальний ремонт зупинки громадського транспорту «Діагностичний центр» (вул. Шевченко, непарна)</t>
  </si>
  <si>
    <t>Капітальний ремонт зупинки громадського транспорту «Діагностичний центр» (вул. Шевченко, 160-а)</t>
  </si>
  <si>
    <t>Капітальний ремонт зупинки громадського транспорту «КП «АТП 2528» (вул. 1-го Травня, 176)</t>
  </si>
  <si>
    <t>Капітальний ремонт зупинки громадського транспорту «7-й мікрорайон» (вул. Бєлова, непарна сторона)</t>
  </si>
  <si>
    <t>Капітальний ремонт зупинки громадського транспорту «Дитячий комбінат №7» (вул. Захисників України, 2)</t>
  </si>
  <si>
    <t>Капітальний ремонт зупинки громадського транспорту «М’ясокомбінат» (вул. Любецька, 151-б)</t>
  </si>
  <si>
    <t>Капітальний ремонт зупинки громадського транспорту «Нова Подусівка» (вул. Незалежності, непарна)</t>
  </si>
  <si>
    <t>Капітальний ремонт зупинки громадського транспорту «вул. Глібова» (вул. Незалежності, непарна )</t>
  </si>
  <si>
    <t>Капітальний ремонт зупинки громадського транспорту «Нова Подусівка» (вул. Незалежності, біля церкви, парна)</t>
  </si>
  <si>
    <t>Капітальний ремонт зупинок громадського транспорту (вул. Козацька та вул.Рокоссовського)</t>
  </si>
  <si>
    <t>Капітальний ремонт зупинок громадського транспорту  (нерозподілені призначення)</t>
  </si>
  <si>
    <t>1.4.29</t>
  </si>
  <si>
    <t>1.4.30</t>
  </si>
  <si>
    <t>1.4.31</t>
  </si>
  <si>
    <t>1.4.32</t>
  </si>
  <si>
    <t>Капітальний ремонт зупинки громадського транспорту «Готель «Україна» (пр-т. Перемоги, 90)</t>
  </si>
  <si>
    <t>1.4.33</t>
  </si>
  <si>
    <t>Капітальний ремонт зупинки громадського транспорту «Педагогічний університет» (вул. Г. Полуботка, 68)</t>
  </si>
  <si>
    <t>Капітальний ремонт зупинки громадського транспорту «Педагогічний університет» (вул. Г. Полуботка, 53)</t>
  </si>
  <si>
    <t>Капітальний ремонт зупинки громадського транспорту «П’ять кутів» (1-го Травня, 24)</t>
  </si>
  <si>
    <t>1.4.34</t>
  </si>
  <si>
    <t>1.4.35</t>
  </si>
  <si>
    <t>1.4.36</t>
  </si>
  <si>
    <t>1.4.37</t>
  </si>
  <si>
    <t>1.4.38</t>
  </si>
  <si>
    <t>1.4.39</t>
  </si>
  <si>
    <t xml:space="preserve">Капітальний ремонт зупинки громадського транспорту «Педагогічний університет» (вул. О. Молодчого, 9-а) </t>
  </si>
  <si>
    <t xml:space="preserve">Капітальний ремонт зупинки громадського транспорту «Філармонія» (пр-т Миру, 15) </t>
  </si>
  <si>
    <t xml:space="preserve">Капітальний ремонт зупинки громадського транспорту «Красна площа» (пр-т Миру, 25) </t>
  </si>
  <si>
    <t>1.4.40</t>
  </si>
  <si>
    <t>1.4.41</t>
  </si>
  <si>
    <t>1.4.42</t>
  </si>
  <si>
    <t>1.4.43</t>
  </si>
  <si>
    <t>1.4.44</t>
  </si>
  <si>
    <t>1.4.45</t>
  </si>
  <si>
    <t xml:space="preserve">Капітальний ремонт зупинки громадського транспорту «Нафтобаза» (вул. Толстого, 159) </t>
  </si>
  <si>
    <t>Капітальний ремонт зупинки громадського транспорту «Вул. Гонча» (вул. Київська, 14-а)</t>
  </si>
  <si>
    <t>Капітальний ремонт зупинки громадського транспорту «Вул. Кистяківських» (вул. Шевченко, 126)</t>
  </si>
  <si>
    <t>Капітальний ремонт зупинки громадського транспорту «Переправа» (вул. Шевченко, непарна)</t>
  </si>
  <si>
    <t>Капітальний ремонт зупинки громадського транспорту «Школа № 23» (вул. Шевченко, 195)</t>
  </si>
  <si>
    <t>1.4.46</t>
  </si>
  <si>
    <t>1.4.47</t>
  </si>
  <si>
    <t>1.4.48</t>
  </si>
  <si>
    <t>1.4.49</t>
  </si>
  <si>
    <t>Капітальний ремонт зупинки громадського транспорту «М-н Універмаг» (вул. Шевченко, 264)</t>
  </si>
  <si>
    <t>Капітальний ремонт зупинки громадського транспорту «М-н Універмаг» (вул. Шевченко, 231)</t>
  </si>
  <si>
    <t>Капітальний ремонт зупинки громадського транспорту «Дитячий комбінат №7» (вул. Захисників України, 1)</t>
  </si>
  <si>
    <t>1.4.50</t>
  </si>
  <si>
    <t>1.4.51</t>
  </si>
  <si>
    <t>1.4.52</t>
  </si>
  <si>
    <t>1.4.53</t>
  </si>
  <si>
    <t>Капітальний ремонт зупинки громадського транспорту «Кінотеатр «Жовтень» (вул. Гагаріна, 21)</t>
  </si>
  <si>
    <t>Капітальний ремонт зупинки громадського транспорту «Вул. Мінська» (вул. Глібова, 35)</t>
  </si>
  <si>
    <t>Капітальний ремонт зупинки громадського транспорту «Ринок» (вул. Незалежності, біля ринку)</t>
  </si>
  <si>
    <t>1.4.54</t>
  </si>
  <si>
    <t>1.4.55</t>
  </si>
  <si>
    <t>1.4.56</t>
  </si>
  <si>
    <t>1.4.57</t>
  </si>
  <si>
    <t>1.4.58</t>
  </si>
  <si>
    <t>Капітальний ремонт зупинки громадського транспорту «Вул. Глібова» (вул. Красносільського, парна)</t>
  </si>
  <si>
    <t>Капітальний ремонт зупинки громадського транспорту «Iнструментальна» (вул. Козацька, парна)</t>
  </si>
  <si>
    <t>Капітальний ремонт зупинки громадського транспорту «Iнструментальна» (вул. Козацька, не парна)</t>
  </si>
  <si>
    <t>1.4.59</t>
  </si>
  <si>
    <t>Капітальний ремонт зупинки громадського транспорту «Алєксєєва» (вул. Героїв Чорнобиля, 42)</t>
  </si>
  <si>
    <t>Капітальний ремонт зупинки громадського транспорту «Алея героїв» (пр-т Миру, 14)</t>
  </si>
  <si>
    <t>Капітальний ремонт зупинки громадського транспорту «СТО ВАЗ» (вул. Козацька,  парна)</t>
  </si>
  <si>
    <t>Капітальний ремонт зупинки громадського транспорту «СТО ВАЗ» (вул. Козацька, не парна)</t>
  </si>
  <si>
    <t>Капітальний ремонт зупинки громадського транспорту «Мстиславська» (вул. Героїв Чорнобиля, 32)</t>
  </si>
  <si>
    <t>2.17</t>
  </si>
  <si>
    <t>Разом у пункті 2.17 КЕКВ (2272)</t>
  </si>
  <si>
    <t>Послуги по завезенню та розплануванню піску на міському  пляжі "Золотий берег"(призначення послуги з благоустрою, які виникають протягом року)</t>
  </si>
  <si>
    <t>2.1.29.11</t>
  </si>
  <si>
    <t>2.15.2</t>
  </si>
  <si>
    <t>Благоустрій території на кладовищі "Яцево" (встановлення ліхтарів) (призначення послуги з благоустрою, які виникають протягом року)(одержувач коштів  комунальне підприємство "Спецкомбінат" Чернігівської міської ради</t>
  </si>
  <si>
    <t>Капітальний ремонт зупинки громадського транспорту «Вул. Івана Рашевського» (вул. Козацька, 2, тролейбусна)</t>
  </si>
  <si>
    <t>Капітальний ремонт зупинки громадського транспорту «Стадіон Гагаріна» (вул. Шевченко, 63)</t>
  </si>
  <si>
    <t>Капітальний ремонт зупинки громадського транспорту «Ялівщина» (вул. Проектна, не парна)</t>
  </si>
  <si>
    <t>Капітальний ремонт зупинки громадського транспорту «Алєксєєва» (вул. Героїв Чорнобиля, 65)</t>
  </si>
  <si>
    <t>Капітальний ремонт зупинки громадського транспорту «вул. Стрілецька» (вул. Льотна, 25-Б)</t>
  </si>
  <si>
    <t>Капітальний ремонт зупинки громадського транспорту «вул.Єськова» (вул. Єськова)</t>
  </si>
  <si>
    <t>Капітальний ремонт зупинки громадського транспорту  "Вул. Козацька" (вул. Козацька, 13-а)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</si>
</sst>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&quot;р.&quot;"/>
    <numFmt numFmtId="181" formatCode="_-* #,##0_р_._-;\-* #,##0_р_._-;_-* &quot;-&quot;??_р_._-;_-@_-"/>
    <numFmt numFmtId="182" formatCode="_-* #,##0.0_р_._-;\-* #,##0.0_р_._-;_-* &quot;-&quot;??_р_._-;_-@_-"/>
    <numFmt numFmtId="183" formatCode="#,##0.00_ ;\-#,##0.00\ "/>
    <numFmt numFmtId="184" formatCode="0.00_ ;\-0.00\ 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46" fillId="34" borderId="10" xfId="0" applyFont="1" applyFill="1" applyBorder="1" applyAlignment="1">
      <alignment/>
    </xf>
    <xf numFmtId="0" fontId="46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0"/>
  <sheetViews>
    <sheetView tabSelected="1" view="pageBreakPreview" zoomScale="75" zoomScaleSheetLayoutView="75" zoomScalePageLayoutView="0" workbookViewId="0" topLeftCell="A73">
      <selection activeCell="B78" sqref="B78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3" width="8.75390625" style="0" customWidth="1"/>
    <col min="4" max="4" width="21.875" style="0" customWidth="1"/>
    <col min="5" max="5" width="18.625" style="0" customWidth="1"/>
    <col min="6" max="6" width="17.75390625" style="0" customWidth="1"/>
    <col min="8" max="8" width="9.25390625" style="0" customWidth="1"/>
    <col min="9" max="9" width="15.125" style="0" customWidth="1"/>
    <col min="10" max="10" width="8.25390625" style="0" customWidth="1"/>
    <col min="13" max="13" width="21.875" style="0" customWidth="1"/>
  </cols>
  <sheetData>
    <row r="1" ht="18.75" customHeight="1"/>
    <row r="2" spans="1:10" s="3" customFormat="1" ht="66.75" customHeight="1">
      <c r="A2" s="2"/>
      <c r="B2" s="2"/>
      <c r="C2" s="2"/>
      <c r="D2" s="2"/>
      <c r="E2" s="87" t="s">
        <v>144</v>
      </c>
      <c r="F2" s="87"/>
      <c r="G2" s="87"/>
      <c r="H2" s="87"/>
      <c r="I2" s="87"/>
      <c r="J2" s="87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6.5" customHeight="1">
      <c r="A6" s="4"/>
      <c r="B6" s="88" t="s">
        <v>145</v>
      </c>
      <c r="C6" s="89"/>
      <c r="D6" s="89"/>
      <c r="E6" s="89"/>
      <c r="F6" s="89"/>
      <c r="G6" s="89"/>
      <c r="H6" s="89"/>
      <c r="I6" s="89"/>
      <c r="J6" s="4"/>
    </row>
    <row r="7" spans="1:10" s="5" customFormat="1" ht="25.5" customHeight="1">
      <c r="A7" s="4"/>
      <c r="B7" s="89"/>
      <c r="C7" s="89"/>
      <c r="D7" s="89"/>
      <c r="E7" s="89"/>
      <c r="F7" s="89"/>
      <c r="G7" s="89"/>
      <c r="H7" s="89"/>
      <c r="I7" s="89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81" t="s">
        <v>25</v>
      </c>
      <c r="B10" s="81" t="s">
        <v>17</v>
      </c>
      <c r="C10" s="81" t="s">
        <v>16</v>
      </c>
      <c r="D10" s="81" t="s">
        <v>68</v>
      </c>
      <c r="E10" s="81" t="s">
        <v>0</v>
      </c>
      <c r="F10" s="81"/>
      <c r="G10" s="81" t="s">
        <v>15</v>
      </c>
      <c r="H10" s="81" t="s">
        <v>14</v>
      </c>
      <c r="I10" s="81" t="s">
        <v>36</v>
      </c>
      <c r="J10" s="81" t="s">
        <v>13</v>
      </c>
    </row>
    <row r="11" spans="1:10" s="4" customFormat="1" ht="38.25" customHeight="1">
      <c r="A11" s="81"/>
      <c r="B11" s="81"/>
      <c r="C11" s="81"/>
      <c r="D11" s="81"/>
      <c r="E11" s="82" t="s">
        <v>24</v>
      </c>
      <c r="F11" s="82"/>
      <c r="G11" s="81"/>
      <c r="H11" s="81"/>
      <c r="I11" s="81"/>
      <c r="J11" s="81"/>
    </row>
    <row r="12" spans="1:10" s="4" customFormat="1" ht="69.75" customHeight="1">
      <c r="A12" s="81"/>
      <c r="B12" s="81"/>
      <c r="C12" s="81"/>
      <c r="D12" s="81"/>
      <c r="E12" s="50" t="s">
        <v>69</v>
      </c>
      <c r="F12" s="50" t="s">
        <v>70</v>
      </c>
      <c r="G12" s="81"/>
      <c r="H12" s="81"/>
      <c r="I12" s="81"/>
      <c r="J12" s="81"/>
    </row>
    <row r="13" spans="1:10" s="5" customFormat="1" ht="18.75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</row>
    <row r="14" spans="1:10" s="5" customFormat="1" ht="18.75">
      <c r="A14" s="83" t="s">
        <v>142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s="5" customFormat="1" ht="38.25" customHeight="1">
      <c r="A15" s="13" t="s">
        <v>6</v>
      </c>
      <c r="B15" s="14" t="s">
        <v>227</v>
      </c>
      <c r="C15" s="62">
        <v>2017</v>
      </c>
      <c r="D15" s="15">
        <f>D16+D17+D18+D19+D20</f>
        <v>20000000</v>
      </c>
      <c r="E15" s="14"/>
      <c r="F15" s="15">
        <f aca="true" t="shared" si="0" ref="F15:F100">D15</f>
        <v>20000000</v>
      </c>
      <c r="G15" s="62" t="s">
        <v>1</v>
      </c>
      <c r="H15" s="55" t="s">
        <v>201</v>
      </c>
      <c r="I15" s="20"/>
      <c r="J15" s="65"/>
    </row>
    <row r="16" spans="1:10" s="5" customFormat="1" ht="38.25" customHeight="1">
      <c r="A16" s="13" t="s">
        <v>39</v>
      </c>
      <c r="B16" s="14" t="s">
        <v>228</v>
      </c>
      <c r="C16" s="62">
        <v>2017</v>
      </c>
      <c r="D16" s="15">
        <v>927800</v>
      </c>
      <c r="E16" s="14"/>
      <c r="F16" s="15">
        <f t="shared" si="0"/>
        <v>927800</v>
      </c>
      <c r="G16" s="62" t="s">
        <v>1</v>
      </c>
      <c r="H16" s="62" t="s">
        <v>201</v>
      </c>
      <c r="I16" s="20"/>
      <c r="J16" s="65"/>
    </row>
    <row r="17" spans="1:10" s="5" customFormat="1" ht="55.5" customHeight="1">
      <c r="A17" s="13" t="s">
        <v>40</v>
      </c>
      <c r="B17" s="14" t="s">
        <v>229</v>
      </c>
      <c r="C17" s="62">
        <v>2017</v>
      </c>
      <c r="D17" s="15">
        <v>2425000</v>
      </c>
      <c r="E17" s="14"/>
      <c r="F17" s="15">
        <f t="shared" si="0"/>
        <v>2425000</v>
      </c>
      <c r="G17" s="62" t="s">
        <v>1</v>
      </c>
      <c r="H17" s="62" t="s">
        <v>201</v>
      </c>
      <c r="I17" s="20"/>
      <c r="J17" s="65"/>
    </row>
    <row r="18" spans="1:10" s="5" customFormat="1" ht="38.25" customHeight="1">
      <c r="A18" s="13" t="s">
        <v>232</v>
      </c>
      <c r="B18" s="14" t="s">
        <v>231</v>
      </c>
      <c r="C18" s="62">
        <v>2017</v>
      </c>
      <c r="D18" s="15">
        <v>2735000</v>
      </c>
      <c r="E18" s="14"/>
      <c r="F18" s="15">
        <f t="shared" si="0"/>
        <v>2735000</v>
      </c>
      <c r="G18" s="62" t="s">
        <v>1</v>
      </c>
      <c r="H18" s="62" t="s">
        <v>201</v>
      </c>
      <c r="I18" s="20"/>
      <c r="J18" s="65"/>
    </row>
    <row r="19" spans="1:10" s="5" customFormat="1" ht="38.25" customHeight="1">
      <c r="A19" s="13" t="s">
        <v>233</v>
      </c>
      <c r="B19" s="14" t="s">
        <v>230</v>
      </c>
      <c r="C19" s="62">
        <v>2017</v>
      </c>
      <c r="D19" s="15">
        <v>1908400</v>
      </c>
      <c r="E19" s="14"/>
      <c r="F19" s="15">
        <f t="shared" si="0"/>
        <v>1908400</v>
      </c>
      <c r="G19" s="62" t="s">
        <v>1</v>
      </c>
      <c r="H19" s="62" t="s">
        <v>201</v>
      </c>
      <c r="I19" s="20"/>
      <c r="J19" s="65"/>
    </row>
    <row r="20" spans="1:10" s="5" customFormat="1" ht="50.25" customHeight="1">
      <c r="A20" s="13" t="s">
        <v>234</v>
      </c>
      <c r="B20" s="47" t="s">
        <v>242</v>
      </c>
      <c r="C20" s="62">
        <v>2017</v>
      </c>
      <c r="D20" s="15">
        <f>D21+D22+10000000</f>
        <v>12003800</v>
      </c>
      <c r="E20" s="14"/>
      <c r="F20" s="15">
        <f t="shared" si="0"/>
        <v>12003800</v>
      </c>
      <c r="G20" s="62" t="s">
        <v>1</v>
      </c>
      <c r="H20" s="62" t="s">
        <v>201</v>
      </c>
      <c r="I20" s="20"/>
      <c r="J20" s="65"/>
    </row>
    <row r="21" spans="1:13" s="5" customFormat="1" ht="59.25" customHeight="1">
      <c r="A21" s="13" t="s">
        <v>235</v>
      </c>
      <c r="B21" s="47" t="s">
        <v>237</v>
      </c>
      <c r="C21" s="62">
        <v>2017</v>
      </c>
      <c r="D21" s="15">
        <v>1006500</v>
      </c>
      <c r="E21" s="14"/>
      <c r="F21" s="15">
        <f t="shared" si="0"/>
        <v>1006500</v>
      </c>
      <c r="G21" s="62" t="s">
        <v>1</v>
      </c>
      <c r="H21" s="62" t="s">
        <v>201</v>
      </c>
      <c r="I21" s="20"/>
      <c r="J21" s="65"/>
      <c r="M21" s="57"/>
    </row>
    <row r="22" spans="1:10" s="5" customFormat="1" ht="96" customHeight="1">
      <c r="A22" s="13" t="s">
        <v>236</v>
      </c>
      <c r="B22" s="47" t="s">
        <v>238</v>
      </c>
      <c r="C22" s="62">
        <v>2017</v>
      </c>
      <c r="D22" s="15">
        <f>282000+625300+90000</f>
        <v>997300</v>
      </c>
      <c r="E22" s="14"/>
      <c r="F22" s="15">
        <f t="shared" si="0"/>
        <v>997300</v>
      </c>
      <c r="G22" s="62" t="s">
        <v>1</v>
      </c>
      <c r="H22" s="62" t="s">
        <v>201</v>
      </c>
      <c r="I22" s="20"/>
      <c r="J22" s="65"/>
    </row>
    <row r="23" spans="1:10" s="5" customFormat="1" ht="41.25" customHeight="1">
      <c r="A23" s="13" t="s">
        <v>7</v>
      </c>
      <c r="B23" s="14" t="s">
        <v>143</v>
      </c>
      <c r="C23" s="13" t="s">
        <v>146</v>
      </c>
      <c r="D23" s="15">
        <f>1250000-240000</f>
        <v>1010000</v>
      </c>
      <c r="E23" s="15"/>
      <c r="F23" s="15">
        <f t="shared" si="0"/>
        <v>1010000</v>
      </c>
      <c r="G23" s="62" t="s">
        <v>1</v>
      </c>
      <c r="H23" s="62" t="s">
        <v>202</v>
      </c>
      <c r="I23" s="14"/>
      <c r="J23" s="20"/>
    </row>
    <row r="24" spans="1:10" s="5" customFormat="1" ht="27.75" customHeight="1">
      <c r="A24" s="26" t="s">
        <v>75</v>
      </c>
      <c r="B24" s="27" t="s">
        <v>203</v>
      </c>
      <c r="C24" s="13" t="s">
        <v>146</v>
      </c>
      <c r="D24" s="15">
        <f>D25+D26+D27+D28+D29+D30</f>
        <v>3848000</v>
      </c>
      <c r="E24" s="15"/>
      <c r="F24" s="15">
        <f t="shared" si="0"/>
        <v>3848000</v>
      </c>
      <c r="G24" s="62"/>
      <c r="H24" s="62"/>
      <c r="I24" s="52"/>
      <c r="J24" s="20"/>
    </row>
    <row r="25" spans="1:10" s="5" customFormat="1" ht="28.5" customHeight="1">
      <c r="A25" s="13" t="s">
        <v>41</v>
      </c>
      <c r="B25" s="14" t="s">
        <v>147</v>
      </c>
      <c r="C25" s="13" t="s">
        <v>146</v>
      </c>
      <c r="D25" s="15">
        <v>287500</v>
      </c>
      <c r="E25" s="15"/>
      <c r="F25" s="15">
        <f t="shared" si="0"/>
        <v>287500</v>
      </c>
      <c r="G25" s="62" t="s">
        <v>201</v>
      </c>
      <c r="H25" s="62" t="s">
        <v>201</v>
      </c>
      <c r="I25" s="14"/>
      <c r="J25" s="20"/>
    </row>
    <row r="26" spans="1:10" s="5" customFormat="1" ht="28.5" customHeight="1">
      <c r="A26" s="13" t="s">
        <v>42</v>
      </c>
      <c r="B26" s="14" t="s">
        <v>148</v>
      </c>
      <c r="C26" s="13" t="s">
        <v>146</v>
      </c>
      <c r="D26" s="15">
        <v>902800</v>
      </c>
      <c r="E26" s="15"/>
      <c r="F26" s="15">
        <f t="shared" si="0"/>
        <v>902800</v>
      </c>
      <c r="G26" s="62" t="s">
        <v>204</v>
      </c>
      <c r="H26" s="62" t="s">
        <v>201</v>
      </c>
      <c r="I26" s="29"/>
      <c r="J26" s="20"/>
    </row>
    <row r="27" spans="1:10" s="5" customFormat="1" ht="35.25" customHeight="1">
      <c r="A27" s="13" t="s">
        <v>43</v>
      </c>
      <c r="B27" s="14" t="s">
        <v>149</v>
      </c>
      <c r="C27" s="13" t="s">
        <v>146</v>
      </c>
      <c r="D27" s="15">
        <v>1481700</v>
      </c>
      <c r="E27" s="15"/>
      <c r="F27" s="15">
        <f t="shared" si="0"/>
        <v>1481700</v>
      </c>
      <c r="G27" s="62" t="s">
        <v>204</v>
      </c>
      <c r="H27" s="62" t="s">
        <v>204</v>
      </c>
      <c r="I27" s="29"/>
      <c r="J27" s="20"/>
    </row>
    <row r="28" spans="1:10" s="5" customFormat="1" ht="36" customHeight="1">
      <c r="A28" s="13" t="s">
        <v>150</v>
      </c>
      <c r="B28" s="14" t="s">
        <v>151</v>
      </c>
      <c r="C28" s="13" t="s">
        <v>146</v>
      </c>
      <c r="D28" s="15">
        <v>57500</v>
      </c>
      <c r="E28" s="15"/>
      <c r="F28" s="15">
        <f t="shared" si="0"/>
        <v>57500</v>
      </c>
      <c r="G28" s="62" t="s">
        <v>201</v>
      </c>
      <c r="H28" s="62" t="s">
        <v>201</v>
      </c>
      <c r="I28" s="14"/>
      <c r="J28" s="20"/>
    </row>
    <row r="29" spans="1:10" s="5" customFormat="1" ht="42" customHeight="1">
      <c r="A29" s="13" t="s">
        <v>152</v>
      </c>
      <c r="B29" s="14" t="s">
        <v>153</v>
      </c>
      <c r="C29" s="13" t="s">
        <v>146</v>
      </c>
      <c r="D29" s="15">
        <v>218500</v>
      </c>
      <c r="E29" s="15"/>
      <c r="F29" s="15">
        <f t="shared" si="0"/>
        <v>218500</v>
      </c>
      <c r="G29" s="62" t="s">
        <v>201</v>
      </c>
      <c r="H29" s="62" t="s">
        <v>201</v>
      </c>
      <c r="I29" s="14"/>
      <c r="J29" s="20"/>
    </row>
    <row r="30" spans="1:10" s="24" customFormat="1" ht="35.25" customHeight="1">
      <c r="A30" s="13" t="s">
        <v>154</v>
      </c>
      <c r="B30" s="14" t="s">
        <v>155</v>
      </c>
      <c r="C30" s="13" t="s">
        <v>146</v>
      </c>
      <c r="D30" s="15">
        <v>900000</v>
      </c>
      <c r="E30" s="62"/>
      <c r="F30" s="15">
        <f t="shared" si="0"/>
        <v>900000</v>
      </c>
      <c r="G30" s="62" t="s">
        <v>201</v>
      </c>
      <c r="H30" s="62" t="s">
        <v>201</v>
      </c>
      <c r="I30" s="14"/>
      <c r="J30" s="20"/>
    </row>
    <row r="31" spans="1:10" s="5" customFormat="1" ht="40.5" customHeight="1">
      <c r="A31" s="13" t="s">
        <v>156</v>
      </c>
      <c r="B31" s="14" t="s">
        <v>308</v>
      </c>
      <c r="C31" s="13"/>
      <c r="D31" s="15">
        <f>250000+9750000</f>
        <v>10000000</v>
      </c>
      <c r="E31" s="15"/>
      <c r="F31" s="15">
        <f t="shared" si="0"/>
        <v>10000000</v>
      </c>
      <c r="G31" s="62"/>
      <c r="H31" s="62"/>
      <c r="I31" s="14"/>
      <c r="J31" s="20"/>
    </row>
    <row r="32" spans="1:10" s="5" customFormat="1" ht="40.5" customHeight="1">
      <c r="A32" s="13" t="s">
        <v>310</v>
      </c>
      <c r="B32" s="64" t="s">
        <v>336</v>
      </c>
      <c r="C32" s="13" t="s">
        <v>146</v>
      </c>
      <c r="D32" s="15">
        <v>173400</v>
      </c>
      <c r="E32" s="15"/>
      <c r="F32" s="15">
        <f t="shared" si="0"/>
        <v>173400</v>
      </c>
      <c r="G32" s="62" t="s">
        <v>204</v>
      </c>
      <c r="H32" s="62" t="s">
        <v>201</v>
      </c>
      <c r="I32" s="14"/>
      <c r="J32" s="20"/>
    </row>
    <row r="33" spans="1:10" s="5" customFormat="1" ht="36.75" customHeight="1">
      <c r="A33" s="13" t="s">
        <v>311</v>
      </c>
      <c r="B33" s="64" t="s">
        <v>337</v>
      </c>
      <c r="C33" s="13" t="s">
        <v>146</v>
      </c>
      <c r="D33" s="15">
        <v>231900</v>
      </c>
      <c r="E33" s="15"/>
      <c r="F33" s="15">
        <f t="shared" si="0"/>
        <v>231900</v>
      </c>
      <c r="G33" s="62" t="s">
        <v>204</v>
      </c>
      <c r="H33" s="62" t="s">
        <v>201</v>
      </c>
      <c r="I33" s="14"/>
      <c r="J33" s="20"/>
    </row>
    <row r="34" spans="1:10" s="5" customFormat="1" ht="36" customHeight="1">
      <c r="A34" s="13" t="s">
        <v>312</v>
      </c>
      <c r="B34" s="64" t="s">
        <v>309</v>
      </c>
      <c r="C34" s="13" t="s">
        <v>146</v>
      </c>
      <c r="D34" s="15">
        <v>231900</v>
      </c>
      <c r="E34" s="15"/>
      <c r="F34" s="15">
        <f t="shared" si="0"/>
        <v>231900</v>
      </c>
      <c r="G34" s="62" t="s">
        <v>204</v>
      </c>
      <c r="H34" s="62" t="s">
        <v>201</v>
      </c>
      <c r="I34" s="14"/>
      <c r="J34" s="20"/>
    </row>
    <row r="35" spans="1:10" s="5" customFormat="1" ht="36.75" customHeight="1">
      <c r="A35" s="13" t="s">
        <v>313</v>
      </c>
      <c r="B35" s="64" t="s">
        <v>338</v>
      </c>
      <c r="C35" s="13" t="s">
        <v>146</v>
      </c>
      <c r="D35" s="15">
        <v>231900</v>
      </c>
      <c r="E35" s="15"/>
      <c r="F35" s="15">
        <f t="shared" si="0"/>
        <v>231900</v>
      </c>
      <c r="G35" s="62" t="s">
        <v>204</v>
      </c>
      <c r="H35" s="62" t="s">
        <v>201</v>
      </c>
      <c r="I35" s="14"/>
      <c r="J35" s="20"/>
    </row>
    <row r="36" spans="1:10" s="5" customFormat="1" ht="40.5" customHeight="1">
      <c r="A36" s="13" t="s">
        <v>314</v>
      </c>
      <c r="B36" s="64" t="s">
        <v>340</v>
      </c>
      <c r="C36" s="13" t="s">
        <v>146</v>
      </c>
      <c r="D36" s="15">
        <v>173400</v>
      </c>
      <c r="E36" s="15"/>
      <c r="F36" s="15">
        <f t="shared" si="0"/>
        <v>173400</v>
      </c>
      <c r="G36" s="62" t="s">
        <v>204</v>
      </c>
      <c r="H36" s="62" t="s">
        <v>201</v>
      </c>
      <c r="I36" s="14"/>
      <c r="J36" s="20"/>
    </row>
    <row r="37" spans="1:10" s="5" customFormat="1" ht="39.75" customHeight="1">
      <c r="A37" s="13" t="s">
        <v>315</v>
      </c>
      <c r="B37" s="64" t="s">
        <v>339</v>
      </c>
      <c r="C37" s="13" t="s">
        <v>146</v>
      </c>
      <c r="D37" s="15">
        <v>173400</v>
      </c>
      <c r="E37" s="15"/>
      <c r="F37" s="15">
        <f t="shared" si="0"/>
        <v>173400</v>
      </c>
      <c r="G37" s="62" t="s">
        <v>204</v>
      </c>
      <c r="H37" s="62" t="s">
        <v>201</v>
      </c>
      <c r="I37" s="14"/>
      <c r="J37" s="20"/>
    </row>
    <row r="38" spans="1:10" s="5" customFormat="1" ht="45.75" customHeight="1">
      <c r="A38" s="13" t="s">
        <v>316</v>
      </c>
      <c r="B38" s="64" t="s">
        <v>341</v>
      </c>
      <c r="C38" s="13" t="s">
        <v>146</v>
      </c>
      <c r="D38" s="15">
        <v>173400</v>
      </c>
      <c r="E38" s="15"/>
      <c r="F38" s="15">
        <f t="shared" si="0"/>
        <v>173400</v>
      </c>
      <c r="G38" s="62" t="s">
        <v>204</v>
      </c>
      <c r="H38" s="62" t="s">
        <v>201</v>
      </c>
      <c r="I38" s="14"/>
      <c r="J38" s="20"/>
    </row>
    <row r="39" spans="1:10" s="5" customFormat="1" ht="50.25" customHeight="1">
      <c r="A39" s="13" t="s">
        <v>317</v>
      </c>
      <c r="B39" s="64" t="s">
        <v>342</v>
      </c>
      <c r="C39" s="13" t="s">
        <v>146</v>
      </c>
      <c r="D39" s="15">
        <v>231900</v>
      </c>
      <c r="E39" s="15"/>
      <c r="F39" s="15">
        <f t="shared" si="0"/>
        <v>231900</v>
      </c>
      <c r="G39" s="62" t="s">
        <v>204</v>
      </c>
      <c r="H39" s="62" t="s">
        <v>201</v>
      </c>
      <c r="I39" s="14"/>
      <c r="J39" s="20"/>
    </row>
    <row r="40" spans="1:10" s="5" customFormat="1" ht="47.25" customHeight="1">
      <c r="A40" s="13" t="s">
        <v>318</v>
      </c>
      <c r="B40" s="64" t="s">
        <v>343</v>
      </c>
      <c r="C40" s="13" t="s">
        <v>146</v>
      </c>
      <c r="D40" s="15">
        <v>231900</v>
      </c>
      <c r="E40" s="15"/>
      <c r="F40" s="15">
        <f t="shared" si="0"/>
        <v>231900</v>
      </c>
      <c r="G40" s="62" t="s">
        <v>204</v>
      </c>
      <c r="H40" s="62" t="s">
        <v>201</v>
      </c>
      <c r="I40" s="14"/>
      <c r="J40" s="20"/>
    </row>
    <row r="41" spans="1:10" s="5" customFormat="1" ht="40.5" customHeight="1">
      <c r="A41" s="13" t="s">
        <v>319</v>
      </c>
      <c r="B41" s="64" t="s">
        <v>372</v>
      </c>
      <c r="C41" s="13" t="s">
        <v>146</v>
      </c>
      <c r="D41" s="15">
        <v>231900</v>
      </c>
      <c r="E41" s="15"/>
      <c r="F41" s="15">
        <f t="shared" si="0"/>
        <v>231900</v>
      </c>
      <c r="G41" s="62" t="s">
        <v>204</v>
      </c>
      <c r="H41" s="62" t="s">
        <v>201</v>
      </c>
      <c r="I41" s="14"/>
      <c r="J41" s="20"/>
    </row>
    <row r="42" spans="1:10" s="5" customFormat="1" ht="39.75" customHeight="1">
      <c r="A42" s="13" t="s">
        <v>320</v>
      </c>
      <c r="B42" s="64" t="s">
        <v>368</v>
      </c>
      <c r="C42" s="13" t="s">
        <v>146</v>
      </c>
      <c r="D42" s="15">
        <v>231900</v>
      </c>
      <c r="E42" s="15"/>
      <c r="F42" s="15">
        <f t="shared" si="0"/>
        <v>231900</v>
      </c>
      <c r="G42" s="62" t="s">
        <v>204</v>
      </c>
      <c r="H42" s="62" t="s">
        <v>201</v>
      </c>
      <c r="I42" s="14"/>
      <c r="J42" s="20"/>
    </row>
    <row r="43" spans="1:10" s="5" customFormat="1" ht="48" customHeight="1">
      <c r="A43" s="13" t="s">
        <v>321</v>
      </c>
      <c r="B43" s="64" t="s">
        <v>349</v>
      </c>
      <c r="C43" s="13" t="s">
        <v>146</v>
      </c>
      <c r="D43" s="15">
        <v>128000</v>
      </c>
      <c r="E43" s="15"/>
      <c r="F43" s="15">
        <f t="shared" si="0"/>
        <v>128000</v>
      </c>
      <c r="G43" s="62" t="s">
        <v>204</v>
      </c>
      <c r="H43" s="62" t="s">
        <v>201</v>
      </c>
      <c r="I43" s="14"/>
      <c r="J43" s="20"/>
    </row>
    <row r="44" spans="1:10" s="5" customFormat="1" ht="44.25" customHeight="1">
      <c r="A44" s="13" t="s">
        <v>322</v>
      </c>
      <c r="B44" s="64" t="s">
        <v>350</v>
      </c>
      <c r="C44" s="13" t="s">
        <v>146</v>
      </c>
      <c r="D44" s="15">
        <v>231900</v>
      </c>
      <c r="E44" s="15"/>
      <c r="F44" s="15">
        <f t="shared" si="0"/>
        <v>231900</v>
      </c>
      <c r="G44" s="62" t="s">
        <v>204</v>
      </c>
      <c r="H44" s="62" t="s">
        <v>201</v>
      </c>
      <c r="I44" s="14"/>
      <c r="J44" s="20"/>
    </row>
    <row r="45" spans="1:10" s="5" customFormat="1" ht="48.75" customHeight="1">
      <c r="A45" s="13" t="s">
        <v>323</v>
      </c>
      <c r="B45" s="64" t="s">
        <v>348</v>
      </c>
      <c r="C45" s="13" t="s">
        <v>146</v>
      </c>
      <c r="D45" s="15">
        <v>173400</v>
      </c>
      <c r="E45" s="15"/>
      <c r="F45" s="15">
        <f t="shared" si="0"/>
        <v>173400</v>
      </c>
      <c r="G45" s="62" t="s">
        <v>204</v>
      </c>
      <c r="H45" s="62" t="s">
        <v>201</v>
      </c>
      <c r="I45" s="14"/>
      <c r="J45" s="20"/>
    </row>
    <row r="46" spans="1:10" s="5" customFormat="1" ht="55.5" customHeight="1">
      <c r="A46" s="13" t="s">
        <v>324</v>
      </c>
      <c r="B46" s="64" t="s">
        <v>347</v>
      </c>
      <c r="C46" s="13" t="s">
        <v>146</v>
      </c>
      <c r="D46" s="15">
        <v>231900</v>
      </c>
      <c r="E46" s="15"/>
      <c r="F46" s="15">
        <f t="shared" si="0"/>
        <v>231900</v>
      </c>
      <c r="G46" s="62" t="s">
        <v>204</v>
      </c>
      <c r="H46" s="62" t="s">
        <v>201</v>
      </c>
      <c r="I46" s="14"/>
      <c r="J46" s="20"/>
    </row>
    <row r="47" spans="1:10" s="5" customFormat="1" ht="50.25" customHeight="1">
      <c r="A47" s="13" t="s">
        <v>325</v>
      </c>
      <c r="B47" s="64" t="s">
        <v>351</v>
      </c>
      <c r="C47" s="13" t="s">
        <v>146</v>
      </c>
      <c r="D47" s="15">
        <v>173400</v>
      </c>
      <c r="E47" s="15"/>
      <c r="F47" s="15">
        <f t="shared" si="0"/>
        <v>173400</v>
      </c>
      <c r="G47" s="62" t="s">
        <v>204</v>
      </c>
      <c r="H47" s="62" t="s">
        <v>201</v>
      </c>
      <c r="I47" s="14"/>
      <c r="J47" s="20"/>
    </row>
    <row r="48" spans="1:10" s="5" customFormat="1" ht="48.75" customHeight="1">
      <c r="A48" s="13" t="s">
        <v>326</v>
      </c>
      <c r="B48" s="64" t="s">
        <v>352</v>
      </c>
      <c r="C48" s="13" t="s">
        <v>146</v>
      </c>
      <c r="D48" s="15">
        <v>173400</v>
      </c>
      <c r="E48" s="15"/>
      <c r="F48" s="15">
        <f t="shared" si="0"/>
        <v>173400</v>
      </c>
      <c r="G48" s="62" t="s">
        <v>204</v>
      </c>
      <c r="H48" s="62" t="s">
        <v>201</v>
      </c>
      <c r="I48" s="14"/>
      <c r="J48" s="20"/>
    </row>
    <row r="49" spans="1:10" s="5" customFormat="1" ht="40.5" customHeight="1">
      <c r="A49" s="13" t="s">
        <v>327</v>
      </c>
      <c r="B49" s="64" t="s">
        <v>353</v>
      </c>
      <c r="C49" s="13" t="s">
        <v>146</v>
      </c>
      <c r="D49" s="15">
        <v>173400</v>
      </c>
      <c r="E49" s="15"/>
      <c r="F49" s="15">
        <f t="shared" si="0"/>
        <v>173400</v>
      </c>
      <c r="G49" s="62" t="s">
        <v>204</v>
      </c>
      <c r="H49" s="62" t="s">
        <v>201</v>
      </c>
      <c r="I49" s="14"/>
      <c r="J49" s="20"/>
    </row>
    <row r="50" spans="1:10" s="5" customFormat="1" ht="40.5" customHeight="1">
      <c r="A50" s="13" t="s">
        <v>328</v>
      </c>
      <c r="B50" s="64" t="s">
        <v>354</v>
      </c>
      <c r="C50" s="13" t="s">
        <v>146</v>
      </c>
      <c r="D50" s="15">
        <v>173400</v>
      </c>
      <c r="E50" s="15"/>
      <c r="F50" s="15">
        <f t="shared" si="0"/>
        <v>173400</v>
      </c>
      <c r="G50" s="62" t="s">
        <v>204</v>
      </c>
      <c r="H50" s="62" t="s">
        <v>201</v>
      </c>
      <c r="I50" s="14"/>
      <c r="J50" s="20"/>
    </row>
    <row r="51" spans="1:10" s="5" customFormat="1" ht="40.5" customHeight="1">
      <c r="A51" s="13" t="s">
        <v>329</v>
      </c>
      <c r="B51" s="64" t="s">
        <v>355</v>
      </c>
      <c r="C51" s="13" t="s">
        <v>146</v>
      </c>
      <c r="D51" s="15">
        <v>128000</v>
      </c>
      <c r="E51" s="15"/>
      <c r="F51" s="15">
        <f t="shared" si="0"/>
        <v>128000</v>
      </c>
      <c r="G51" s="62" t="s">
        <v>204</v>
      </c>
      <c r="H51" s="62" t="s">
        <v>201</v>
      </c>
      <c r="I51" s="14"/>
      <c r="J51" s="20"/>
    </row>
    <row r="52" spans="1:10" s="5" customFormat="1" ht="40.5" customHeight="1">
      <c r="A52" s="13" t="s">
        <v>330</v>
      </c>
      <c r="B52" s="64" t="s">
        <v>356</v>
      </c>
      <c r="C52" s="13" t="s">
        <v>146</v>
      </c>
      <c r="D52" s="15">
        <v>128000</v>
      </c>
      <c r="E52" s="15"/>
      <c r="F52" s="15">
        <f t="shared" si="0"/>
        <v>128000</v>
      </c>
      <c r="G52" s="62" t="s">
        <v>204</v>
      </c>
      <c r="H52" s="62" t="s">
        <v>201</v>
      </c>
      <c r="I52" s="14"/>
      <c r="J52" s="20"/>
    </row>
    <row r="53" spans="1:10" s="5" customFormat="1" ht="40.5" customHeight="1">
      <c r="A53" s="13" t="s">
        <v>331</v>
      </c>
      <c r="B53" s="64" t="s">
        <v>357</v>
      </c>
      <c r="C53" s="13" t="s">
        <v>146</v>
      </c>
      <c r="D53" s="15">
        <v>128000</v>
      </c>
      <c r="E53" s="15"/>
      <c r="F53" s="15">
        <f t="shared" si="0"/>
        <v>128000</v>
      </c>
      <c r="G53" s="62" t="s">
        <v>204</v>
      </c>
      <c r="H53" s="62" t="s">
        <v>201</v>
      </c>
      <c r="I53" s="14"/>
      <c r="J53" s="20"/>
    </row>
    <row r="54" spans="1:10" s="5" customFormat="1" ht="40.5" customHeight="1">
      <c r="A54" s="13" t="s">
        <v>332</v>
      </c>
      <c r="B54" s="64" t="s">
        <v>358</v>
      </c>
      <c r="C54" s="13" t="s">
        <v>146</v>
      </c>
      <c r="D54" s="15">
        <v>128000</v>
      </c>
      <c r="E54" s="15"/>
      <c r="F54" s="15">
        <f t="shared" si="0"/>
        <v>128000</v>
      </c>
      <c r="G54" s="62" t="s">
        <v>204</v>
      </c>
      <c r="H54" s="62" t="s">
        <v>201</v>
      </c>
      <c r="I54" s="14"/>
      <c r="J54" s="20"/>
    </row>
    <row r="55" spans="1:10" s="5" customFormat="1" ht="40.5" customHeight="1">
      <c r="A55" s="13" t="s">
        <v>333</v>
      </c>
      <c r="B55" s="64" t="s">
        <v>359</v>
      </c>
      <c r="C55" s="13" t="s">
        <v>146</v>
      </c>
      <c r="D55" s="15">
        <v>128000</v>
      </c>
      <c r="E55" s="15"/>
      <c r="F55" s="15">
        <f t="shared" si="0"/>
        <v>128000</v>
      </c>
      <c r="G55" s="62" t="s">
        <v>204</v>
      </c>
      <c r="H55" s="62" t="s">
        <v>201</v>
      </c>
      <c r="I55" s="14"/>
      <c r="J55" s="20"/>
    </row>
    <row r="56" spans="1:10" s="5" customFormat="1" ht="37.5" customHeight="1">
      <c r="A56" s="13" t="s">
        <v>334</v>
      </c>
      <c r="B56" s="64" t="s">
        <v>360</v>
      </c>
      <c r="C56" s="13" t="s">
        <v>146</v>
      </c>
      <c r="D56" s="15">
        <v>128000</v>
      </c>
      <c r="E56" s="15"/>
      <c r="F56" s="15">
        <f t="shared" si="0"/>
        <v>128000</v>
      </c>
      <c r="G56" s="62" t="s">
        <v>204</v>
      </c>
      <c r="H56" s="62" t="s">
        <v>201</v>
      </c>
      <c r="I56" s="14"/>
      <c r="J56" s="20"/>
    </row>
    <row r="57" spans="1:10" s="5" customFormat="1" ht="72" customHeight="1">
      <c r="A57" s="13" t="s">
        <v>335</v>
      </c>
      <c r="B57" s="64" t="s">
        <v>361</v>
      </c>
      <c r="C57" s="13" t="s">
        <v>146</v>
      </c>
      <c r="D57" s="15">
        <v>231900</v>
      </c>
      <c r="E57" s="15"/>
      <c r="F57" s="15">
        <f t="shared" si="0"/>
        <v>231900</v>
      </c>
      <c r="G57" s="62" t="s">
        <v>204</v>
      </c>
      <c r="H57" s="62" t="s">
        <v>201</v>
      </c>
      <c r="I57" s="14"/>
      <c r="J57" s="20"/>
    </row>
    <row r="58" spans="1:10" s="5" customFormat="1" ht="48.75" customHeight="1">
      <c r="A58" s="13" t="s">
        <v>344</v>
      </c>
      <c r="B58" s="64" t="s">
        <v>362</v>
      </c>
      <c r="C58" s="13" t="s">
        <v>146</v>
      </c>
      <c r="D58" s="15">
        <v>250000</v>
      </c>
      <c r="E58" s="15"/>
      <c r="F58" s="15">
        <f t="shared" si="0"/>
        <v>250000</v>
      </c>
      <c r="G58" s="62" t="s">
        <v>204</v>
      </c>
      <c r="H58" s="62" t="s">
        <v>201</v>
      </c>
      <c r="I58" s="14"/>
      <c r="J58" s="20"/>
    </row>
    <row r="59" spans="1:10" s="5" customFormat="1" ht="48.75" customHeight="1">
      <c r="A59" s="13" t="s">
        <v>345</v>
      </c>
      <c r="B59" s="64" t="s">
        <v>370</v>
      </c>
      <c r="C59" s="13" t="s">
        <v>146</v>
      </c>
      <c r="D59" s="15">
        <v>128000</v>
      </c>
      <c r="E59" s="15"/>
      <c r="F59" s="15">
        <f>D59</f>
        <v>128000</v>
      </c>
      <c r="G59" s="62" t="s">
        <v>204</v>
      </c>
      <c r="H59" s="62" t="s">
        <v>201</v>
      </c>
      <c r="I59" s="14"/>
      <c r="J59" s="20"/>
    </row>
    <row r="60" spans="1:10" s="5" customFormat="1" ht="48.75" customHeight="1">
      <c r="A60" s="13" t="s">
        <v>364</v>
      </c>
      <c r="B60" s="64" t="s">
        <v>371</v>
      </c>
      <c r="C60" s="13" t="s">
        <v>146</v>
      </c>
      <c r="D60" s="15">
        <v>128000</v>
      </c>
      <c r="E60" s="15"/>
      <c r="F60" s="15">
        <f aca="true" t="shared" si="1" ref="F60:F89">D60</f>
        <v>128000</v>
      </c>
      <c r="G60" s="62" t="s">
        <v>204</v>
      </c>
      <c r="H60" s="62" t="s">
        <v>201</v>
      </c>
      <c r="I60" s="14"/>
      <c r="J60" s="20"/>
    </row>
    <row r="61" spans="1:10" s="5" customFormat="1" ht="48.75" customHeight="1">
      <c r="A61" s="13" t="s">
        <v>365</v>
      </c>
      <c r="B61" s="64" t="s">
        <v>379</v>
      </c>
      <c r="C61" s="13" t="s">
        <v>146</v>
      </c>
      <c r="D61" s="15">
        <v>173400</v>
      </c>
      <c r="E61" s="15"/>
      <c r="F61" s="15">
        <f t="shared" si="1"/>
        <v>173400</v>
      </c>
      <c r="G61" s="62" t="s">
        <v>204</v>
      </c>
      <c r="H61" s="62" t="s">
        <v>201</v>
      </c>
      <c r="I61" s="14"/>
      <c r="J61" s="20"/>
    </row>
    <row r="62" spans="1:10" s="5" customFormat="1" ht="48.75" customHeight="1">
      <c r="A62" s="13" t="s">
        <v>366</v>
      </c>
      <c r="B62" s="64" t="s">
        <v>380</v>
      </c>
      <c r="C62" s="13" t="s">
        <v>146</v>
      </c>
      <c r="D62" s="15">
        <v>128000</v>
      </c>
      <c r="E62" s="15"/>
      <c r="F62" s="15">
        <f t="shared" si="1"/>
        <v>128000</v>
      </c>
      <c r="G62" s="62" t="s">
        <v>204</v>
      </c>
      <c r="H62" s="62" t="s">
        <v>201</v>
      </c>
      <c r="I62" s="14"/>
      <c r="J62" s="20"/>
    </row>
    <row r="63" spans="1:10" s="5" customFormat="1" ht="48.75" customHeight="1">
      <c r="A63" s="13" t="s">
        <v>367</v>
      </c>
      <c r="B63" s="64" t="s">
        <v>381</v>
      </c>
      <c r="C63" s="13" t="s">
        <v>146</v>
      </c>
      <c r="D63" s="15">
        <v>128000</v>
      </c>
      <c r="E63" s="15"/>
      <c r="F63" s="15">
        <f t="shared" si="1"/>
        <v>128000</v>
      </c>
      <c r="G63" s="62" t="s">
        <v>204</v>
      </c>
      <c r="H63" s="62" t="s">
        <v>201</v>
      </c>
      <c r="I63" s="14"/>
      <c r="J63" s="20"/>
    </row>
    <row r="64" spans="1:10" s="5" customFormat="1" ht="48.75" customHeight="1">
      <c r="A64" s="13" t="s">
        <v>369</v>
      </c>
      <c r="B64" s="64" t="s">
        <v>417</v>
      </c>
      <c r="C64" s="13" t="s">
        <v>146</v>
      </c>
      <c r="D64" s="15">
        <v>128000</v>
      </c>
      <c r="E64" s="15"/>
      <c r="F64" s="15">
        <f t="shared" si="1"/>
        <v>128000</v>
      </c>
      <c r="G64" s="62" t="s">
        <v>204</v>
      </c>
      <c r="H64" s="62" t="s">
        <v>201</v>
      </c>
      <c r="I64" s="14"/>
      <c r="J64" s="20"/>
    </row>
    <row r="65" spans="1:10" s="5" customFormat="1" ht="48.75" customHeight="1">
      <c r="A65" s="13" t="s">
        <v>373</v>
      </c>
      <c r="B65" s="64" t="s">
        <v>388</v>
      </c>
      <c r="C65" s="13" t="s">
        <v>146</v>
      </c>
      <c r="D65" s="15">
        <v>173400</v>
      </c>
      <c r="E65" s="15"/>
      <c r="F65" s="15">
        <f t="shared" si="1"/>
        <v>173400</v>
      </c>
      <c r="G65" s="62" t="s">
        <v>204</v>
      </c>
      <c r="H65" s="62" t="s">
        <v>201</v>
      </c>
      <c r="I65" s="14"/>
      <c r="J65" s="20"/>
    </row>
    <row r="66" spans="1:10" s="5" customFormat="1" ht="48.75" customHeight="1">
      <c r="A66" s="13" t="s">
        <v>374</v>
      </c>
      <c r="B66" s="64" t="s">
        <v>389</v>
      </c>
      <c r="C66" s="13" t="s">
        <v>146</v>
      </c>
      <c r="D66" s="15">
        <v>128000</v>
      </c>
      <c r="E66" s="15"/>
      <c r="F66" s="15">
        <f t="shared" si="1"/>
        <v>128000</v>
      </c>
      <c r="G66" s="62" t="s">
        <v>204</v>
      </c>
      <c r="H66" s="62" t="s">
        <v>201</v>
      </c>
      <c r="I66" s="14"/>
      <c r="J66" s="20"/>
    </row>
    <row r="67" spans="1:10" s="5" customFormat="1" ht="48.75" customHeight="1">
      <c r="A67" s="13" t="s">
        <v>375</v>
      </c>
      <c r="B67" s="64" t="s">
        <v>390</v>
      </c>
      <c r="C67" s="13" t="s">
        <v>146</v>
      </c>
      <c r="D67" s="15">
        <v>173400</v>
      </c>
      <c r="E67" s="15"/>
      <c r="F67" s="15">
        <f t="shared" si="1"/>
        <v>173400</v>
      </c>
      <c r="G67" s="62" t="s">
        <v>204</v>
      </c>
      <c r="H67" s="62" t="s">
        <v>201</v>
      </c>
      <c r="I67" s="14"/>
      <c r="J67" s="20"/>
    </row>
    <row r="68" spans="1:10" s="5" customFormat="1" ht="48.75" customHeight="1">
      <c r="A68" s="13" t="s">
        <v>376</v>
      </c>
      <c r="B68" s="64" t="s">
        <v>391</v>
      </c>
      <c r="C68" s="13" t="s">
        <v>146</v>
      </c>
      <c r="D68" s="15">
        <v>231900</v>
      </c>
      <c r="E68" s="15"/>
      <c r="F68" s="15">
        <f t="shared" si="1"/>
        <v>231900</v>
      </c>
      <c r="G68" s="62" t="s">
        <v>204</v>
      </c>
      <c r="H68" s="62" t="s">
        <v>201</v>
      </c>
      <c r="I68" s="14"/>
      <c r="J68" s="20"/>
    </row>
    <row r="69" spans="1:10" s="5" customFormat="1" ht="48.75" customHeight="1">
      <c r="A69" s="13" t="s">
        <v>377</v>
      </c>
      <c r="B69" s="64" t="s">
        <v>392</v>
      </c>
      <c r="C69" s="13" t="s">
        <v>146</v>
      </c>
      <c r="D69" s="15">
        <v>231900</v>
      </c>
      <c r="E69" s="15"/>
      <c r="F69" s="15">
        <f t="shared" si="1"/>
        <v>231900</v>
      </c>
      <c r="G69" s="62" t="s">
        <v>204</v>
      </c>
      <c r="H69" s="62" t="s">
        <v>201</v>
      </c>
      <c r="I69" s="14"/>
      <c r="J69" s="20"/>
    </row>
    <row r="70" spans="1:10" s="5" customFormat="1" ht="48.75" customHeight="1">
      <c r="A70" s="13" t="s">
        <v>378</v>
      </c>
      <c r="B70" s="64" t="s">
        <v>397</v>
      </c>
      <c r="C70" s="13" t="s">
        <v>146</v>
      </c>
      <c r="D70" s="15">
        <v>128000</v>
      </c>
      <c r="E70" s="15"/>
      <c r="F70" s="15">
        <f t="shared" si="1"/>
        <v>128000</v>
      </c>
      <c r="G70" s="62" t="s">
        <v>204</v>
      </c>
      <c r="H70" s="62" t="s">
        <v>201</v>
      </c>
      <c r="I70" s="14"/>
      <c r="J70" s="20"/>
    </row>
    <row r="71" spans="1:10" s="5" customFormat="1" ht="48.75" customHeight="1">
      <c r="A71" s="13" t="s">
        <v>382</v>
      </c>
      <c r="B71" s="64" t="s">
        <v>398</v>
      </c>
      <c r="C71" s="13" t="s">
        <v>146</v>
      </c>
      <c r="D71" s="15">
        <v>128000</v>
      </c>
      <c r="E71" s="15"/>
      <c r="F71" s="15">
        <f t="shared" si="1"/>
        <v>128000</v>
      </c>
      <c r="G71" s="62" t="s">
        <v>204</v>
      </c>
      <c r="H71" s="62" t="s">
        <v>201</v>
      </c>
      <c r="I71" s="14"/>
      <c r="J71" s="20"/>
    </row>
    <row r="72" spans="1:10" s="5" customFormat="1" ht="52.5" customHeight="1">
      <c r="A72" s="13" t="s">
        <v>383</v>
      </c>
      <c r="B72" s="64" t="s">
        <v>399</v>
      </c>
      <c r="C72" s="13" t="s">
        <v>146</v>
      </c>
      <c r="D72" s="15">
        <v>128000</v>
      </c>
      <c r="E72" s="15"/>
      <c r="F72" s="15">
        <f t="shared" si="1"/>
        <v>128000</v>
      </c>
      <c r="G72" s="62" t="s">
        <v>204</v>
      </c>
      <c r="H72" s="62" t="s">
        <v>201</v>
      </c>
      <c r="I72" s="14"/>
      <c r="J72" s="20"/>
    </row>
    <row r="73" spans="1:10" s="5" customFormat="1" ht="48.75" customHeight="1">
      <c r="A73" s="13" t="s">
        <v>384</v>
      </c>
      <c r="B73" s="64" t="s">
        <v>404</v>
      </c>
      <c r="C73" s="13" t="s">
        <v>146</v>
      </c>
      <c r="D73" s="15">
        <v>128000</v>
      </c>
      <c r="E73" s="15"/>
      <c r="F73" s="15">
        <f t="shared" si="1"/>
        <v>128000</v>
      </c>
      <c r="G73" s="62" t="s">
        <v>204</v>
      </c>
      <c r="H73" s="62" t="s">
        <v>201</v>
      </c>
      <c r="I73" s="14"/>
      <c r="J73" s="20"/>
    </row>
    <row r="74" spans="1:10" s="5" customFormat="1" ht="48.75" customHeight="1">
      <c r="A74" s="13" t="s">
        <v>385</v>
      </c>
      <c r="B74" s="64" t="s">
        <v>405</v>
      </c>
      <c r="C74" s="13" t="s">
        <v>146</v>
      </c>
      <c r="D74" s="15">
        <v>128000</v>
      </c>
      <c r="E74" s="15"/>
      <c r="F74" s="15">
        <f t="shared" si="1"/>
        <v>128000</v>
      </c>
      <c r="G74" s="62" t="s">
        <v>204</v>
      </c>
      <c r="H74" s="62" t="s">
        <v>201</v>
      </c>
      <c r="I74" s="14"/>
      <c r="J74" s="20"/>
    </row>
    <row r="75" spans="1:10" s="5" customFormat="1" ht="48.75" customHeight="1">
      <c r="A75" s="13" t="s">
        <v>386</v>
      </c>
      <c r="B75" s="64" t="s">
        <v>406</v>
      </c>
      <c r="C75" s="13" t="s">
        <v>146</v>
      </c>
      <c r="D75" s="15">
        <v>231900</v>
      </c>
      <c r="E75" s="15"/>
      <c r="F75" s="15">
        <f t="shared" si="1"/>
        <v>231900</v>
      </c>
      <c r="G75" s="62" t="s">
        <v>204</v>
      </c>
      <c r="H75" s="62" t="s">
        <v>201</v>
      </c>
      <c r="I75" s="14"/>
      <c r="J75" s="20"/>
    </row>
    <row r="76" spans="1:10" s="5" customFormat="1" ht="48.75" customHeight="1">
      <c r="A76" s="13" t="s">
        <v>387</v>
      </c>
      <c r="B76" s="64" t="s">
        <v>412</v>
      </c>
      <c r="C76" s="13" t="s">
        <v>146</v>
      </c>
      <c r="D76" s="15">
        <v>173400</v>
      </c>
      <c r="E76" s="15"/>
      <c r="F76" s="15">
        <f t="shared" si="1"/>
        <v>173400</v>
      </c>
      <c r="G76" s="62" t="s">
        <v>204</v>
      </c>
      <c r="H76" s="62" t="s">
        <v>201</v>
      </c>
      <c r="I76" s="14"/>
      <c r="J76" s="20"/>
    </row>
    <row r="77" spans="1:10" s="5" customFormat="1" ht="60" customHeight="1">
      <c r="A77" s="13" t="s">
        <v>393</v>
      </c>
      <c r="B77" s="66" t="s">
        <v>427</v>
      </c>
      <c r="C77" s="13" t="s">
        <v>146</v>
      </c>
      <c r="D77" s="15">
        <v>173400</v>
      </c>
      <c r="E77" s="15"/>
      <c r="F77" s="15">
        <f t="shared" si="1"/>
        <v>173400</v>
      </c>
      <c r="G77" s="62" t="s">
        <v>204</v>
      </c>
      <c r="H77" s="62" t="s">
        <v>201</v>
      </c>
      <c r="I77" s="14"/>
      <c r="J77" s="20"/>
    </row>
    <row r="78" spans="1:10" s="5" customFormat="1" ht="48.75" customHeight="1">
      <c r="A78" s="13" t="s">
        <v>394</v>
      </c>
      <c r="B78" s="73" t="s">
        <v>433</v>
      </c>
      <c r="C78" s="13" t="s">
        <v>146</v>
      </c>
      <c r="D78" s="15">
        <v>231900</v>
      </c>
      <c r="E78" s="15"/>
      <c r="F78" s="15">
        <f t="shared" si="1"/>
        <v>231900</v>
      </c>
      <c r="G78" s="62" t="s">
        <v>204</v>
      </c>
      <c r="H78" s="62" t="s">
        <v>201</v>
      </c>
      <c r="I78" s="14"/>
      <c r="J78" s="20"/>
    </row>
    <row r="79" spans="1:10" s="5" customFormat="1" ht="48.75" customHeight="1">
      <c r="A79" s="13" t="s">
        <v>395</v>
      </c>
      <c r="B79" s="64" t="s">
        <v>413</v>
      </c>
      <c r="C79" s="13" t="s">
        <v>146</v>
      </c>
      <c r="D79" s="15">
        <v>128000</v>
      </c>
      <c r="E79" s="15"/>
      <c r="F79" s="15">
        <f t="shared" si="1"/>
        <v>128000</v>
      </c>
      <c r="G79" s="62" t="s">
        <v>204</v>
      </c>
      <c r="H79" s="62" t="s">
        <v>201</v>
      </c>
      <c r="I79" s="14"/>
      <c r="J79" s="20"/>
    </row>
    <row r="80" spans="1:10" s="5" customFormat="1" ht="48.75" customHeight="1">
      <c r="A80" s="13" t="s">
        <v>396</v>
      </c>
      <c r="B80" s="64" t="s">
        <v>414</v>
      </c>
      <c r="C80" s="13" t="s">
        <v>146</v>
      </c>
      <c r="D80" s="15">
        <v>128000</v>
      </c>
      <c r="E80" s="15"/>
      <c r="F80" s="15">
        <f t="shared" si="1"/>
        <v>128000</v>
      </c>
      <c r="G80" s="62" t="s">
        <v>204</v>
      </c>
      <c r="H80" s="62" t="s">
        <v>201</v>
      </c>
      <c r="I80" s="14"/>
      <c r="J80" s="20"/>
    </row>
    <row r="81" spans="1:10" s="5" customFormat="1" ht="48.75" customHeight="1">
      <c r="A81" s="13" t="s">
        <v>400</v>
      </c>
      <c r="B81" s="64" t="s">
        <v>418</v>
      </c>
      <c r="C81" s="13" t="s">
        <v>146</v>
      </c>
      <c r="D81" s="15">
        <v>128000</v>
      </c>
      <c r="E81" s="15"/>
      <c r="F81" s="15">
        <f t="shared" si="1"/>
        <v>128000</v>
      </c>
      <c r="G81" s="62" t="s">
        <v>204</v>
      </c>
      <c r="H81" s="62" t="s">
        <v>201</v>
      </c>
      <c r="I81" s="14"/>
      <c r="J81" s="20"/>
    </row>
    <row r="82" spans="1:10" s="5" customFormat="1" ht="48.75" customHeight="1">
      <c r="A82" s="13" t="s">
        <v>401</v>
      </c>
      <c r="B82" s="64" t="s">
        <v>419</v>
      </c>
      <c r="C82" s="13" t="s">
        <v>146</v>
      </c>
      <c r="D82" s="15">
        <v>128000</v>
      </c>
      <c r="E82" s="15"/>
      <c r="F82" s="15">
        <f t="shared" si="1"/>
        <v>128000</v>
      </c>
      <c r="G82" s="62" t="s">
        <v>204</v>
      </c>
      <c r="H82" s="62" t="s">
        <v>201</v>
      </c>
      <c r="I82" s="14"/>
      <c r="J82" s="20"/>
    </row>
    <row r="83" spans="1:10" s="5" customFormat="1" ht="48.75" customHeight="1">
      <c r="A83" s="13" t="s">
        <v>402</v>
      </c>
      <c r="B83" s="66" t="s">
        <v>428</v>
      </c>
      <c r="C83" s="13" t="s">
        <v>146</v>
      </c>
      <c r="D83" s="15">
        <v>231900</v>
      </c>
      <c r="E83" s="15"/>
      <c r="F83" s="15">
        <f t="shared" si="1"/>
        <v>231900</v>
      </c>
      <c r="G83" s="62" t="s">
        <v>204</v>
      </c>
      <c r="H83" s="62" t="s">
        <v>201</v>
      </c>
      <c r="I83" s="14"/>
      <c r="J83" s="20"/>
    </row>
    <row r="84" spans="1:10" s="5" customFormat="1" ht="48.75" customHeight="1">
      <c r="A84" s="13" t="s">
        <v>403</v>
      </c>
      <c r="B84" s="66" t="s">
        <v>429</v>
      </c>
      <c r="C84" s="13" t="s">
        <v>146</v>
      </c>
      <c r="D84" s="15">
        <v>128000</v>
      </c>
      <c r="E84" s="15"/>
      <c r="F84" s="15">
        <f t="shared" si="1"/>
        <v>128000</v>
      </c>
      <c r="G84" s="62" t="s">
        <v>204</v>
      </c>
      <c r="H84" s="62" t="s">
        <v>201</v>
      </c>
      <c r="I84" s="14"/>
      <c r="J84" s="20"/>
    </row>
    <row r="85" spans="1:10" s="5" customFormat="1" ht="48.75" customHeight="1">
      <c r="A85" s="13" t="s">
        <v>407</v>
      </c>
      <c r="B85" s="66" t="s">
        <v>430</v>
      </c>
      <c r="C85" s="13" t="s">
        <v>146</v>
      </c>
      <c r="D85" s="15">
        <v>128000</v>
      </c>
      <c r="E85" s="15"/>
      <c r="F85" s="15">
        <f t="shared" si="1"/>
        <v>128000</v>
      </c>
      <c r="G85" s="62" t="s">
        <v>204</v>
      </c>
      <c r="H85" s="62" t="s">
        <v>201</v>
      </c>
      <c r="I85" s="14"/>
      <c r="J85" s="20"/>
    </row>
    <row r="86" spans="1:10" s="5" customFormat="1" ht="48.75" customHeight="1">
      <c r="A86" s="13" t="s">
        <v>408</v>
      </c>
      <c r="B86" s="64" t="s">
        <v>416</v>
      </c>
      <c r="C86" s="13" t="s">
        <v>146</v>
      </c>
      <c r="D86" s="15">
        <v>128000</v>
      </c>
      <c r="E86" s="15"/>
      <c r="F86" s="15">
        <f t="shared" si="1"/>
        <v>128000</v>
      </c>
      <c r="G86" s="62" t="s">
        <v>204</v>
      </c>
      <c r="H86" s="62" t="s">
        <v>201</v>
      </c>
      <c r="I86" s="14"/>
      <c r="J86" s="20"/>
    </row>
    <row r="87" spans="1:10" s="5" customFormat="1" ht="48.75" customHeight="1">
      <c r="A87" s="13" t="s">
        <v>409</v>
      </c>
      <c r="B87" s="64" t="s">
        <v>420</v>
      </c>
      <c r="C87" s="13" t="s">
        <v>146</v>
      </c>
      <c r="D87" s="15">
        <v>128000</v>
      </c>
      <c r="E87" s="15"/>
      <c r="F87" s="15">
        <f t="shared" si="1"/>
        <v>128000</v>
      </c>
      <c r="G87" s="62" t="s">
        <v>204</v>
      </c>
      <c r="H87" s="62" t="s">
        <v>201</v>
      </c>
      <c r="I87" s="14"/>
      <c r="J87" s="20"/>
    </row>
    <row r="88" spans="1:10" s="5" customFormat="1" ht="48.75" customHeight="1">
      <c r="A88" s="13" t="s">
        <v>410</v>
      </c>
      <c r="B88" s="66" t="s">
        <v>431</v>
      </c>
      <c r="C88" s="13" t="s">
        <v>146</v>
      </c>
      <c r="D88" s="15">
        <v>231900</v>
      </c>
      <c r="E88" s="15"/>
      <c r="F88" s="15">
        <f t="shared" si="1"/>
        <v>231900</v>
      </c>
      <c r="G88" s="62" t="s">
        <v>204</v>
      </c>
      <c r="H88" s="62" t="s">
        <v>201</v>
      </c>
      <c r="I88" s="14"/>
      <c r="J88" s="20"/>
    </row>
    <row r="89" spans="1:10" s="5" customFormat="1" ht="48.75" customHeight="1">
      <c r="A89" s="13" t="s">
        <v>411</v>
      </c>
      <c r="B89" s="66" t="s">
        <v>432</v>
      </c>
      <c r="C89" s="13" t="s">
        <v>146</v>
      </c>
      <c r="D89" s="15">
        <v>231900</v>
      </c>
      <c r="E89" s="15"/>
      <c r="F89" s="15">
        <f t="shared" si="1"/>
        <v>231900</v>
      </c>
      <c r="G89" s="62" t="s">
        <v>204</v>
      </c>
      <c r="H89" s="62" t="s">
        <v>201</v>
      </c>
      <c r="I89" s="14"/>
      <c r="J89" s="20"/>
    </row>
    <row r="90" spans="1:10" s="61" customFormat="1" ht="48" customHeight="1">
      <c r="A90" s="13" t="s">
        <v>415</v>
      </c>
      <c r="B90" s="14" t="s">
        <v>363</v>
      </c>
      <c r="C90" s="13" t="s">
        <v>146</v>
      </c>
      <c r="D90" s="15">
        <v>52100</v>
      </c>
      <c r="E90" s="15"/>
      <c r="F90" s="15">
        <f t="shared" si="0"/>
        <v>52100</v>
      </c>
      <c r="G90" s="62" t="s">
        <v>204</v>
      </c>
      <c r="H90" s="62" t="s">
        <v>201</v>
      </c>
      <c r="I90" s="67"/>
      <c r="J90" s="60"/>
    </row>
    <row r="91" spans="1:10" s="5" customFormat="1" ht="51" customHeight="1">
      <c r="A91" s="13" t="s">
        <v>157</v>
      </c>
      <c r="B91" s="14" t="s">
        <v>205</v>
      </c>
      <c r="C91" s="13" t="s">
        <v>146</v>
      </c>
      <c r="D91" s="15">
        <f>D92+D93</f>
        <v>25000000</v>
      </c>
      <c r="E91" s="15"/>
      <c r="F91" s="15">
        <f t="shared" si="0"/>
        <v>25000000</v>
      </c>
      <c r="G91" s="62"/>
      <c r="H91" s="62"/>
      <c r="I91" s="14"/>
      <c r="J91" s="20"/>
    </row>
    <row r="92" spans="1:10" s="5" customFormat="1" ht="30" customHeight="1">
      <c r="A92" s="13" t="s">
        <v>158</v>
      </c>
      <c r="B92" s="14" t="s">
        <v>244</v>
      </c>
      <c r="C92" s="13" t="s">
        <v>146</v>
      </c>
      <c r="D92" s="15">
        <v>15000000</v>
      </c>
      <c r="E92" s="15"/>
      <c r="F92" s="15">
        <f t="shared" si="0"/>
        <v>15000000</v>
      </c>
      <c r="G92" s="62" t="s">
        <v>204</v>
      </c>
      <c r="H92" s="62" t="s">
        <v>2</v>
      </c>
      <c r="I92" s="29"/>
      <c r="J92" s="20"/>
    </row>
    <row r="93" spans="1:10" s="5" customFormat="1" ht="38.25" customHeight="1">
      <c r="A93" s="13" t="s">
        <v>251</v>
      </c>
      <c r="B93" s="14" t="s">
        <v>252</v>
      </c>
      <c r="C93" s="13" t="s">
        <v>146</v>
      </c>
      <c r="D93" s="15">
        <v>10000000</v>
      </c>
      <c r="E93" s="15"/>
      <c r="F93" s="15">
        <f t="shared" si="0"/>
        <v>10000000</v>
      </c>
      <c r="G93" s="62" t="s">
        <v>204</v>
      </c>
      <c r="H93" s="62" t="s">
        <v>2</v>
      </c>
      <c r="I93" s="29"/>
      <c r="J93" s="20"/>
    </row>
    <row r="94" spans="1:10" s="5" customFormat="1" ht="42.75" customHeight="1">
      <c r="A94" s="13" t="s">
        <v>159</v>
      </c>
      <c r="B94" s="14" t="s">
        <v>206</v>
      </c>
      <c r="C94" s="13" t="s">
        <v>146</v>
      </c>
      <c r="D94" s="15">
        <v>956000</v>
      </c>
      <c r="E94" s="15"/>
      <c r="F94" s="15">
        <f t="shared" si="0"/>
        <v>956000</v>
      </c>
      <c r="G94" s="62" t="s">
        <v>140</v>
      </c>
      <c r="H94" s="62" t="s">
        <v>204</v>
      </c>
      <c r="I94" s="29"/>
      <c r="J94" s="20"/>
    </row>
    <row r="95" spans="1:12" s="5" customFormat="1" ht="57.75" customHeight="1">
      <c r="A95" s="13" t="s">
        <v>160</v>
      </c>
      <c r="B95" s="14" t="s">
        <v>220</v>
      </c>
      <c r="C95" s="13" t="s">
        <v>146</v>
      </c>
      <c r="D95" s="15">
        <v>3200000</v>
      </c>
      <c r="E95" s="15"/>
      <c r="F95" s="15">
        <f t="shared" si="0"/>
        <v>3200000</v>
      </c>
      <c r="G95" s="62" t="s">
        <v>140</v>
      </c>
      <c r="H95" s="62" t="s">
        <v>2</v>
      </c>
      <c r="I95" s="29"/>
      <c r="J95" s="20"/>
      <c r="L95" s="53"/>
    </row>
    <row r="96" spans="1:12" s="5" customFormat="1" ht="31.5" customHeight="1">
      <c r="A96" s="13" t="s">
        <v>161</v>
      </c>
      <c r="B96" s="14" t="s">
        <v>246</v>
      </c>
      <c r="C96" s="13" t="s">
        <v>146</v>
      </c>
      <c r="D96" s="15">
        <v>1397500</v>
      </c>
      <c r="E96" s="15"/>
      <c r="F96" s="15">
        <f t="shared" si="0"/>
        <v>1397500</v>
      </c>
      <c r="G96" s="62" t="s">
        <v>204</v>
      </c>
      <c r="H96" s="62" t="s">
        <v>2</v>
      </c>
      <c r="I96" s="29"/>
      <c r="J96" s="20"/>
      <c r="L96" s="58"/>
    </row>
    <row r="97" spans="1:12" s="5" customFormat="1" ht="31.5" customHeight="1">
      <c r="A97" s="13" t="s">
        <v>245</v>
      </c>
      <c r="B97" s="14" t="s">
        <v>253</v>
      </c>
      <c r="C97" s="13" t="s">
        <v>146</v>
      </c>
      <c r="D97" s="15">
        <v>1500000</v>
      </c>
      <c r="E97" s="15"/>
      <c r="F97" s="15">
        <f t="shared" si="0"/>
        <v>1500000</v>
      </c>
      <c r="G97" s="62" t="s">
        <v>204</v>
      </c>
      <c r="H97" s="62" t="s">
        <v>2</v>
      </c>
      <c r="I97" s="29"/>
      <c r="J97" s="20"/>
      <c r="L97" s="58"/>
    </row>
    <row r="98" spans="1:10" s="5" customFormat="1" ht="28.5" customHeight="1">
      <c r="A98" s="13"/>
      <c r="B98" s="14" t="s">
        <v>254</v>
      </c>
      <c r="C98" s="13"/>
      <c r="D98" s="15">
        <f>D15+D23+D24+D31+D91+D94+D95+D96+D97</f>
        <v>66911500</v>
      </c>
      <c r="E98" s="15"/>
      <c r="F98" s="15">
        <f t="shared" si="0"/>
        <v>66911500</v>
      </c>
      <c r="G98" s="62"/>
      <c r="H98" s="62"/>
      <c r="I98" s="29"/>
      <c r="J98" s="20"/>
    </row>
    <row r="99" spans="1:10" s="5" customFormat="1" ht="28.5" customHeight="1">
      <c r="A99" s="13" t="s">
        <v>255</v>
      </c>
      <c r="B99" s="14" t="s">
        <v>162</v>
      </c>
      <c r="C99" s="13" t="s">
        <v>146</v>
      </c>
      <c r="D99" s="15">
        <v>400000</v>
      </c>
      <c r="E99" s="15"/>
      <c r="F99" s="15">
        <f t="shared" si="0"/>
        <v>400000</v>
      </c>
      <c r="G99" s="62" t="s">
        <v>140</v>
      </c>
      <c r="H99" s="62" t="s">
        <v>2</v>
      </c>
      <c r="I99" s="29"/>
      <c r="J99" s="20"/>
    </row>
    <row r="100" spans="1:10" s="5" customFormat="1" ht="18.75" customHeight="1">
      <c r="A100" s="13"/>
      <c r="B100" s="14" t="s">
        <v>256</v>
      </c>
      <c r="C100" s="13"/>
      <c r="D100" s="15">
        <f>D99</f>
        <v>400000</v>
      </c>
      <c r="E100" s="15"/>
      <c r="F100" s="15">
        <f t="shared" si="0"/>
        <v>400000</v>
      </c>
      <c r="G100" s="62"/>
      <c r="H100" s="62"/>
      <c r="I100" s="29"/>
      <c r="J100" s="20"/>
    </row>
    <row r="101" spans="1:10" s="5" customFormat="1" ht="30" customHeight="1">
      <c r="A101" s="30"/>
      <c r="B101" s="14" t="s">
        <v>207</v>
      </c>
      <c r="C101" s="62"/>
      <c r="D101" s="15">
        <f>D98+D100</f>
        <v>67311500</v>
      </c>
      <c r="E101" s="15"/>
      <c r="F101" s="15">
        <f>D101</f>
        <v>67311500</v>
      </c>
      <c r="G101" s="62"/>
      <c r="H101" s="62"/>
      <c r="I101" s="29"/>
      <c r="J101" s="20"/>
    </row>
    <row r="102" spans="1:10" s="5" customFormat="1" ht="21.75" customHeight="1">
      <c r="A102" s="84" t="s">
        <v>35</v>
      </c>
      <c r="B102" s="85"/>
      <c r="C102" s="85"/>
      <c r="D102" s="85"/>
      <c r="E102" s="85"/>
      <c r="F102" s="85"/>
      <c r="G102" s="85"/>
      <c r="H102" s="85"/>
      <c r="I102" s="86"/>
      <c r="J102" s="20"/>
    </row>
    <row r="103" spans="1:10" s="5" customFormat="1" ht="30" customHeight="1">
      <c r="A103" s="13" t="s">
        <v>9</v>
      </c>
      <c r="B103" s="78" t="s">
        <v>171</v>
      </c>
      <c r="C103" s="78"/>
      <c r="D103" s="78"/>
      <c r="E103" s="31"/>
      <c r="F103" s="31"/>
      <c r="G103" s="31"/>
      <c r="H103" s="31"/>
      <c r="I103" s="31"/>
      <c r="J103" s="20"/>
    </row>
    <row r="104" spans="1:10" s="5" customFormat="1" ht="43.5" customHeight="1">
      <c r="A104" s="13" t="s">
        <v>76</v>
      </c>
      <c r="B104" s="14" t="s">
        <v>268</v>
      </c>
      <c r="C104" s="13" t="s">
        <v>146</v>
      </c>
      <c r="D104" s="15">
        <v>199000</v>
      </c>
      <c r="E104" s="15">
        <f>D104</f>
        <v>199000</v>
      </c>
      <c r="F104" s="32"/>
      <c r="G104" s="62" t="s">
        <v>204</v>
      </c>
      <c r="H104" s="62" t="s">
        <v>201</v>
      </c>
      <c r="I104" s="79" t="s">
        <v>163</v>
      </c>
      <c r="J104" s="20"/>
    </row>
    <row r="105" spans="1:10" s="5" customFormat="1" ht="51" customHeight="1">
      <c r="A105" s="13" t="s">
        <v>77</v>
      </c>
      <c r="B105" s="14" t="s">
        <v>269</v>
      </c>
      <c r="C105" s="13" t="s">
        <v>146</v>
      </c>
      <c r="D105" s="15">
        <v>199000</v>
      </c>
      <c r="E105" s="15">
        <f>D105</f>
        <v>199000</v>
      </c>
      <c r="F105" s="32"/>
      <c r="G105" s="62" t="s">
        <v>1</v>
      </c>
      <c r="H105" s="62" t="s">
        <v>2</v>
      </c>
      <c r="I105" s="80"/>
      <c r="J105" s="20"/>
    </row>
    <row r="106" spans="1:10" s="5" customFormat="1" ht="61.5" customHeight="1">
      <c r="A106" s="13" t="s">
        <v>78</v>
      </c>
      <c r="B106" s="14" t="s">
        <v>270</v>
      </c>
      <c r="C106" s="13" t="s">
        <v>146</v>
      </c>
      <c r="D106" s="15">
        <v>199000</v>
      </c>
      <c r="E106" s="15">
        <f aca="true" t="shared" si="2" ref="E106:E123">D106</f>
        <v>199000</v>
      </c>
      <c r="F106" s="33"/>
      <c r="G106" s="62" t="s">
        <v>202</v>
      </c>
      <c r="H106" s="62" t="s">
        <v>2</v>
      </c>
      <c r="I106" s="80"/>
      <c r="J106" s="20"/>
    </row>
    <row r="107" spans="1:10" s="5" customFormat="1" ht="31.5" customHeight="1">
      <c r="A107" s="13" t="s">
        <v>79</v>
      </c>
      <c r="B107" s="14" t="s">
        <v>172</v>
      </c>
      <c r="C107" s="13" t="s">
        <v>146</v>
      </c>
      <c r="D107" s="15">
        <v>199000</v>
      </c>
      <c r="E107" s="15">
        <f t="shared" si="2"/>
        <v>199000</v>
      </c>
      <c r="F107" s="33"/>
      <c r="G107" s="62" t="s">
        <v>1</v>
      </c>
      <c r="H107" s="62" t="s">
        <v>202</v>
      </c>
      <c r="I107" s="80"/>
      <c r="J107" s="20"/>
    </row>
    <row r="108" spans="1:10" s="5" customFormat="1" ht="57" customHeight="1">
      <c r="A108" s="13" t="s">
        <v>80</v>
      </c>
      <c r="B108" s="14" t="s">
        <v>208</v>
      </c>
      <c r="C108" s="13" t="s">
        <v>146</v>
      </c>
      <c r="D108" s="15">
        <f>21586926+10000000</f>
        <v>31586926</v>
      </c>
      <c r="E108" s="15">
        <f t="shared" si="2"/>
        <v>31586926</v>
      </c>
      <c r="F108" s="33"/>
      <c r="G108" s="62" t="s">
        <v>140</v>
      </c>
      <c r="H108" s="62" t="s">
        <v>2</v>
      </c>
      <c r="I108" s="80"/>
      <c r="J108" s="20"/>
    </row>
    <row r="109" spans="1:10" s="5" customFormat="1" ht="44.25" customHeight="1">
      <c r="A109" s="13" t="s">
        <v>81</v>
      </c>
      <c r="B109" s="14" t="s">
        <v>173</v>
      </c>
      <c r="C109" s="13" t="s">
        <v>146</v>
      </c>
      <c r="D109" s="15">
        <f>3450000-2886676</f>
        <v>563324</v>
      </c>
      <c r="E109" s="15">
        <f t="shared" si="2"/>
        <v>563324</v>
      </c>
      <c r="F109" s="33"/>
      <c r="G109" s="62" t="s">
        <v>140</v>
      </c>
      <c r="H109" s="62" t="s">
        <v>2</v>
      </c>
      <c r="I109" s="80"/>
      <c r="J109" s="20"/>
    </row>
    <row r="110" spans="1:14" s="5" customFormat="1" ht="27.75" customHeight="1">
      <c r="A110" s="13" t="s">
        <v>83</v>
      </c>
      <c r="B110" s="14" t="s">
        <v>174</v>
      </c>
      <c r="C110" s="13" t="s">
        <v>146</v>
      </c>
      <c r="D110" s="15">
        <v>199000</v>
      </c>
      <c r="E110" s="15">
        <f t="shared" si="2"/>
        <v>199000</v>
      </c>
      <c r="F110" s="33"/>
      <c r="G110" s="62" t="s">
        <v>204</v>
      </c>
      <c r="H110" s="62" t="s">
        <v>201</v>
      </c>
      <c r="I110" s="80"/>
      <c r="J110" s="20"/>
      <c r="N110" s="54"/>
    </row>
    <row r="111" spans="1:10" s="5" customFormat="1" ht="40.5" customHeight="1">
      <c r="A111" s="13" t="s">
        <v>82</v>
      </c>
      <c r="B111" s="36" t="s">
        <v>164</v>
      </c>
      <c r="C111" s="13" t="s">
        <v>146</v>
      </c>
      <c r="D111" s="15">
        <v>10106900</v>
      </c>
      <c r="E111" s="15">
        <f t="shared" si="2"/>
        <v>10106900</v>
      </c>
      <c r="F111" s="33"/>
      <c r="G111" s="62" t="s">
        <v>140</v>
      </c>
      <c r="H111" s="62" t="s">
        <v>2</v>
      </c>
      <c r="I111" s="80"/>
      <c r="J111" s="20"/>
    </row>
    <row r="112" spans="1:10" s="5" customFormat="1" ht="30" customHeight="1">
      <c r="A112" s="13" t="s">
        <v>84</v>
      </c>
      <c r="B112" s="14" t="s">
        <v>165</v>
      </c>
      <c r="C112" s="13" t="s">
        <v>146</v>
      </c>
      <c r="D112" s="15">
        <v>2547100</v>
      </c>
      <c r="E112" s="15">
        <f t="shared" si="2"/>
        <v>2547100</v>
      </c>
      <c r="F112" s="33"/>
      <c r="G112" s="62" t="s">
        <v>204</v>
      </c>
      <c r="H112" s="62" t="s">
        <v>2</v>
      </c>
      <c r="I112" s="80"/>
      <c r="J112" s="20"/>
    </row>
    <row r="113" spans="1:10" s="5" customFormat="1" ht="55.5" customHeight="1">
      <c r="A113" s="13" t="s">
        <v>85</v>
      </c>
      <c r="B113" s="14" t="s">
        <v>223</v>
      </c>
      <c r="C113" s="13" t="s">
        <v>146</v>
      </c>
      <c r="D113" s="15">
        <v>7003400</v>
      </c>
      <c r="E113" s="15">
        <f t="shared" si="2"/>
        <v>7003400</v>
      </c>
      <c r="F113" s="33"/>
      <c r="G113" s="62" t="s">
        <v>140</v>
      </c>
      <c r="H113" s="62" t="s">
        <v>2</v>
      </c>
      <c r="I113" s="80"/>
      <c r="J113" s="20"/>
    </row>
    <row r="114" spans="1:10" s="5" customFormat="1" ht="55.5" customHeight="1">
      <c r="A114" s="13" t="s">
        <v>86</v>
      </c>
      <c r="B114" s="14" t="s">
        <v>221</v>
      </c>
      <c r="C114" s="13"/>
      <c r="D114" s="15"/>
      <c r="E114" s="15"/>
      <c r="F114" s="62"/>
      <c r="G114" s="62"/>
      <c r="H114" s="62"/>
      <c r="I114" s="80"/>
      <c r="J114" s="20"/>
    </row>
    <row r="115" spans="1:10" s="5" customFormat="1" ht="41.25" customHeight="1">
      <c r="A115" s="13" t="s">
        <v>210</v>
      </c>
      <c r="B115" s="35" t="s">
        <v>166</v>
      </c>
      <c r="C115" s="13" t="s">
        <v>146</v>
      </c>
      <c r="D115" s="15">
        <v>199000</v>
      </c>
      <c r="E115" s="15">
        <f t="shared" si="2"/>
        <v>199000</v>
      </c>
      <c r="F115" s="33"/>
      <c r="G115" s="62" t="s">
        <v>140</v>
      </c>
      <c r="H115" s="62" t="s">
        <v>2</v>
      </c>
      <c r="I115" s="80"/>
      <c r="J115" s="20"/>
    </row>
    <row r="116" spans="1:10" s="5" customFormat="1" ht="41.25" customHeight="1">
      <c r="A116" s="13" t="s">
        <v>87</v>
      </c>
      <c r="B116" s="35" t="s">
        <v>222</v>
      </c>
      <c r="C116" s="13"/>
      <c r="D116" s="15"/>
      <c r="E116" s="15"/>
      <c r="F116" s="33"/>
      <c r="G116" s="62"/>
      <c r="H116" s="62"/>
      <c r="I116" s="80"/>
      <c r="J116" s="20"/>
    </row>
    <row r="117" spans="1:10" s="5" customFormat="1" ht="38.25" customHeight="1">
      <c r="A117" s="13" t="s">
        <v>211</v>
      </c>
      <c r="B117" s="35" t="s">
        <v>166</v>
      </c>
      <c r="C117" s="13" t="s">
        <v>146</v>
      </c>
      <c r="D117" s="15">
        <v>130300</v>
      </c>
      <c r="E117" s="15">
        <f t="shared" si="2"/>
        <v>130300</v>
      </c>
      <c r="F117" s="33"/>
      <c r="G117" s="62" t="s">
        <v>201</v>
      </c>
      <c r="H117" s="62" t="s">
        <v>2</v>
      </c>
      <c r="I117" s="80"/>
      <c r="J117" s="20"/>
    </row>
    <row r="118" spans="1:10" s="5" customFormat="1" ht="28.5" customHeight="1">
      <c r="A118" s="13" t="s">
        <v>88</v>
      </c>
      <c r="B118" s="37" t="s">
        <v>19</v>
      </c>
      <c r="C118" s="13" t="s">
        <v>146</v>
      </c>
      <c r="D118" s="15">
        <v>100000</v>
      </c>
      <c r="E118" s="15">
        <f t="shared" si="2"/>
        <v>100000</v>
      </c>
      <c r="F118" s="33"/>
      <c r="G118" s="62" t="s">
        <v>204</v>
      </c>
      <c r="H118" s="62" t="s">
        <v>201</v>
      </c>
      <c r="I118" s="80"/>
      <c r="J118" s="20"/>
    </row>
    <row r="119" spans="1:10" s="5" customFormat="1" ht="29.25" customHeight="1">
      <c r="A119" s="13" t="s">
        <v>89</v>
      </c>
      <c r="B119" s="37" t="s">
        <v>212</v>
      </c>
      <c r="C119" s="13" t="s">
        <v>146</v>
      </c>
      <c r="D119" s="15">
        <v>199000</v>
      </c>
      <c r="E119" s="15">
        <f t="shared" si="2"/>
        <v>199000</v>
      </c>
      <c r="F119" s="33"/>
      <c r="G119" s="62" t="s">
        <v>204</v>
      </c>
      <c r="H119" s="62" t="s">
        <v>201</v>
      </c>
      <c r="I119" s="80" t="s">
        <v>209</v>
      </c>
      <c r="J119" s="38"/>
    </row>
    <row r="120" spans="1:10" s="5" customFormat="1" ht="27" customHeight="1">
      <c r="A120" s="13" t="s">
        <v>90</v>
      </c>
      <c r="B120" s="37" t="s">
        <v>213</v>
      </c>
      <c r="C120" s="13" t="s">
        <v>146</v>
      </c>
      <c r="D120" s="15">
        <v>275000</v>
      </c>
      <c r="E120" s="15">
        <f t="shared" si="2"/>
        <v>275000</v>
      </c>
      <c r="F120" s="33"/>
      <c r="G120" s="62" t="s">
        <v>140</v>
      </c>
      <c r="H120" s="62" t="s">
        <v>2</v>
      </c>
      <c r="I120" s="80"/>
      <c r="J120" s="38"/>
    </row>
    <row r="121" spans="1:10" s="5" customFormat="1" ht="31.5" customHeight="1">
      <c r="A121" s="13" t="s">
        <v>91</v>
      </c>
      <c r="B121" s="37" t="s">
        <v>137</v>
      </c>
      <c r="C121" s="13" t="s">
        <v>146</v>
      </c>
      <c r="D121" s="15">
        <v>1100000</v>
      </c>
      <c r="E121" s="15">
        <f t="shared" si="2"/>
        <v>1100000</v>
      </c>
      <c r="F121" s="40"/>
      <c r="G121" s="62" t="s">
        <v>140</v>
      </c>
      <c r="H121" s="62" t="s">
        <v>2</v>
      </c>
      <c r="I121" s="80"/>
      <c r="J121" s="38"/>
    </row>
    <row r="122" spans="1:10" s="5" customFormat="1" ht="30" customHeight="1">
      <c r="A122" s="13" t="s">
        <v>124</v>
      </c>
      <c r="B122" s="37" t="s">
        <v>4</v>
      </c>
      <c r="C122" s="13" t="s">
        <v>146</v>
      </c>
      <c r="D122" s="15">
        <v>199000</v>
      </c>
      <c r="E122" s="15">
        <f t="shared" si="2"/>
        <v>199000</v>
      </c>
      <c r="F122" s="40"/>
      <c r="G122" s="62" t="s">
        <v>204</v>
      </c>
      <c r="H122" s="62" t="s">
        <v>204</v>
      </c>
      <c r="I122" s="80"/>
      <c r="J122" s="38"/>
    </row>
    <row r="123" spans="1:10" s="5" customFormat="1" ht="27.75" customHeight="1">
      <c r="A123" s="13" t="s">
        <v>125</v>
      </c>
      <c r="B123" s="37" t="s">
        <v>118</v>
      </c>
      <c r="C123" s="13" t="s">
        <v>146</v>
      </c>
      <c r="D123" s="15">
        <v>199000</v>
      </c>
      <c r="E123" s="15">
        <f t="shared" si="2"/>
        <v>199000</v>
      </c>
      <c r="F123" s="40"/>
      <c r="G123" s="62" t="s">
        <v>204</v>
      </c>
      <c r="H123" s="62" t="s">
        <v>204</v>
      </c>
      <c r="I123" s="80"/>
      <c r="J123" s="38"/>
    </row>
    <row r="124" spans="1:10" s="5" customFormat="1" ht="26.25" customHeight="1">
      <c r="A124" s="13" t="s">
        <v>126</v>
      </c>
      <c r="B124" s="37" t="s">
        <v>214</v>
      </c>
      <c r="C124" s="13" t="s">
        <v>146</v>
      </c>
      <c r="D124" s="15">
        <v>199000</v>
      </c>
      <c r="E124" s="15">
        <f>D124</f>
        <v>199000</v>
      </c>
      <c r="F124" s="64"/>
      <c r="G124" s="62" t="s">
        <v>204</v>
      </c>
      <c r="H124" s="62" t="s">
        <v>204</v>
      </c>
      <c r="I124" s="80"/>
      <c r="J124" s="38"/>
    </row>
    <row r="125" spans="1:10" s="5" customFormat="1" ht="28.5" customHeight="1">
      <c r="A125" s="13" t="s">
        <v>92</v>
      </c>
      <c r="B125" s="37" t="s">
        <v>111</v>
      </c>
      <c r="C125" s="13" t="s">
        <v>146</v>
      </c>
      <c r="D125" s="15">
        <f>1664629-80100</f>
        <v>1584529</v>
      </c>
      <c r="E125" s="15">
        <f aca="true" t="shared" si="3" ref="E125:E132">D125</f>
        <v>1584529</v>
      </c>
      <c r="F125" s="64"/>
      <c r="G125" s="62" t="s">
        <v>140</v>
      </c>
      <c r="H125" s="62" t="s">
        <v>2</v>
      </c>
      <c r="I125" s="80"/>
      <c r="J125" s="38"/>
    </row>
    <row r="126" spans="1:10" s="5" customFormat="1" ht="30" customHeight="1">
      <c r="A126" s="13" t="s">
        <v>93</v>
      </c>
      <c r="B126" s="37" t="s">
        <v>215</v>
      </c>
      <c r="C126" s="13" t="s">
        <v>146</v>
      </c>
      <c r="D126" s="15">
        <v>100000</v>
      </c>
      <c r="E126" s="15">
        <f t="shared" si="3"/>
        <v>100000</v>
      </c>
      <c r="F126" s="64"/>
      <c r="G126" s="62" t="s">
        <v>204</v>
      </c>
      <c r="H126" s="62" t="s">
        <v>201</v>
      </c>
      <c r="I126" s="80"/>
      <c r="J126" s="38"/>
    </row>
    <row r="127" spans="1:10" s="5" customFormat="1" ht="37.5" customHeight="1">
      <c r="A127" s="13" t="s">
        <v>94</v>
      </c>
      <c r="B127" s="14" t="s">
        <v>167</v>
      </c>
      <c r="C127" s="13" t="s">
        <v>146</v>
      </c>
      <c r="D127" s="15">
        <v>70500</v>
      </c>
      <c r="E127" s="15">
        <f t="shared" si="3"/>
        <v>70500</v>
      </c>
      <c r="F127" s="62"/>
      <c r="G127" s="62" t="s">
        <v>140</v>
      </c>
      <c r="H127" s="62" t="s">
        <v>2</v>
      </c>
      <c r="I127" s="80"/>
      <c r="J127" s="38"/>
    </row>
    <row r="128" spans="1:10" s="5" customFormat="1" ht="39" customHeight="1">
      <c r="A128" s="13" t="s">
        <v>95</v>
      </c>
      <c r="B128" s="14" t="s">
        <v>168</v>
      </c>
      <c r="C128" s="13" t="s">
        <v>146</v>
      </c>
      <c r="D128" s="15">
        <v>560000</v>
      </c>
      <c r="E128" s="15">
        <f t="shared" si="3"/>
        <v>560000</v>
      </c>
      <c r="F128" s="62"/>
      <c r="G128" s="62" t="s">
        <v>140</v>
      </c>
      <c r="H128" s="62" t="s">
        <v>2</v>
      </c>
      <c r="I128" s="80"/>
      <c r="J128" s="38"/>
    </row>
    <row r="129" spans="1:10" s="5" customFormat="1" ht="40.5" customHeight="1">
      <c r="A129" s="13" t="s">
        <v>96</v>
      </c>
      <c r="B129" s="14" t="s">
        <v>169</v>
      </c>
      <c r="C129" s="13" t="s">
        <v>146</v>
      </c>
      <c r="D129" s="15">
        <v>60000</v>
      </c>
      <c r="E129" s="15">
        <f t="shared" si="3"/>
        <v>60000</v>
      </c>
      <c r="F129" s="62"/>
      <c r="G129" s="62" t="s">
        <v>140</v>
      </c>
      <c r="H129" s="62" t="s">
        <v>2</v>
      </c>
      <c r="I129" s="80"/>
      <c r="J129" s="38"/>
    </row>
    <row r="130" spans="1:10" s="5" customFormat="1" ht="42" customHeight="1">
      <c r="A130" s="13" t="s">
        <v>97</v>
      </c>
      <c r="B130" s="14" t="s">
        <v>216</v>
      </c>
      <c r="C130" s="13" t="s">
        <v>146</v>
      </c>
      <c r="D130" s="15">
        <v>32000</v>
      </c>
      <c r="E130" s="15">
        <f t="shared" si="3"/>
        <v>32000</v>
      </c>
      <c r="F130" s="62"/>
      <c r="G130" s="62" t="s">
        <v>201</v>
      </c>
      <c r="H130" s="62" t="s">
        <v>201</v>
      </c>
      <c r="I130" s="42"/>
      <c r="J130" s="38"/>
    </row>
    <row r="131" spans="1:10" s="5" customFormat="1" ht="38.25" customHeight="1">
      <c r="A131" s="13" t="s">
        <v>98</v>
      </c>
      <c r="B131" s="14" t="s">
        <v>132</v>
      </c>
      <c r="C131" s="13" t="s">
        <v>146</v>
      </c>
      <c r="D131" s="15">
        <f>5500000-700000</f>
        <v>4800000</v>
      </c>
      <c r="E131" s="15">
        <f t="shared" si="3"/>
        <v>4800000</v>
      </c>
      <c r="F131" s="62"/>
      <c r="G131" s="62" t="s">
        <v>140</v>
      </c>
      <c r="H131" s="62" t="s">
        <v>2</v>
      </c>
      <c r="I131" s="42"/>
      <c r="J131" s="38"/>
    </row>
    <row r="132" spans="1:10" s="5" customFormat="1" ht="46.5" customHeight="1">
      <c r="A132" s="13" t="s">
        <v>99</v>
      </c>
      <c r="B132" s="14" t="s">
        <v>243</v>
      </c>
      <c r="C132" s="13" t="s">
        <v>146</v>
      </c>
      <c r="D132" s="15">
        <v>199000</v>
      </c>
      <c r="E132" s="15">
        <f t="shared" si="3"/>
        <v>199000</v>
      </c>
      <c r="F132" s="62"/>
      <c r="G132" s="62" t="s">
        <v>140</v>
      </c>
      <c r="H132" s="62" t="s">
        <v>2</v>
      </c>
      <c r="I132" s="42"/>
      <c r="J132" s="38"/>
    </row>
    <row r="133" spans="1:10" s="5" customFormat="1" ht="39" customHeight="1">
      <c r="A133" s="13" t="s">
        <v>100</v>
      </c>
      <c r="B133" s="14" t="s">
        <v>217</v>
      </c>
      <c r="C133" s="13" t="s">
        <v>146</v>
      </c>
      <c r="D133" s="15">
        <v>17100</v>
      </c>
      <c r="E133" s="15">
        <f aca="true" t="shared" si="4" ref="E133:E147">D133</f>
        <v>17100</v>
      </c>
      <c r="F133" s="62"/>
      <c r="G133" s="62" t="s">
        <v>204</v>
      </c>
      <c r="H133" s="62" t="s">
        <v>204</v>
      </c>
      <c r="I133" s="42"/>
      <c r="J133" s="38"/>
    </row>
    <row r="134" spans="1:10" s="5" customFormat="1" ht="36.75" customHeight="1">
      <c r="A134" s="13" t="s">
        <v>133</v>
      </c>
      <c r="B134" s="14" t="s">
        <v>239</v>
      </c>
      <c r="C134" s="13" t="s">
        <v>146</v>
      </c>
      <c r="D134" s="15">
        <f>1805000-192000</f>
        <v>1613000</v>
      </c>
      <c r="E134" s="15">
        <f t="shared" si="4"/>
        <v>1613000</v>
      </c>
      <c r="F134" s="62"/>
      <c r="G134" s="62"/>
      <c r="H134" s="62"/>
      <c r="I134" s="42"/>
      <c r="J134" s="38"/>
    </row>
    <row r="135" spans="1:10" s="5" customFormat="1" ht="57.75" customHeight="1">
      <c r="A135" s="13" t="s">
        <v>240</v>
      </c>
      <c r="B135" s="14" t="s">
        <v>249</v>
      </c>
      <c r="C135" s="13" t="s">
        <v>146</v>
      </c>
      <c r="D135" s="15">
        <v>9351</v>
      </c>
      <c r="E135" s="15">
        <f t="shared" si="4"/>
        <v>9351</v>
      </c>
      <c r="F135" s="62"/>
      <c r="G135" s="62" t="s">
        <v>1</v>
      </c>
      <c r="H135" s="62" t="s">
        <v>204</v>
      </c>
      <c r="I135" s="42"/>
      <c r="J135" s="38"/>
    </row>
    <row r="136" spans="1:10" s="5" customFormat="1" ht="81.75" customHeight="1">
      <c r="A136" s="13" t="s">
        <v>241</v>
      </c>
      <c r="B136" s="14" t="s">
        <v>266</v>
      </c>
      <c r="C136" s="13" t="s">
        <v>146</v>
      </c>
      <c r="D136" s="15">
        <f>41833+16883</f>
        <v>58716</v>
      </c>
      <c r="E136" s="15">
        <f t="shared" si="4"/>
        <v>58716</v>
      </c>
      <c r="F136" s="62"/>
      <c r="G136" s="62" t="s">
        <v>1</v>
      </c>
      <c r="H136" s="62" t="s">
        <v>204</v>
      </c>
      <c r="I136" s="42"/>
      <c r="J136" s="38"/>
    </row>
    <row r="137" spans="1:10" s="5" customFormat="1" ht="67.5" customHeight="1">
      <c r="A137" s="13" t="s">
        <v>261</v>
      </c>
      <c r="B137" s="14" t="s">
        <v>267</v>
      </c>
      <c r="C137" s="13" t="s">
        <v>146</v>
      </c>
      <c r="D137" s="15">
        <v>30483</v>
      </c>
      <c r="E137" s="15">
        <f t="shared" si="4"/>
        <v>30483</v>
      </c>
      <c r="F137" s="62"/>
      <c r="G137" s="62" t="s">
        <v>1</v>
      </c>
      <c r="H137" s="62" t="s">
        <v>204</v>
      </c>
      <c r="I137" s="42"/>
      <c r="J137" s="38"/>
    </row>
    <row r="138" spans="1:10" s="5" customFormat="1" ht="59.25" customHeight="1">
      <c r="A138" s="13" t="s">
        <v>264</v>
      </c>
      <c r="B138" s="14" t="s">
        <v>250</v>
      </c>
      <c r="C138" s="13" t="s">
        <v>146</v>
      </c>
      <c r="D138" s="15">
        <v>198325</v>
      </c>
      <c r="E138" s="15">
        <f t="shared" si="4"/>
        <v>198325</v>
      </c>
      <c r="F138" s="56"/>
      <c r="G138" s="62" t="s">
        <v>1</v>
      </c>
      <c r="H138" s="62" t="s">
        <v>204</v>
      </c>
      <c r="I138" s="42"/>
      <c r="J138" s="38"/>
    </row>
    <row r="139" spans="1:10" s="5" customFormat="1" ht="46.5" customHeight="1">
      <c r="A139" s="13" t="s">
        <v>265</v>
      </c>
      <c r="B139" s="14" t="s">
        <v>262</v>
      </c>
      <c r="C139" s="13" t="s">
        <v>146</v>
      </c>
      <c r="D139" s="15">
        <v>199000</v>
      </c>
      <c r="E139" s="15">
        <f t="shared" si="4"/>
        <v>199000</v>
      </c>
      <c r="F139" s="56"/>
      <c r="G139" s="62" t="s">
        <v>204</v>
      </c>
      <c r="H139" s="62" t="s">
        <v>2</v>
      </c>
      <c r="I139" s="42"/>
      <c r="J139" s="38"/>
    </row>
    <row r="140" spans="1:10" s="5" customFormat="1" ht="65.25" customHeight="1">
      <c r="A140" s="13" t="s">
        <v>273</v>
      </c>
      <c r="B140" s="14" t="s">
        <v>274</v>
      </c>
      <c r="C140" s="13" t="s">
        <v>146</v>
      </c>
      <c r="D140" s="15">
        <v>195000</v>
      </c>
      <c r="E140" s="15">
        <f t="shared" si="4"/>
        <v>195000</v>
      </c>
      <c r="F140" s="56"/>
      <c r="G140" s="62" t="s">
        <v>204</v>
      </c>
      <c r="H140" s="62" t="s">
        <v>2</v>
      </c>
      <c r="I140" s="42"/>
      <c r="J140" s="38"/>
    </row>
    <row r="141" spans="1:10" s="5" customFormat="1" ht="65.25" customHeight="1">
      <c r="A141" s="13" t="s">
        <v>276</v>
      </c>
      <c r="B141" s="14" t="s">
        <v>275</v>
      </c>
      <c r="C141" s="13" t="s">
        <v>146</v>
      </c>
      <c r="D141" s="15">
        <v>198500</v>
      </c>
      <c r="E141" s="15">
        <f t="shared" si="4"/>
        <v>198500</v>
      </c>
      <c r="F141" s="56"/>
      <c r="G141" s="62" t="s">
        <v>140</v>
      </c>
      <c r="H141" s="62" t="s">
        <v>2</v>
      </c>
      <c r="I141" s="42"/>
      <c r="J141" s="38"/>
    </row>
    <row r="142" spans="1:10" s="5" customFormat="1" ht="65.25" customHeight="1">
      <c r="A142" s="13" t="s">
        <v>295</v>
      </c>
      <c r="B142" s="37" t="s">
        <v>423</v>
      </c>
      <c r="C142" s="13" t="s">
        <v>146</v>
      </c>
      <c r="D142" s="15">
        <v>150000</v>
      </c>
      <c r="E142" s="15">
        <f>D142</f>
        <v>150000</v>
      </c>
      <c r="F142" s="62"/>
      <c r="G142" s="62" t="s">
        <v>204</v>
      </c>
      <c r="H142" s="62" t="s">
        <v>2</v>
      </c>
      <c r="I142" s="42"/>
      <c r="J142" s="38"/>
    </row>
    <row r="143" spans="1:10" s="5" customFormat="1" ht="78.75" customHeight="1">
      <c r="A143" s="13" t="s">
        <v>296</v>
      </c>
      <c r="B143" s="59" t="s">
        <v>298</v>
      </c>
      <c r="C143" s="13" t="s">
        <v>146</v>
      </c>
      <c r="D143" s="15">
        <v>150000</v>
      </c>
      <c r="E143" s="15">
        <f t="shared" si="4"/>
        <v>150000</v>
      </c>
      <c r="F143" s="56"/>
      <c r="G143" s="62" t="s">
        <v>204</v>
      </c>
      <c r="H143" s="62" t="s">
        <v>201</v>
      </c>
      <c r="I143" s="42"/>
      <c r="J143" s="38"/>
    </row>
    <row r="144" spans="1:10" s="5" customFormat="1" ht="60" customHeight="1">
      <c r="A144" s="13" t="s">
        <v>297</v>
      </c>
      <c r="B144" s="37" t="s">
        <v>299</v>
      </c>
      <c r="C144" s="13" t="s">
        <v>146</v>
      </c>
      <c r="D144" s="15">
        <v>158000</v>
      </c>
      <c r="E144" s="15">
        <f t="shared" si="4"/>
        <v>158000</v>
      </c>
      <c r="F144" s="56"/>
      <c r="G144" s="62" t="s">
        <v>204</v>
      </c>
      <c r="H144" s="62" t="s">
        <v>201</v>
      </c>
      <c r="I144" s="42"/>
      <c r="J144" s="38"/>
    </row>
    <row r="145" spans="1:10" s="5" customFormat="1" ht="40.5" customHeight="1">
      <c r="A145" s="13" t="s">
        <v>424</v>
      </c>
      <c r="B145" s="59" t="s">
        <v>300</v>
      </c>
      <c r="C145" s="13" t="s">
        <v>146</v>
      </c>
      <c r="D145" s="15">
        <v>195000</v>
      </c>
      <c r="E145" s="15">
        <f t="shared" si="4"/>
        <v>195000</v>
      </c>
      <c r="F145" s="56"/>
      <c r="G145" s="62" t="s">
        <v>204</v>
      </c>
      <c r="H145" s="62" t="s">
        <v>201</v>
      </c>
      <c r="I145" s="42"/>
      <c r="J145" s="38"/>
    </row>
    <row r="146" spans="1:10" s="5" customFormat="1" ht="45" customHeight="1">
      <c r="A146" s="13" t="s">
        <v>134</v>
      </c>
      <c r="B146" s="14" t="s">
        <v>248</v>
      </c>
      <c r="C146" s="13" t="s">
        <v>146</v>
      </c>
      <c r="D146" s="15">
        <v>70000</v>
      </c>
      <c r="E146" s="15">
        <f t="shared" si="4"/>
        <v>70000</v>
      </c>
      <c r="F146" s="62"/>
      <c r="G146" s="62" t="s">
        <v>140</v>
      </c>
      <c r="H146" s="62" t="s">
        <v>2</v>
      </c>
      <c r="I146" s="42"/>
      <c r="J146" s="38"/>
    </row>
    <row r="147" spans="1:10" s="5" customFormat="1" ht="45" customHeight="1">
      <c r="A147" s="13" t="s">
        <v>247</v>
      </c>
      <c r="B147" s="14" t="s">
        <v>224</v>
      </c>
      <c r="C147" s="13" t="s">
        <v>146</v>
      </c>
      <c r="D147" s="15">
        <v>1885500</v>
      </c>
      <c r="E147" s="15">
        <f t="shared" si="4"/>
        <v>1885500</v>
      </c>
      <c r="F147" s="62"/>
      <c r="G147" s="62" t="s">
        <v>204</v>
      </c>
      <c r="H147" s="62" t="s">
        <v>2</v>
      </c>
      <c r="I147" s="42"/>
      <c r="J147" s="38"/>
    </row>
    <row r="148" spans="1:10" s="5" customFormat="1" ht="30" customHeight="1">
      <c r="A148" s="13"/>
      <c r="B148" s="14" t="s">
        <v>305</v>
      </c>
      <c r="C148" s="13"/>
      <c r="D148" s="15">
        <f>D104+D105+D106+D107+D108+D109+D110+D111+D112+D113+D115+D117+D118+D119+D120+D121+D122+D123+D124+D125+D126+D127+D128+D129+D130+D131+D132+D133+D134+D146+D147</f>
        <v>66394579</v>
      </c>
      <c r="E148" s="15">
        <f>D148</f>
        <v>66394579</v>
      </c>
      <c r="F148" s="62"/>
      <c r="G148" s="62"/>
      <c r="H148" s="62"/>
      <c r="I148" s="42"/>
      <c r="J148" s="38"/>
    </row>
    <row r="149" spans="1:10" s="5" customFormat="1" ht="28.5" customHeight="1">
      <c r="A149" s="13" t="s">
        <v>10</v>
      </c>
      <c r="B149" s="14" t="s">
        <v>170</v>
      </c>
      <c r="C149" s="13" t="s">
        <v>146</v>
      </c>
      <c r="D149" s="15">
        <f>6500000+4500000</f>
        <v>11000000</v>
      </c>
      <c r="E149" s="15">
        <f>D149</f>
        <v>11000000</v>
      </c>
      <c r="F149" s="62"/>
      <c r="G149" s="62" t="s">
        <v>140</v>
      </c>
      <c r="H149" s="62" t="s">
        <v>2</v>
      </c>
      <c r="I149" s="42"/>
      <c r="J149" s="38"/>
    </row>
    <row r="150" spans="1:10" s="5" customFormat="1" ht="30" customHeight="1">
      <c r="A150" s="13" t="s">
        <v>11</v>
      </c>
      <c r="B150" s="14" t="s">
        <v>175</v>
      </c>
      <c r="C150" s="13" t="s">
        <v>146</v>
      </c>
      <c r="D150" s="15">
        <v>65850</v>
      </c>
      <c r="E150" s="15">
        <v>65850</v>
      </c>
      <c r="F150" s="62"/>
      <c r="G150" s="62" t="s">
        <v>140</v>
      </c>
      <c r="H150" s="62" t="s">
        <v>2</v>
      </c>
      <c r="I150" s="28"/>
      <c r="J150" s="38"/>
    </row>
    <row r="151" spans="1:10" s="5" customFormat="1" ht="61.5" customHeight="1">
      <c r="A151" s="13" t="s">
        <v>12</v>
      </c>
      <c r="B151" s="14" t="s">
        <v>263</v>
      </c>
      <c r="C151" s="13" t="s">
        <v>146</v>
      </c>
      <c r="D151" s="15">
        <f>2450000-1885500</f>
        <v>564500</v>
      </c>
      <c r="E151" s="15">
        <f>D151</f>
        <v>564500</v>
      </c>
      <c r="F151" s="62"/>
      <c r="G151" s="62" t="s">
        <v>140</v>
      </c>
      <c r="H151" s="62" t="s">
        <v>2</v>
      </c>
      <c r="I151" s="20"/>
      <c r="J151" s="20"/>
    </row>
    <row r="152" spans="1:10" s="5" customFormat="1" ht="61.5" customHeight="1">
      <c r="A152" s="13" t="s">
        <v>176</v>
      </c>
      <c r="B152" s="14" t="s">
        <v>225</v>
      </c>
      <c r="C152" s="62"/>
      <c r="D152" s="15">
        <f>D153+D154+D155+D156</f>
        <v>796000</v>
      </c>
      <c r="E152" s="15">
        <f>E153+E154+E155+E156</f>
        <v>796000</v>
      </c>
      <c r="F152" s="16"/>
      <c r="G152" s="16"/>
      <c r="H152" s="16"/>
      <c r="I152" s="14"/>
      <c r="J152" s="20"/>
    </row>
    <row r="153" spans="1:10" s="5" customFormat="1" ht="37.5" customHeight="1">
      <c r="A153" s="13" t="s">
        <v>177</v>
      </c>
      <c r="B153" s="14" t="s">
        <v>28</v>
      </c>
      <c r="C153" s="13" t="s">
        <v>146</v>
      </c>
      <c r="D153" s="15">
        <v>199000</v>
      </c>
      <c r="E153" s="15">
        <f aca="true" t="shared" si="5" ref="E153:E162">D153</f>
        <v>199000</v>
      </c>
      <c r="F153" s="16"/>
      <c r="G153" s="62" t="s">
        <v>201</v>
      </c>
      <c r="H153" s="62" t="s">
        <v>2</v>
      </c>
      <c r="I153" s="14"/>
      <c r="J153" s="20"/>
    </row>
    <row r="154" spans="1:10" s="5" customFormat="1" ht="51" customHeight="1">
      <c r="A154" s="13" t="s">
        <v>178</v>
      </c>
      <c r="B154" s="14" t="s">
        <v>29</v>
      </c>
      <c r="C154" s="13" t="s">
        <v>146</v>
      </c>
      <c r="D154" s="15">
        <v>199000</v>
      </c>
      <c r="E154" s="15">
        <f t="shared" si="5"/>
        <v>199000</v>
      </c>
      <c r="F154" s="16"/>
      <c r="G154" s="62" t="s">
        <v>204</v>
      </c>
      <c r="H154" s="62" t="s">
        <v>201</v>
      </c>
      <c r="I154" s="14"/>
      <c r="J154" s="20"/>
    </row>
    <row r="155" spans="1:10" s="5" customFormat="1" ht="43.5" customHeight="1">
      <c r="A155" s="13" t="s">
        <v>179</v>
      </c>
      <c r="B155" s="14" t="s">
        <v>30</v>
      </c>
      <c r="C155" s="13" t="s">
        <v>146</v>
      </c>
      <c r="D155" s="15">
        <v>199000</v>
      </c>
      <c r="E155" s="15">
        <f t="shared" si="5"/>
        <v>199000</v>
      </c>
      <c r="F155" s="16"/>
      <c r="G155" s="62" t="s">
        <v>140</v>
      </c>
      <c r="H155" s="62" t="s">
        <v>204</v>
      </c>
      <c r="I155" s="14"/>
      <c r="J155" s="20"/>
    </row>
    <row r="156" spans="1:10" s="5" customFormat="1" ht="44.25" customHeight="1">
      <c r="A156" s="13" t="s">
        <v>180</v>
      </c>
      <c r="B156" s="14" t="s">
        <v>31</v>
      </c>
      <c r="C156" s="13" t="s">
        <v>146</v>
      </c>
      <c r="D156" s="15">
        <v>199000</v>
      </c>
      <c r="E156" s="15">
        <f t="shared" si="5"/>
        <v>199000</v>
      </c>
      <c r="F156" s="16"/>
      <c r="G156" s="62" t="s">
        <v>204</v>
      </c>
      <c r="H156" s="62" t="s">
        <v>2</v>
      </c>
      <c r="I156" s="14"/>
      <c r="J156" s="20"/>
    </row>
    <row r="157" spans="1:10" s="5" customFormat="1" ht="42" customHeight="1">
      <c r="A157" s="13" t="s">
        <v>181</v>
      </c>
      <c r="B157" s="14" t="s">
        <v>218</v>
      </c>
      <c r="C157" s="13"/>
      <c r="D157" s="15">
        <v>720202</v>
      </c>
      <c r="E157" s="15">
        <f t="shared" si="5"/>
        <v>720202</v>
      </c>
      <c r="F157" s="16"/>
      <c r="G157" s="16"/>
      <c r="H157" s="16"/>
      <c r="I157" s="14"/>
      <c r="J157" s="20"/>
    </row>
    <row r="158" spans="1:10" s="5" customFormat="1" ht="36.75" customHeight="1">
      <c r="A158" s="13" t="s">
        <v>182</v>
      </c>
      <c r="B158" s="14" t="s">
        <v>28</v>
      </c>
      <c r="C158" s="13" t="s">
        <v>146</v>
      </c>
      <c r="D158" s="15">
        <v>180052</v>
      </c>
      <c r="E158" s="15">
        <f t="shared" si="5"/>
        <v>180052</v>
      </c>
      <c r="F158" s="16"/>
      <c r="G158" s="62" t="s">
        <v>204</v>
      </c>
      <c r="H158" s="62" t="s">
        <v>204</v>
      </c>
      <c r="I158" s="14"/>
      <c r="J158" s="20"/>
    </row>
    <row r="159" spans="1:10" s="5" customFormat="1" ht="36" customHeight="1">
      <c r="A159" s="13" t="s">
        <v>183</v>
      </c>
      <c r="B159" s="14" t="s">
        <v>29</v>
      </c>
      <c r="C159" s="13" t="s">
        <v>146</v>
      </c>
      <c r="D159" s="15">
        <v>180050</v>
      </c>
      <c r="E159" s="15">
        <f t="shared" si="5"/>
        <v>180050</v>
      </c>
      <c r="F159" s="16"/>
      <c r="G159" s="62" t="s">
        <v>204</v>
      </c>
      <c r="H159" s="62" t="s">
        <v>204</v>
      </c>
      <c r="I159" s="14"/>
      <c r="J159" s="20"/>
    </row>
    <row r="160" spans="1:10" s="5" customFormat="1" ht="47.25" customHeight="1">
      <c r="A160" s="13" t="s">
        <v>184</v>
      </c>
      <c r="B160" s="14" t="s">
        <v>30</v>
      </c>
      <c r="C160" s="13" t="s">
        <v>146</v>
      </c>
      <c r="D160" s="15">
        <v>180050</v>
      </c>
      <c r="E160" s="15">
        <f t="shared" si="5"/>
        <v>180050</v>
      </c>
      <c r="F160" s="16"/>
      <c r="G160" s="62" t="s">
        <v>140</v>
      </c>
      <c r="H160" s="62" t="s">
        <v>204</v>
      </c>
      <c r="I160" s="14"/>
      <c r="J160" s="20"/>
    </row>
    <row r="161" spans="1:10" s="5" customFormat="1" ht="41.25" customHeight="1">
      <c r="A161" s="13" t="s">
        <v>185</v>
      </c>
      <c r="B161" s="14" t="s">
        <v>31</v>
      </c>
      <c r="C161" s="13" t="s">
        <v>146</v>
      </c>
      <c r="D161" s="15">
        <v>180050</v>
      </c>
      <c r="E161" s="15">
        <f t="shared" si="5"/>
        <v>180050</v>
      </c>
      <c r="F161" s="16"/>
      <c r="G161" s="62" t="s">
        <v>204</v>
      </c>
      <c r="H161" s="62" t="s">
        <v>201</v>
      </c>
      <c r="I161" s="14"/>
      <c r="J161" s="20"/>
    </row>
    <row r="162" spans="1:14" s="12" customFormat="1" ht="29.25" customHeight="1">
      <c r="A162" s="13" t="s">
        <v>186</v>
      </c>
      <c r="B162" s="14" t="s">
        <v>196</v>
      </c>
      <c r="C162" s="13"/>
      <c r="D162" s="15">
        <v>120000</v>
      </c>
      <c r="E162" s="15">
        <f t="shared" si="5"/>
        <v>120000</v>
      </c>
      <c r="F162" s="16"/>
      <c r="G162" s="16"/>
      <c r="H162" s="16"/>
      <c r="I162" s="14"/>
      <c r="J162" s="20"/>
      <c r="K162" s="24"/>
      <c r="L162" s="24"/>
      <c r="M162" s="24"/>
      <c r="N162" s="24"/>
    </row>
    <row r="163" spans="1:10" s="5" customFormat="1" ht="46.5" customHeight="1">
      <c r="A163" s="13" t="s">
        <v>187</v>
      </c>
      <c r="B163" s="14" t="s">
        <v>28</v>
      </c>
      <c r="C163" s="13" t="s">
        <v>146</v>
      </c>
      <c r="D163" s="15">
        <v>60000</v>
      </c>
      <c r="E163" s="15">
        <v>60000</v>
      </c>
      <c r="F163" s="16"/>
      <c r="G163" s="62" t="s">
        <v>2</v>
      </c>
      <c r="H163" s="62" t="s">
        <v>2</v>
      </c>
      <c r="I163" s="14"/>
      <c r="J163" s="20"/>
    </row>
    <row r="164" spans="1:10" s="5" customFormat="1" ht="42.75" customHeight="1">
      <c r="A164" s="13" t="s">
        <v>188</v>
      </c>
      <c r="B164" s="14" t="s">
        <v>29</v>
      </c>
      <c r="C164" s="13" t="s">
        <v>146</v>
      </c>
      <c r="D164" s="15">
        <v>60000</v>
      </c>
      <c r="E164" s="15">
        <v>60000</v>
      </c>
      <c r="F164" s="16"/>
      <c r="G164" s="62" t="s">
        <v>201</v>
      </c>
      <c r="H164" s="62" t="s">
        <v>201</v>
      </c>
      <c r="I164" s="14"/>
      <c r="J164" s="20"/>
    </row>
    <row r="165" spans="1:10" s="5" customFormat="1" ht="60.75" customHeight="1">
      <c r="A165" s="13" t="s">
        <v>189</v>
      </c>
      <c r="B165" s="14" t="s">
        <v>193</v>
      </c>
      <c r="C165" s="13" t="s">
        <v>146</v>
      </c>
      <c r="D165" s="15">
        <v>830000</v>
      </c>
      <c r="E165" s="15">
        <v>830000</v>
      </c>
      <c r="F165" s="16"/>
      <c r="G165" s="62" t="s">
        <v>140</v>
      </c>
      <c r="H165" s="62" t="s">
        <v>2</v>
      </c>
      <c r="I165" s="14"/>
      <c r="J165" s="20"/>
    </row>
    <row r="166" spans="1:10" s="5" customFormat="1" ht="30.75" customHeight="1">
      <c r="A166" s="13" t="s">
        <v>190</v>
      </c>
      <c r="B166" s="14" t="s">
        <v>194</v>
      </c>
      <c r="C166" s="13" t="s">
        <v>146</v>
      </c>
      <c r="D166" s="15">
        <v>4563000</v>
      </c>
      <c r="E166" s="15">
        <f aca="true" t="shared" si="6" ref="E166:E175">D166</f>
        <v>4563000</v>
      </c>
      <c r="F166" s="16"/>
      <c r="G166" s="62" t="s">
        <v>140</v>
      </c>
      <c r="H166" s="62" t="s">
        <v>2</v>
      </c>
      <c r="I166" s="14"/>
      <c r="J166" s="20"/>
    </row>
    <row r="167" spans="1:10" s="5" customFormat="1" ht="60.75" customHeight="1">
      <c r="A167" s="13" t="s">
        <v>191</v>
      </c>
      <c r="B167" s="14" t="s">
        <v>195</v>
      </c>
      <c r="C167" s="13" t="s">
        <v>146</v>
      </c>
      <c r="D167" s="15">
        <v>199000</v>
      </c>
      <c r="E167" s="15">
        <f t="shared" si="6"/>
        <v>199000</v>
      </c>
      <c r="F167" s="16"/>
      <c r="G167" s="62" t="s">
        <v>204</v>
      </c>
      <c r="H167" s="62" t="s">
        <v>2</v>
      </c>
      <c r="I167" s="14"/>
      <c r="J167" s="20"/>
    </row>
    <row r="168" spans="1:10" s="5" customFormat="1" ht="59.25" customHeight="1">
      <c r="A168" s="13" t="s">
        <v>192</v>
      </c>
      <c r="B168" s="14" t="s">
        <v>226</v>
      </c>
      <c r="C168" s="13" t="s">
        <v>146</v>
      </c>
      <c r="D168" s="15">
        <v>199000</v>
      </c>
      <c r="E168" s="15">
        <f t="shared" si="6"/>
        <v>199000</v>
      </c>
      <c r="F168" s="16"/>
      <c r="G168" s="62" t="s">
        <v>140</v>
      </c>
      <c r="H168" s="62" t="s">
        <v>140</v>
      </c>
      <c r="I168" s="14"/>
      <c r="J168" s="20"/>
    </row>
    <row r="169" spans="1:10" s="5" customFormat="1" ht="41.25" customHeight="1">
      <c r="A169" s="13" t="s">
        <v>197</v>
      </c>
      <c r="B169" s="14" t="s">
        <v>198</v>
      </c>
      <c r="C169" s="13" t="s">
        <v>146</v>
      </c>
      <c r="D169" s="15">
        <v>20000</v>
      </c>
      <c r="E169" s="15">
        <f t="shared" si="6"/>
        <v>20000</v>
      </c>
      <c r="F169" s="16"/>
      <c r="G169" s="62" t="s">
        <v>140</v>
      </c>
      <c r="H169" s="62" t="s">
        <v>2</v>
      </c>
      <c r="I169" s="14"/>
      <c r="J169" s="20"/>
    </row>
    <row r="170" spans="1:10" s="5" customFormat="1" ht="61.5" customHeight="1">
      <c r="A170" s="13" t="s">
        <v>199</v>
      </c>
      <c r="B170" s="59" t="s">
        <v>260</v>
      </c>
      <c r="C170" s="13" t="s">
        <v>146</v>
      </c>
      <c r="D170" s="15">
        <v>700000</v>
      </c>
      <c r="E170" s="15">
        <f t="shared" si="6"/>
        <v>700000</v>
      </c>
      <c r="F170" s="16"/>
      <c r="G170" s="62" t="s">
        <v>204</v>
      </c>
      <c r="H170" s="62" t="s">
        <v>2</v>
      </c>
      <c r="I170" s="14"/>
      <c r="J170" s="20"/>
    </row>
    <row r="171" spans="1:10" s="5" customFormat="1" ht="75.75" customHeight="1">
      <c r="A171" s="13" t="s">
        <v>272</v>
      </c>
      <c r="B171" s="37" t="s">
        <v>271</v>
      </c>
      <c r="C171" s="13" t="s">
        <v>146</v>
      </c>
      <c r="D171" s="15">
        <v>2886676</v>
      </c>
      <c r="E171" s="15">
        <f t="shared" si="6"/>
        <v>2886676</v>
      </c>
      <c r="F171" s="16"/>
      <c r="G171" s="62" t="s">
        <v>204</v>
      </c>
      <c r="H171" s="62" t="s">
        <v>2</v>
      </c>
      <c r="I171" s="14"/>
      <c r="J171" s="20"/>
    </row>
    <row r="172" spans="1:10" s="5" customFormat="1" ht="49.5" customHeight="1">
      <c r="A172" s="13" t="s">
        <v>301</v>
      </c>
      <c r="B172" s="14" t="s">
        <v>239</v>
      </c>
      <c r="C172" s="13" t="s">
        <v>146</v>
      </c>
      <c r="D172" s="15">
        <f>195000+192000</f>
        <v>387000</v>
      </c>
      <c r="E172" s="15">
        <f t="shared" si="6"/>
        <v>387000</v>
      </c>
      <c r="F172" s="16"/>
      <c r="G172" s="62"/>
      <c r="H172" s="62"/>
      <c r="I172" s="14"/>
      <c r="J172" s="20"/>
    </row>
    <row r="173" spans="1:10" s="5" customFormat="1" ht="96.75" customHeight="1">
      <c r="A173" s="13" t="s">
        <v>302</v>
      </c>
      <c r="B173" s="37" t="s">
        <v>304</v>
      </c>
      <c r="C173" s="13" t="s">
        <v>146</v>
      </c>
      <c r="D173" s="15">
        <v>195000</v>
      </c>
      <c r="E173" s="15">
        <f t="shared" si="6"/>
        <v>195000</v>
      </c>
      <c r="F173" s="16"/>
      <c r="G173" s="62" t="s">
        <v>204</v>
      </c>
      <c r="H173" s="62" t="s">
        <v>2</v>
      </c>
      <c r="I173" s="14"/>
      <c r="J173" s="20"/>
    </row>
    <row r="174" spans="1:10" s="5" customFormat="1" ht="96.75" customHeight="1">
      <c r="A174" s="13" t="s">
        <v>425</v>
      </c>
      <c r="B174" s="37" t="s">
        <v>426</v>
      </c>
      <c r="C174" s="13" t="s">
        <v>146</v>
      </c>
      <c r="D174" s="15">
        <v>192000</v>
      </c>
      <c r="E174" s="15">
        <f t="shared" si="6"/>
        <v>192000</v>
      </c>
      <c r="F174" s="16"/>
      <c r="G174" s="62" t="s">
        <v>204</v>
      </c>
      <c r="H174" s="62" t="s">
        <v>2</v>
      </c>
      <c r="I174" s="14"/>
      <c r="J174" s="20"/>
    </row>
    <row r="175" spans="1:10" s="5" customFormat="1" ht="32.25" customHeight="1">
      <c r="A175" s="13"/>
      <c r="B175" s="14" t="s">
        <v>303</v>
      </c>
      <c r="C175" s="13" t="s">
        <v>146</v>
      </c>
      <c r="D175" s="15">
        <f>D151+D152+D157+D162+D165+D166+D167+D168+D169+D170+D171+D172</f>
        <v>11985378</v>
      </c>
      <c r="E175" s="15">
        <f t="shared" si="6"/>
        <v>11985378</v>
      </c>
      <c r="F175" s="16"/>
      <c r="G175" s="62"/>
      <c r="H175" s="62"/>
      <c r="I175" s="14"/>
      <c r="J175" s="20"/>
    </row>
    <row r="176" spans="1:10" s="5" customFormat="1" ht="48" customHeight="1">
      <c r="A176" s="13" t="s">
        <v>306</v>
      </c>
      <c r="B176" s="14" t="s">
        <v>200</v>
      </c>
      <c r="C176" s="13" t="s">
        <v>146</v>
      </c>
      <c r="D176" s="15">
        <v>30000</v>
      </c>
      <c r="E176" s="15">
        <v>30000</v>
      </c>
      <c r="F176" s="16"/>
      <c r="G176" s="62" t="s">
        <v>1</v>
      </c>
      <c r="H176" s="62" t="s">
        <v>2</v>
      </c>
      <c r="I176" s="14"/>
      <c r="J176" s="20"/>
    </row>
    <row r="177" spans="1:10" s="5" customFormat="1" ht="33" customHeight="1">
      <c r="A177" s="13"/>
      <c r="B177" s="14" t="s">
        <v>307</v>
      </c>
      <c r="C177" s="13"/>
      <c r="D177" s="15">
        <v>30000</v>
      </c>
      <c r="E177" s="15">
        <v>30000</v>
      </c>
      <c r="F177" s="16"/>
      <c r="G177" s="15"/>
      <c r="H177" s="16"/>
      <c r="I177" s="14"/>
      <c r="J177" s="20"/>
    </row>
    <row r="178" spans="1:10" s="5" customFormat="1" ht="33" customHeight="1">
      <c r="A178" s="13" t="s">
        <v>421</v>
      </c>
      <c r="B178" s="14" t="s">
        <v>346</v>
      </c>
      <c r="C178" s="13" t="s">
        <v>146</v>
      </c>
      <c r="D178" s="15">
        <v>80100</v>
      </c>
      <c r="E178" s="15">
        <f>D178</f>
        <v>80100</v>
      </c>
      <c r="F178" s="62"/>
      <c r="G178" s="62" t="s">
        <v>204</v>
      </c>
      <c r="H178" s="62" t="s">
        <v>2</v>
      </c>
      <c r="I178" s="14"/>
      <c r="J178" s="20"/>
    </row>
    <row r="179" spans="1:10" s="5" customFormat="1" ht="33" customHeight="1">
      <c r="A179" s="13"/>
      <c r="B179" s="14" t="s">
        <v>422</v>
      </c>
      <c r="C179" s="13"/>
      <c r="D179" s="15">
        <f>D178</f>
        <v>80100</v>
      </c>
      <c r="E179" s="15">
        <f>D179</f>
        <v>80100</v>
      </c>
      <c r="F179" s="16"/>
      <c r="G179" s="15"/>
      <c r="H179" s="16"/>
      <c r="I179" s="14"/>
      <c r="J179" s="20"/>
    </row>
    <row r="180" spans="1:10" s="5" customFormat="1" ht="31.5" customHeight="1">
      <c r="A180" s="13"/>
      <c r="B180" s="14" t="s">
        <v>219</v>
      </c>
      <c r="C180" s="13"/>
      <c r="D180" s="15">
        <f>D148+D149+D150+D175+D177+D179</f>
        <v>89555907</v>
      </c>
      <c r="E180" s="15">
        <f>D180</f>
        <v>89555907</v>
      </c>
      <c r="F180" s="16"/>
      <c r="G180" s="15"/>
      <c r="H180" s="16"/>
      <c r="I180" s="14"/>
      <c r="J180" s="20"/>
    </row>
    <row r="181" spans="1:10" s="5" customFormat="1" ht="31.5" customHeight="1">
      <c r="A181" s="13"/>
      <c r="B181" s="74" t="s">
        <v>294</v>
      </c>
      <c r="C181" s="75"/>
      <c r="D181" s="75"/>
      <c r="E181" s="75"/>
      <c r="F181" s="75"/>
      <c r="G181" s="75"/>
      <c r="H181" s="76"/>
      <c r="I181" s="75"/>
      <c r="J181" s="77"/>
    </row>
    <row r="182" spans="1:10" s="5" customFormat="1" ht="49.5" customHeight="1">
      <c r="A182" s="13" t="s">
        <v>257</v>
      </c>
      <c r="B182" s="14" t="s">
        <v>258</v>
      </c>
      <c r="C182" s="13" t="s">
        <v>146</v>
      </c>
      <c r="D182" s="15">
        <f>240000+600000</f>
        <v>840000</v>
      </c>
      <c r="E182" s="15"/>
      <c r="F182" s="56">
        <f aca="true" t="shared" si="7" ref="F182:F189">D182</f>
        <v>840000</v>
      </c>
      <c r="G182" s="62" t="s">
        <v>1</v>
      </c>
      <c r="H182" s="62" t="s">
        <v>202</v>
      </c>
      <c r="I182" s="14"/>
      <c r="J182" s="20"/>
    </row>
    <row r="183" spans="1:10" s="5" customFormat="1" ht="62.25" customHeight="1">
      <c r="A183" s="13" t="s">
        <v>284</v>
      </c>
      <c r="B183" s="68" t="s">
        <v>278</v>
      </c>
      <c r="C183" s="13" t="s">
        <v>146</v>
      </c>
      <c r="D183" s="15">
        <f>5000000-628736-400000</f>
        <v>3971264</v>
      </c>
      <c r="E183" s="15"/>
      <c r="F183" s="56">
        <f t="shared" si="7"/>
        <v>3971264</v>
      </c>
      <c r="G183" s="62" t="s">
        <v>202</v>
      </c>
      <c r="H183" s="63" t="s">
        <v>201</v>
      </c>
      <c r="I183" s="14"/>
      <c r="J183" s="20"/>
    </row>
    <row r="184" spans="1:10" s="5" customFormat="1" ht="59.25" customHeight="1">
      <c r="A184" s="13" t="s">
        <v>285</v>
      </c>
      <c r="B184" s="69" t="s">
        <v>279</v>
      </c>
      <c r="C184" s="13" t="s">
        <v>146</v>
      </c>
      <c r="D184" s="15">
        <v>300000</v>
      </c>
      <c r="E184" s="15"/>
      <c r="F184" s="56">
        <f t="shared" si="7"/>
        <v>300000</v>
      </c>
      <c r="G184" s="13" t="s">
        <v>202</v>
      </c>
      <c r="H184" s="13" t="s">
        <v>201</v>
      </c>
      <c r="I184" s="14"/>
      <c r="J184" s="20"/>
    </row>
    <row r="185" spans="1:10" s="5" customFormat="1" ht="49.5" customHeight="1">
      <c r="A185" s="13" t="s">
        <v>286</v>
      </c>
      <c r="B185" s="69" t="s">
        <v>280</v>
      </c>
      <c r="C185" s="13" t="s">
        <v>146</v>
      </c>
      <c r="D185" s="15">
        <v>4000000</v>
      </c>
      <c r="E185" s="15"/>
      <c r="F185" s="56">
        <f t="shared" si="7"/>
        <v>4000000</v>
      </c>
      <c r="G185" s="13" t="s">
        <v>202</v>
      </c>
      <c r="H185" s="13" t="s">
        <v>201</v>
      </c>
      <c r="I185" s="14"/>
      <c r="J185" s="20"/>
    </row>
    <row r="186" spans="1:10" s="5" customFormat="1" ht="57.75" customHeight="1">
      <c r="A186" s="13" t="s">
        <v>287</v>
      </c>
      <c r="B186" s="69" t="s">
        <v>281</v>
      </c>
      <c r="C186" s="13" t="s">
        <v>146</v>
      </c>
      <c r="D186" s="15">
        <v>8000000</v>
      </c>
      <c r="E186" s="15"/>
      <c r="F186" s="56">
        <f t="shared" si="7"/>
        <v>8000000</v>
      </c>
      <c r="G186" s="13" t="s">
        <v>202</v>
      </c>
      <c r="H186" s="13" t="s">
        <v>201</v>
      </c>
      <c r="I186" s="14"/>
      <c r="J186" s="20"/>
    </row>
    <row r="187" spans="1:10" s="5" customFormat="1" ht="61.5" customHeight="1">
      <c r="A187" s="13" t="s">
        <v>288</v>
      </c>
      <c r="B187" s="69" t="s">
        <v>282</v>
      </c>
      <c r="C187" s="13" t="s">
        <v>146</v>
      </c>
      <c r="D187" s="15">
        <f>628736+400000</f>
        <v>1028736</v>
      </c>
      <c r="E187" s="15"/>
      <c r="F187" s="56">
        <f t="shared" si="7"/>
        <v>1028736</v>
      </c>
      <c r="G187" s="13" t="s">
        <v>202</v>
      </c>
      <c r="H187" s="13" t="s">
        <v>201</v>
      </c>
      <c r="I187" s="14"/>
      <c r="J187" s="20"/>
    </row>
    <row r="188" spans="1:10" s="5" customFormat="1" ht="49.5" customHeight="1">
      <c r="A188" s="13" t="s">
        <v>289</v>
      </c>
      <c r="B188" s="64" t="s">
        <v>283</v>
      </c>
      <c r="C188" s="13" t="s">
        <v>146</v>
      </c>
      <c r="D188" s="15">
        <v>90000</v>
      </c>
      <c r="E188" s="15"/>
      <c r="F188" s="56">
        <f t="shared" si="7"/>
        <v>90000</v>
      </c>
      <c r="G188" s="13" t="s">
        <v>202</v>
      </c>
      <c r="H188" s="13" t="s">
        <v>201</v>
      </c>
      <c r="I188" s="14"/>
      <c r="J188" s="20"/>
    </row>
    <row r="189" spans="1:10" s="5" customFormat="1" ht="31.5" customHeight="1">
      <c r="A189" s="13"/>
      <c r="B189" s="14" t="s">
        <v>291</v>
      </c>
      <c r="C189" s="13"/>
      <c r="D189" s="15">
        <f>D182+D183+D184+D185+D186+D187+D188</f>
        <v>18230000</v>
      </c>
      <c r="E189" s="15"/>
      <c r="F189" s="56">
        <f t="shared" si="7"/>
        <v>18230000</v>
      </c>
      <c r="G189" s="15"/>
      <c r="H189" s="16"/>
      <c r="I189" s="14"/>
      <c r="J189" s="20"/>
    </row>
    <row r="190" spans="1:10" s="5" customFormat="1" ht="83.25" customHeight="1">
      <c r="A190" s="13" t="s">
        <v>292</v>
      </c>
      <c r="B190" s="28" t="s">
        <v>277</v>
      </c>
      <c r="C190" s="13" t="s">
        <v>146</v>
      </c>
      <c r="D190" s="15">
        <v>920000</v>
      </c>
      <c r="E190" s="15"/>
      <c r="F190" s="15">
        <f>D190</f>
        <v>920000</v>
      </c>
      <c r="G190" s="62" t="s">
        <v>204</v>
      </c>
      <c r="H190" s="62" t="s">
        <v>2</v>
      </c>
      <c r="I190" s="29"/>
      <c r="J190" s="20"/>
    </row>
    <row r="191" spans="1:10" s="5" customFormat="1" ht="36" customHeight="1">
      <c r="A191" s="13"/>
      <c r="B191" s="14" t="s">
        <v>293</v>
      </c>
      <c r="C191" s="13"/>
      <c r="D191" s="15">
        <f>D190</f>
        <v>920000</v>
      </c>
      <c r="E191" s="15"/>
      <c r="F191" s="15">
        <f>D191</f>
        <v>920000</v>
      </c>
      <c r="G191" s="62" t="s">
        <v>204</v>
      </c>
      <c r="H191" s="62" t="s">
        <v>2</v>
      </c>
      <c r="I191" s="29"/>
      <c r="J191" s="20"/>
    </row>
    <row r="192" spans="1:10" s="5" customFormat="1" ht="31.5" customHeight="1">
      <c r="A192" s="13"/>
      <c r="B192" s="14" t="s">
        <v>259</v>
      </c>
      <c r="C192" s="13"/>
      <c r="D192" s="15">
        <f>D189+D191</f>
        <v>19150000</v>
      </c>
      <c r="E192" s="15"/>
      <c r="F192" s="56">
        <f>D192</f>
        <v>19150000</v>
      </c>
      <c r="G192" s="15"/>
      <c r="H192" s="16"/>
      <c r="I192" s="14"/>
      <c r="J192" s="20"/>
    </row>
    <row r="193" spans="1:10" s="5" customFormat="1" ht="30" customHeight="1">
      <c r="A193" s="13"/>
      <c r="B193" s="14" t="s">
        <v>290</v>
      </c>
      <c r="C193" s="13"/>
      <c r="D193" s="15">
        <f>D101+D180+D192</f>
        <v>176017407</v>
      </c>
      <c r="E193" s="15">
        <f>E180</f>
        <v>89555907</v>
      </c>
      <c r="F193" s="56">
        <f>F101+F192</f>
        <v>86461500</v>
      </c>
      <c r="G193" s="16"/>
      <c r="H193" s="16"/>
      <c r="I193" s="14"/>
      <c r="J193" s="20"/>
    </row>
    <row r="194" spans="1:10" s="3" customFormat="1" ht="18.75">
      <c r="A194" s="70"/>
      <c r="B194" s="24"/>
      <c r="C194" s="70"/>
      <c r="D194" s="70"/>
      <c r="E194" s="70"/>
      <c r="F194" s="70"/>
      <c r="G194" s="70"/>
      <c r="H194" s="70"/>
      <c r="I194" s="70"/>
      <c r="J194" s="70"/>
    </row>
    <row r="195" spans="1:10" ht="23.25">
      <c r="A195" s="24"/>
      <c r="B195" s="71" t="s">
        <v>138</v>
      </c>
      <c r="C195" s="71"/>
      <c r="D195" s="71" t="s">
        <v>139</v>
      </c>
      <c r="E195" s="70"/>
      <c r="F195" s="70"/>
      <c r="G195" s="70"/>
      <c r="H195" s="24"/>
      <c r="I195" s="72"/>
      <c r="J195" s="72"/>
    </row>
    <row r="200" ht="12.75">
      <c r="E200" s="8"/>
    </row>
  </sheetData>
  <sheetProtection/>
  <mergeCells count="18">
    <mergeCell ref="E2:J2"/>
    <mergeCell ref="B6:I7"/>
    <mergeCell ref="A10:A12"/>
    <mergeCell ref="B10:B12"/>
    <mergeCell ref="C10:C12"/>
    <mergeCell ref="D10:D12"/>
    <mergeCell ref="E10:F10"/>
    <mergeCell ref="G10:G12"/>
    <mergeCell ref="H10:H12"/>
    <mergeCell ref="I10:I12"/>
    <mergeCell ref="B181:J181"/>
    <mergeCell ref="B103:D103"/>
    <mergeCell ref="I104:I118"/>
    <mergeCell ref="I119:I129"/>
    <mergeCell ref="J10:J12"/>
    <mergeCell ref="E11:F11"/>
    <mergeCell ref="A14:J14"/>
    <mergeCell ref="A102:I102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5" r:id="rId1"/>
  <rowBreaks count="4" manualBreakCount="4">
    <brk id="20" max="9" man="1"/>
    <brk id="106" max="9" man="1"/>
    <brk id="123" max="9" man="1"/>
    <brk id="1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79">
      <selection activeCell="B17" sqref="B17"/>
    </sheetView>
  </sheetViews>
  <sheetFormatPr defaultColWidth="9.00390625" defaultRowHeight="12.75"/>
  <cols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91" t="s">
        <v>116</v>
      </c>
      <c r="G2" s="91"/>
      <c r="H2" s="91"/>
      <c r="I2" s="91"/>
      <c r="J2" s="91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92" t="s">
        <v>115</v>
      </c>
      <c r="C6" s="93"/>
      <c r="D6" s="93"/>
      <c r="E6" s="93"/>
      <c r="F6" s="93"/>
      <c r="G6" s="93"/>
      <c r="H6" s="93"/>
      <c r="I6" s="93"/>
      <c r="J6" s="4"/>
    </row>
    <row r="7" spans="1:10" s="5" customFormat="1" ht="16.5" customHeight="1">
      <c r="A7" s="4"/>
      <c r="B7" s="93"/>
      <c r="C7" s="93"/>
      <c r="D7" s="93"/>
      <c r="E7" s="93"/>
      <c r="F7" s="93"/>
      <c r="G7" s="93"/>
      <c r="H7" s="93"/>
      <c r="I7" s="93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81" t="s">
        <v>25</v>
      </c>
      <c r="B10" s="81" t="s">
        <v>17</v>
      </c>
      <c r="C10" s="81" t="s">
        <v>16</v>
      </c>
      <c r="D10" s="81" t="s">
        <v>68</v>
      </c>
      <c r="E10" s="81" t="s">
        <v>0</v>
      </c>
      <c r="F10" s="81"/>
      <c r="G10" s="81" t="s">
        <v>15</v>
      </c>
      <c r="H10" s="81" t="s">
        <v>14</v>
      </c>
      <c r="I10" s="81" t="s">
        <v>36</v>
      </c>
      <c r="J10" s="81" t="s">
        <v>13</v>
      </c>
    </row>
    <row r="11" spans="1:10" s="4" customFormat="1" ht="38.25" customHeight="1">
      <c r="A11" s="81"/>
      <c r="B11" s="81"/>
      <c r="C11" s="81"/>
      <c r="D11" s="81"/>
      <c r="E11" s="82" t="s">
        <v>24</v>
      </c>
      <c r="F11" s="82"/>
      <c r="G11" s="81"/>
      <c r="H11" s="81"/>
      <c r="I11" s="81"/>
      <c r="J11" s="81"/>
    </row>
    <row r="12" spans="1:10" s="4" customFormat="1" ht="69.75" customHeight="1">
      <c r="A12" s="81"/>
      <c r="B12" s="81"/>
      <c r="C12" s="81"/>
      <c r="D12" s="81"/>
      <c r="E12" s="17" t="s">
        <v>69</v>
      </c>
      <c r="F12" s="17" t="s">
        <v>70</v>
      </c>
      <c r="G12" s="81"/>
      <c r="H12" s="81"/>
      <c r="I12" s="81"/>
      <c r="J12" s="81"/>
    </row>
    <row r="13" spans="1:10" s="5" customFormat="1" ht="18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.75">
      <c r="A14" s="94" t="s">
        <v>55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79" t="s">
        <v>32</v>
      </c>
      <c r="J16" s="20"/>
    </row>
    <row r="17" spans="1:10" s="5" customFormat="1" ht="42" customHeight="1">
      <c r="A17" s="26" t="s">
        <v>40</v>
      </c>
      <c r="B17" s="27" t="s">
        <v>141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97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98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80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80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80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90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84" t="s">
        <v>35</v>
      </c>
      <c r="B28" s="85"/>
      <c r="C28" s="85"/>
      <c r="D28" s="85"/>
      <c r="E28" s="85"/>
      <c r="F28" s="85"/>
      <c r="G28" s="85"/>
      <c r="H28" s="85"/>
      <c r="I28" s="86"/>
      <c r="J28" s="20"/>
    </row>
    <row r="29" spans="1:10" s="5" customFormat="1" ht="30" customHeight="1">
      <c r="A29" s="13" t="s">
        <v>9</v>
      </c>
      <c r="B29" s="78" t="s">
        <v>23</v>
      </c>
      <c r="C29" s="78"/>
      <c r="D29" s="78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79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80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80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80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80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80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80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80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80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80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80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80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80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80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80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80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80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80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80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80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80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80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80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80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80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80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79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80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80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80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80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80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80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80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80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80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80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80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80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80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80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80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80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80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80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80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80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80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80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.75">
      <c r="B91" s="5" t="s">
        <v>61</v>
      </c>
    </row>
    <row r="92" spans="2:8" s="3" customFormat="1" ht="18.75">
      <c r="B92" s="5" t="s">
        <v>62</v>
      </c>
      <c r="H92" s="5" t="s">
        <v>63</v>
      </c>
    </row>
    <row r="97" ht="12.75">
      <c r="E97" s="8"/>
    </row>
  </sheetData>
  <sheetProtection/>
  <mergeCells count="22">
    <mergeCell ref="I79:I87"/>
    <mergeCell ref="A14:J14"/>
    <mergeCell ref="I30:I44"/>
    <mergeCell ref="I45:I55"/>
    <mergeCell ref="I16:I18"/>
    <mergeCell ref="B29:D29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G10:G12"/>
    <mergeCell ref="I65:I68"/>
    <mergeCell ref="I69:I78"/>
    <mergeCell ref="A28:I28"/>
    <mergeCell ref="I22:I25"/>
    <mergeCell ref="A10:A12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2017-05-10T04:27:15Z</cp:lastPrinted>
  <dcterms:created xsi:type="dcterms:W3CDTF">2009-05-12T09:31:38Z</dcterms:created>
  <dcterms:modified xsi:type="dcterms:W3CDTF">2017-05-10T04:29:50Z</dcterms:modified>
  <cp:category/>
  <cp:version/>
  <cp:contentType/>
  <cp:contentStatus/>
</cp:coreProperties>
</file>