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xlnm.Print_Titles" localSheetId="0">'В титул'!$11:$11</definedName>
    <definedName name="_xlnm.Print_Area" localSheetId="0">'В титул'!$A$1:$E$66</definedName>
  </definedNames>
  <calcPr fullCalcOnLoad="1"/>
</workbook>
</file>

<file path=xl/sharedStrings.xml><?xml version="1.0" encoding="utf-8"?>
<sst xmlns="http://schemas.openxmlformats.org/spreadsheetml/2006/main" count="121" uniqueCount="115">
  <si>
    <t>Джерело фінансування</t>
  </si>
  <si>
    <t>1.1</t>
  </si>
  <si>
    <t>Найменування об`єкта</t>
  </si>
  <si>
    <t>1.2</t>
  </si>
  <si>
    <t>№ з/п</t>
  </si>
  <si>
    <t>Міський бюджет</t>
  </si>
  <si>
    <t>Кошторисна вартість,                грн</t>
  </si>
  <si>
    <t>Спеціальний фонд,               грн</t>
  </si>
  <si>
    <t>Загальний фонд,               грн</t>
  </si>
  <si>
    <t xml:space="preserve">1.Реконструкція та будівництво об'єктів </t>
  </si>
  <si>
    <t>1.3</t>
  </si>
  <si>
    <t>1.4</t>
  </si>
  <si>
    <t>Реконструкція мереж зовнішнього освітлення по проспекту Миру (від мосту через р. Десна до Катерининської церкви)</t>
  </si>
  <si>
    <t>Будівництво мереж зовнішнього освітлення та системи відеоспостереження на  полігоні твердих побутових відходів (район Масани)</t>
  </si>
  <si>
    <t>1.5</t>
  </si>
  <si>
    <t>Реконструкція мереж зливової каналізації від вул. Рокоссовського до просп.Перемоги у м. Чернігів</t>
  </si>
  <si>
    <t>1.6</t>
  </si>
  <si>
    <t xml:space="preserve"> </t>
  </si>
  <si>
    <t>1.7</t>
  </si>
  <si>
    <t>1.8</t>
  </si>
  <si>
    <t>1.9</t>
  </si>
  <si>
    <t>1.10</t>
  </si>
  <si>
    <t>1.11</t>
  </si>
  <si>
    <t>1.12</t>
  </si>
  <si>
    <t>1.13</t>
  </si>
  <si>
    <t>Перелік об`єктів на будівництво та реконструкцію об'єктів житлово-комунального господарства міста Чернігова  на 2019 рік</t>
  </si>
  <si>
    <t>Реконструкція водопроводу до полігону твердих побутових відходів (район Масани)</t>
  </si>
  <si>
    <t>Реконструкція водопроводу до полігону твердих побутових відходів (район Масани) (коригування)</t>
  </si>
  <si>
    <t>1.14</t>
  </si>
  <si>
    <t>Будівництво водопроводу до 162-х квартирного житлового будинку по 3-ому провулку Кривоноса, 1 в м. Чернігові</t>
  </si>
  <si>
    <t>Розширення міського кладовища "Яцево"</t>
  </si>
  <si>
    <t>1.15</t>
  </si>
  <si>
    <t>Реконструкція самопливного каналізаційного колектору по вул. Кирпоноса від вул. Магістратська до вул. Князя Чорного, вул. Шевченка від будівлі № 5 до житлового будинку № 9 та на ділянці проспекту Миру від будівлі № 1 по вул. Магістратська до будівлі № 7  по вул. Шевченка в м. Чернігів</t>
  </si>
  <si>
    <t>Разом у розділі 1:</t>
  </si>
  <si>
    <t>Реконструкція мереж зливової каналізації по вул. Декабристів від вул. Михайла Могилянського до просп. Миру з влаштуванням споруди для тимчасового накопичення зливових вод біля буд. №1 по вул. Декабристів м. Чернігів</t>
  </si>
  <si>
    <t>Реконструкція самопливного каналізаційного колектору по вулиці Героїв Чорнобиля від буд. №3 по вул. Героїв Чорнобиля до перехрестя з                            вул. Юрія Мезенцева в м. Чернігові</t>
  </si>
  <si>
    <t>Реконструкція водопроводу по вулиці Гетьмана Полуботка, Магістрацька, Кирпоноса, Шевченка від житлового будинку № 4 по вулиці Гетьмана Полуботка до житлового будинку № 9 по вулиці Шевченка, та ділянці по проспекту Миру від будинку  № 18 до будинку № 16 в м. Чернігові</t>
  </si>
  <si>
    <t>Реконструкція водопроводу по вулиці Героїв Чорнобиля від проспекту Миру до перехрестя вулиць 77-ої Гвардійської Дивізії та Київської в м. Чернігові</t>
  </si>
  <si>
    <t>Будівництво контейнерного майданчика по                     вул. Генерала Пухова, 150 в м. Чернігів</t>
  </si>
  <si>
    <t>Будівництво контейнерного майданчика по                     вул. Генерала Пухова, 152 в м. Чернігів</t>
  </si>
  <si>
    <t>Будівництво контейнерного майданчика по                      вул. Генерала Бєлова, 18 в м. Чернігів</t>
  </si>
  <si>
    <t>Будівництво контейнерного майданчика по                        вул. Генерала Бєлова, 21 в м. Чернігів</t>
  </si>
  <si>
    <t>Будівництво контейнерного майданчика по                     вул. Генерала Бєлова, 29 в м. Чернігів</t>
  </si>
  <si>
    <t>Будівництво контейнерного майданчика по                     вул. Генерала Бєлова, 37 в м. Чернігів</t>
  </si>
  <si>
    <t>Будівництво контейнерного майданчика по                    вул. Доценка, 11 в м. Чернігів</t>
  </si>
  <si>
    <t>Будівництво контейнерного майданчика по                 вул. Доценка, 21 в м. Чернігів</t>
  </si>
  <si>
    <t>Будівництво контейнерного майданчика по                 вул. Космонавтів, 5а в м. Чернігів</t>
  </si>
  <si>
    <t>Будівництво контейнерного майданчика по                  вул.1 Травня, 169 корп. 1 в м. Чернігів</t>
  </si>
  <si>
    <t>Будівництво контейнерного майданчика по                 вул. Рокоссовського,56а в м. Чернігів</t>
  </si>
  <si>
    <t>Будівництво контейнерного майданчика по                  вул. 1 Травня, 155 в м. Чернігів</t>
  </si>
  <si>
    <t>Будівництво контейнерного майданчика по                 вул. Рокоссовського,62 в м. Чернігів</t>
  </si>
  <si>
    <t>Будівництво контейнерного майданчика по                 вул. Рокоссовського,40 в м. Чернігів</t>
  </si>
  <si>
    <t xml:space="preserve">  </t>
  </si>
  <si>
    <t>Будівництво контейнерних майданчиків, з них:</t>
  </si>
  <si>
    <t>1.16</t>
  </si>
  <si>
    <t>Будівництво мереж зливової каналізації по                    вул. Реміснича від вул. Магістратська до                       вул. Коцюбинського та по вул.  Коцюбинського від                      вул. Реміснича до вул. Кирпоноса в м. Чернігів</t>
  </si>
  <si>
    <t>Будівництво контейнерного майданчика по                                   вул. Рокоссовського,  14 в м. Чернігів</t>
  </si>
  <si>
    <t>Будівництво контейнерного майданчика по                                 вул. Рокоссовського, 4 в м. Чернігів</t>
  </si>
  <si>
    <t>Будівництво контейнерного майданчика по вул. Генерала Пухова, 140 в м. Чернігів (коригування)</t>
  </si>
  <si>
    <t>Будівництво контейнерного майданчика по вул. Генерала Пухова, 142 в м. Чернігів (коригування)</t>
  </si>
  <si>
    <t>Будівництво контейнерного майданчика по                              вул. 1 Травня, 169 корп 1 в м. Чернігів (коригування)</t>
  </si>
  <si>
    <t>Будівництво контейнерного майданчика по                                вул. Всіхсвятська, 12а в м. Чернігів</t>
  </si>
  <si>
    <t>Будівництво контейнерного майданчика по                                 вул. Захисників України, 9а в м. Чернігів</t>
  </si>
  <si>
    <t>Будівництво контейнерного майданчика по                                вул. Рокоссовського,  22а в м. Чернігів</t>
  </si>
  <si>
    <t>Будівництво контейнерного майданчика по                                вул. Рокоссовського, 16а в м. Чернігів</t>
  </si>
  <si>
    <t>Будівництво контейнерного майданчика по                                вул. Рокоссовського, 18б в м. Чернігів</t>
  </si>
  <si>
    <t>Реконструкція мереж зовнішнього освітлення по проспекту Миру (від мосту через р. Десна до Катерининської церкви) (Коригування)</t>
  </si>
  <si>
    <t>1.17</t>
  </si>
  <si>
    <t>Будівництво контейнерного майданчика по                             вул. Генерала Пухова, 113 в м. Чернігів</t>
  </si>
  <si>
    <t>Будівництво контейнерного майданчика по                                вул. Генерала Пухова 109, корп 3 в м. Чернігів</t>
  </si>
  <si>
    <t>Будівництво контейнерного майданчика по                                 вул. Генерала Пухова, 45 в м. Чернігів</t>
  </si>
  <si>
    <t>Реконструкція самопливного каналізаційного колектору від житлового будинку №12 по вулиці Олександра Самійленка до каналізаційної насосної станції №3 по вулиці Мстиславська, 100-а в                                                       м. Чернігів</t>
  </si>
  <si>
    <t>Будівництво контейнерного майданчика по                                           вул. Генерала Пухова, 140 в м. Чернігів</t>
  </si>
  <si>
    <t>Будівництво контейнерного майданчика по                                         вул. Генерала Пухова, 142 в м. Чернігів</t>
  </si>
  <si>
    <t>Реконструкція самопливного каналізаційного колектору по вул. Кирпоноса від вул. Магістратська до вул. Князя Чорного, вул. Шевченка від будівлі № 5 до житлового будинку № 9 та на ділянці проспекту Миру від будівлі № 1 по вул. Магістратська до будівлі № 7  по вул. Шевченка в м. Чернігів (Коригування)</t>
  </si>
  <si>
    <t>Реконструкція водопроводу по вулиці Гетьмана Полуботка, Магістрацька, Кирпоноса, Шевченка від житлового будинку № 4 по вулиці Гетьмана Полуботка до житлового будинку № 9 по вулиці Шевченка, та ділянці по проспекту Миру від будинку  № 18 до будинку № 16 в м. Чернігові (Коригування)</t>
  </si>
  <si>
    <t>1.18</t>
  </si>
  <si>
    <t>1.19</t>
  </si>
  <si>
    <t>Реконструкція мереж зовнішнього освітлення по         вул. Берегова  (від вул. 1-ша Кордівка до перехрестя вул. Олега Міхнюка)</t>
  </si>
  <si>
    <t xml:space="preserve">Додаток 5
до рішення виконавчого комітету міської ради
листопада  2019 року № </t>
  </si>
  <si>
    <t>Розширення міського кладовища "Яцево" (Коригування)</t>
  </si>
  <si>
    <t>Секретар мвської ради</t>
  </si>
  <si>
    <t>Н. ХОЛЬЧЕНКОВА</t>
  </si>
  <si>
    <t>Разом у пунктах 1.1-1.16: (КЕКВ 3142)</t>
  </si>
  <si>
    <t>1.20</t>
  </si>
  <si>
    <t>1.20.1</t>
  </si>
  <si>
    <t>1.20.2</t>
  </si>
  <si>
    <t>1.20.3</t>
  </si>
  <si>
    <t>1.20.4</t>
  </si>
  <si>
    <t>1.20.5</t>
  </si>
  <si>
    <t>1.20.6</t>
  </si>
  <si>
    <t>1.20.7</t>
  </si>
  <si>
    <t>1.20.8</t>
  </si>
  <si>
    <t>1.20.9</t>
  </si>
  <si>
    <t>1.20.10</t>
  </si>
  <si>
    <t>1.20.11</t>
  </si>
  <si>
    <t>1.20.12</t>
  </si>
  <si>
    <t>1.20.13</t>
  </si>
  <si>
    <t>1.20.14</t>
  </si>
  <si>
    <t>1.20.15</t>
  </si>
  <si>
    <t>1.20.16</t>
  </si>
  <si>
    <t>1.20.17</t>
  </si>
  <si>
    <t>1.20.18</t>
  </si>
  <si>
    <t>1.20.19</t>
  </si>
  <si>
    <t>1.20.20</t>
  </si>
  <si>
    <t>1.20.21</t>
  </si>
  <si>
    <t>1.20.22</t>
  </si>
  <si>
    <t>1.20.23</t>
  </si>
  <si>
    <t>1.20.24</t>
  </si>
  <si>
    <t>1.20.25</t>
  </si>
  <si>
    <t>1.20.26</t>
  </si>
  <si>
    <t>1.20.27</t>
  </si>
  <si>
    <t>1.20.28</t>
  </si>
  <si>
    <t>1.20.29</t>
  </si>
  <si>
    <t>Разом у пунктах 1.16-1.20. (КЕКВ 3122)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</si>
</sst>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_р_."/>
    <numFmt numFmtId="181" formatCode="0.00;[Red]0.00"/>
    <numFmt numFmtId="182" formatCode="0.000;[Red]0.000"/>
    <numFmt numFmtId="183" formatCode="0.0;[Red]0.0"/>
    <numFmt numFmtId="184" formatCode="#,##0.00&quot;р.&quot;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4"/>
      <name val="Times New Roman Cyr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9" tint="-0.4999699890613556"/>
      <name val="Times New Roman"/>
      <family val="1"/>
    </font>
    <font>
      <sz val="14"/>
      <color theme="5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81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 applyProtection="1">
      <alignment horizontal="justify" vertical="center" wrapText="1"/>
      <protection locked="0"/>
    </xf>
    <xf numFmtId="2" fontId="2" fillId="33" borderId="10" xfId="53" applyNumberFormat="1" applyFont="1" applyFill="1" applyBorder="1" applyAlignment="1">
      <alignment horizontal="left" wrapText="1"/>
      <protection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 wrapText="1"/>
    </xf>
    <xf numFmtId="2" fontId="2" fillId="33" borderId="12" xfId="53" applyNumberFormat="1" applyFont="1" applyFill="1" applyBorder="1" applyAlignment="1">
      <alignment horizontal="left" vertical="center" wrapText="1"/>
      <protection/>
    </xf>
    <xf numFmtId="4" fontId="8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46" fillId="33" borderId="0" xfId="0" applyNumberFormat="1" applyFont="1" applyFill="1" applyBorder="1" applyAlignment="1">
      <alignment/>
    </xf>
    <xf numFmtId="4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9" fillId="33" borderId="0" xfId="0" applyFont="1" applyFill="1" applyBorder="1" applyAlignment="1">
      <alignment vertical="center" wrapText="1"/>
    </xf>
    <xf numFmtId="2" fontId="2" fillId="33" borderId="13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4" fontId="9" fillId="33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55"/>
  <sheetViews>
    <sheetView tabSelected="1" view="pageBreakPreview" zoomScale="75" zoomScaleNormal="75" zoomScaleSheetLayoutView="75" zoomScalePageLayoutView="0" workbookViewId="0" topLeftCell="A29">
      <selection activeCell="F35" sqref="F35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5" width="21.75390625" style="0" customWidth="1"/>
    <col min="6" max="6" width="13.375" style="0" customWidth="1"/>
    <col min="7" max="7" width="17.125" style="0" bestFit="1" customWidth="1"/>
    <col min="8" max="8" width="10.625" style="0" bestFit="1" customWidth="1"/>
    <col min="11" max="11" width="17.125" style="0" bestFit="1" customWidth="1"/>
  </cols>
  <sheetData>
    <row r="1" spans="1:5" ht="87.75" customHeight="1">
      <c r="A1" s="9"/>
      <c r="B1" s="9"/>
      <c r="C1" s="42" t="s">
        <v>79</v>
      </c>
      <c r="D1" s="42"/>
      <c r="E1" s="42"/>
    </row>
    <row r="2" spans="1:5" ht="24.75" customHeight="1" hidden="1">
      <c r="A2" s="9"/>
      <c r="B2" s="9"/>
      <c r="C2" s="9"/>
      <c r="D2" s="9"/>
      <c r="E2" s="10"/>
    </row>
    <row r="3" spans="1:5" ht="48" customHeight="1" hidden="1">
      <c r="A3" s="9"/>
      <c r="B3" s="9"/>
      <c r="C3" s="9"/>
      <c r="D3" s="9"/>
      <c r="E3" s="9"/>
    </row>
    <row r="4" spans="1:6" s="2" customFormat="1" ht="0.75" customHeight="1" hidden="1">
      <c r="A4" s="11"/>
      <c r="B4" s="11"/>
      <c r="C4" s="12"/>
      <c r="D4" s="12"/>
      <c r="E4" s="12"/>
      <c r="F4" s="7"/>
    </row>
    <row r="5" spans="1:5" s="2" customFormat="1" ht="63" customHeight="1">
      <c r="A5" s="46" t="s">
        <v>25</v>
      </c>
      <c r="B5" s="46"/>
      <c r="C5" s="46"/>
      <c r="D5" s="46"/>
      <c r="E5" s="46"/>
    </row>
    <row r="6" spans="1:5" s="2" customFormat="1" ht="18" customHeight="1" hidden="1">
      <c r="A6" s="46"/>
      <c r="B6" s="46"/>
      <c r="C6" s="46"/>
      <c r="D6" s="46"/>
      <c r="E6" s="46"/>
    </row>
    <row r="7" spans="1:5" s="2" customFormat="1" ht="21.75" customHeight="1">
      <c r="A7" s="13"/>
      <c r="B7" s="13"/>
      <c r="C7" s="13"/>
      <c r="D7" s="13"/>
      <c r="E7" s="13"/>
    </row>
    <row r="8" spans="1:5" s="1" customFormat="1" ht="24.75" customHeight="1">
      <c r="A8" s="43" t="s">
        <v>4</v>
      </c>
      <c r="B8" s="43" t="s">
        <v>2</v>
      </c>
      <c r="C8" s="43" t="s">
        <v>6</v>
      </c>
      <c r="D8" s="39" t="s">
        <v>0</v>
      </c>
      <c r="E8" s="40"/>
    </row>
    <row r="9" spans="1:5" s="1" customFormat="1" ht="21.75" customHeight="1">
      <c r="A9" s="44"/>
      <c r="B9" s="44"/>
      <c r="C9" s="44"/>
      <c r="D9" s="39" t="s">
        <v>5</v>
      </c>
      <c r="E9" s="40"/>
    </row>
    <row r="10" spans="1:5" s="1" customFormat="1" ht="66.75" customHeight="1">
      <c r="A10" s="45"/>
      <c r="B10" s="45"/>
      <c r="C10" s="45"/>
      <c r="D10" s="23" t="s">
        <v>8</v>
      </c>
      <c r="E10" s="23" t="s">
        <v>7</v>
      </c>
    </row>
    <row r="11" spans="1:107" s="2" customFormat="1" ht="18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s="2" customFormat="1" ht="27.75" customHeight="1">
      <c r="A12" s="39" t="s">
        <v>9</v>
      </c>
      <c r="B12" s="40"/>
      <c r="C12" s="40"/>
      <c r="D12" s="40"/>
      <c r="E12" s="4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s="2" customFormat="1" ht="62.25" customHeight="1">
      <c r="A13" s="15" t="s">
        <v>1</v>
      </c>
      <c r="B13" s="20" t="s">
        <v>12</v>
      </c>
      <c r="C13" s="16">
        <f>6545437-946740-4053576</f>
        <v>1545121</v>
      </c>
      <c r="D13" s="16"/>
      <c r="E13" s="16">
        <f aca="true" t="shared" si="0" ref="E13:E32">C13</f>
        <v>1545121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s="2" customFormat="1" ht="62.25" customHeight="1">
      <c r="A14" s="15" t="s">
        <v>3</v>
      </c>
      <c r="B14" s="20" t="s">
        <v>78</v>
      </c>
      <c r="C14" s="16">
        <f>946740+4320</f>
        <v>951060</v>
      </c>
      <c r="D14" s="16"/>
      <c r="E14" s="16">
        <f t="shared" si="0"/>
        <v>951060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s="2" customFormat="1" ht="45" customHeight="1">
      <c r="A15" s="15" t="s">
        <v>10</v>
      </c>
      <c r="B15" s="20" t="s">
        <v>26</v>
      </c>
      <c r="C15" s="16">
        <f>2830766+631596+43890+210760</f>
        <v>3717012</v>
      </c>
      <c r="D15" s="16"/>
      <c r="E15" s="16">
        <f t="shared" si="0"/>
        <v>3717012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s="2" customFormat="1" ht="45" customHeight="1">
      <c r="A16" s="15" t="s">
        <v>11</v>
      </c>
      <c r="B16" s="20" t="s">
        <v>27</v>
      </c>
      <c r="C16" s="16">
        <f>2200000-672690</f>
        <v>1527310</v>
      </c>
      <c r="D16" s="16"/>
      <c r="E16" s="16">
        <f t="shared" si="0"/>
        <v>1527310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</row>
    <row r="17" spans="1:107" s="2" customFormat="1" ht="75.75" customHeight="1">
      <c r="A17" s="15" t="s">
        <v>14</v>
      </c>
      <c r="B17" s="20" t="s">
        <v>35</v>
      </c>
      <c r="C17" s="16">
        <f>15269480-344956.8-4924000+3922546+4737328+3854540</f>
        <v>22514937.2</v>
      </c>
      <c r="D17" s="16"/>
      <c r="E17" s="16">
        <f t="shared" si="0"/>
        <v>22514937.2</v>
      </c>
      <c r="F17" s="1"/>
      <c r="G17" s="29"/>
      <c r="H17" s="1"/>
      <c r="I17" s="1"/>
      <c r="J17" s="1"/>
      <c r="K17" s="2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107" s="2" customFormat="1" ht="58.5" customHeight="1">
      <c r="A18" s="15" t="s">
        <v>16</v>
      </c>
      <c r="B18" s="20" t="s">
        <v>37</v>
      </c>
      <c r="C18" s="16">
        <f>15000000+16735236-442248-132811.1-855330-20304450-9979377.94</f>
        <v>21018.95999999903</v>
      </c>
      <c r="D18" s="16"/>
      <c r="E18" s="16">
        <f t="shared" si="0"/>
        <v>21018.95999999903</v>
      </c>
      <c r="F18" s="1"/>
      <c r="G18" s="3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1:107" s="2" customFormat="1" ht="42.75" customHeight="1">
      <c r="A19" s="15" t="s">
        <v>18</v>
      </c>
      <c r="B19" s="20" t="s">
        <v>15</v>
      </c>
      <c r="C19" s="16">
        <f>5000000-4844980+5454</f>
        <v>160474</v>
      </c>
      <c r="D19" s="16"/>
      <c r="E19" s="16">
        <f t="shared" si="0"/>
        <v>160474</v>
      </c>
      <c r="F19" s="1"/>
      <c r="G19" s="28"/>
      <c r="H19" s="1"/>
      <c r="I19" s="1"/>
      <c r="J19" s="1"/>
      <c r="K19" s="2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</row>
    <row r="20" spans="1:107" s="2" customFormat="1" ht="120" customHeight="1">
      <c r="A20" s="15" t="s">
        <v>19</v>
      </c>
      <c r="B20" s="20" t="s">
        <v>32</v>
      </c>
      <c r="C20" s="16">
        <f>14200000-1740000-155000-4034527</f>
        <v>8270473</v>
      </c>
      <c r="D20" s="16" t="s">
        <v>17</v>
      </c>
      <c r="E20" s="16">
        <f t="shared" si="0"/>
        <v>8270473</v>
      </c>
      <c r="F20" s="1"/>
      <c r="G20" s="2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1:107" s="2" customFormat="1" ht="117" customHeight="1">
      <c r="A21" s="15" t="s">
        <v>20</v>
      </c>
      <c r="B21" s="20" t="s">
        <v>36</v>
      </c>
      <c r="C21" s="16">
        <f>8749805-575059.1+132811.1+2595330-28000-5332255</f>
        <v>5542632</v>
      </c>
      <c r="D21" s="16" t="s">
        <v>17</v>
      </c>
      <c r="E21" s="16">
        <f t="shared" si="0"/>
        <v>5542632</v>
      </c>
      <c r="F21" s="1"/>
      <c r="G21" s="30"/>
      <c r="H21" s="1"/>
      <c r="I21" s="1"/>
      <c r="J21" s="1"/>
      <c r="K21" s="3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1:107" s="2" customFormat="1" ht="97.5" customHeight="1">
      <c r="A22" s="15" t="s">
        <v>21</v>
      </c>
      <c r="B22" s="20" t="s">
        <v>34</v>
      </c>
      <c r="C22" s="16">
        <f>6880500-5867500-910650</f>
        <v>102350</v>
      </c>
      <c r="D22" s="16"/>
      <c r="E22" s="16">
        <f t="shared" si="0"/>
        <v>102350</v>
      </c>
      <c r="F22" s="1"/>
      <c r="G22" s="2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1:107" s="2" customFormat="1" ht="35.25" customHeight="1">
      <c r="A23" s="15" t="s">
        <v>22</v>
      </c>
      <c r="B23" s="20" t="s">
        <v>30</v>
      </c>
      <c r="C23" s="16">
        <f>9830100-1089020</f>
        <v>8741080</v>
      </c>
      <c r="D23" s="16"/>
      <c r="E23" s="16">
        <f t="shared" si="0"/>
        <v>8741080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1:107" s="11" customFormat="1" ht="99.75" customHeight="1">
      <c r="A24" s="15" t="s">
        <v>23</v>
      </c>
      <c r="B24" s="34" t="s">
        <v>71</v>
      </c>
      <c r="C24" s="16">
        <f>15000000+7785850-20000000</f>
        <v>2785850</v>
      </c>
      <c r="D24" s="16"/>
      <c r="E24" s="16">
        <f t="shared" si="0"/>
        <v>2785850</v>
      </c>
      <c r="F24" s="13"/>
      <c r="G24" s="3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s="11" customFormat="1" ht="63.75" customHeight="1">
      <c r="A25" s="24" t="s">
        <v>24</v>
      </c>
      <c r="B25" s="20" t="s">
        <v>66</v>
      </c>
      <c r="C25" s="25">
        <f>1428950-4320</f>
        <v>1424630</v>
      </c>
      <c r="D25" s="25"/>
      <c r="E25" s="16">
        <f t="shared" si="0"/>
        <v>1424630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s="11" customFormat="1" ht="123.75" customHeight="1">
      <c r="A26" s="24" t="s">
        <v>28</v>
      </c>
      <c r="B26" s="20" t="s">
        <v>74</v>
      </c>
      <c r="C26" s="25">
        <f>1587700</f>
        <v>1587700</v>
      </c>
      <c r="D26" s="25"/>
      <c r="E26" s="16">
        <f t="shared" si="0"/>
        <v>1587700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s="11" customFormat="1" ht="121.5" customHeight="1">
      <c r="A27" s="24" t="s">
        <v>31</v>
      </c>
      <c r="B27" s="20" t="s">
        <v>75</v>
      </c>
      <c r="C27" s="25">
        <f>3306590</f>
        <v>3306590</v>
      </c>
      <c r="D27" s="25"/>
      <c r="E27" s="16">
        <f t="shared" si="0"/>
        <v>3306590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s="11" customFormat="1" ht="50.25" customHeight="1">
      <c r="A28" s="24" t="s">
        <v>54</v>
      </c>
      <c r="B28" s="20" t="s">
        <v>80</v>
      </c>
      <c r="C28" s="25">
        <f>816200</f>
        <v>816200</v>
      </c>
      <c r="D28" s="25"/>
      <c r="E28" s="16">
        <f t="shared" si="0"/>
        <v>816200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s="2" customFormat="1" ht="23.25" customHeight="1">
      <c r="A29" s="15"/>
      <c r="B29" s="8" t="s">
        <v>83</v>
      </c>
      <c r="C29" s="16">
        <f>C13+C14+C15+C16+C17+C18+C19+C20+C21+C22+C23+C24+C25+C26+C27+C28</f>
        <v>63014438.16</v>
      </c>
      <c r="D29" s="16"/>
      <c r="E29" s="16">
        <f t="shared" si="0"/>
        <v>63014438.16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107" s="2" customFormat="1" ht="81" customHeight="1">
      <c r="A30" s="15" t="s">
        <v>67</v>
      </c>
      <c r="B30" s="8" t="s">
        <v>55</v>
      </c>
      <c r="C30" s="16">
        <f>11044800-5500000-5317075+47507</f>
        <v>275232</v>
      </c>
      <c r="D30" s="16" t="s">
        <v>17</v>
      </c>
      <c r="E30" s="16">
        <f t="shared" si="0"/>
        <v>275232</v>
      </c>
      <c r="F30" s="1"/>
      <c r="G30" s="32"/>
      <c r="H30" s="33"/>
      <c r="I30" s="33"/>
      <c r="J30" s="33"/>
      <c r="K30" s="3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</row>
    <row r="31" spans="1:107" s="2" customFormat="1" ht="57.75" customHeight="1">
      <c r="A31" s="15" t="s">
        <v>76</v>
      </c>
      <c r="B31" s="21" t="s">
        <v>13</v>
      </c>
      <c r="C31" s="16">
        <f>3775100-3506252-178987</f>
        <v>89861</v>
      </c>
      <c r="D31" s="16"/>
      <c r="E31" s="16">
        <f t="shared" si="0"/>
        <v>89861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07" s="2" customFormat="1" ht="57.75" customHeight="1">
      <c r="A32" s="15" t="s">
        <v>77</v>
      </c>
      <c r="B32" s="21" t="s">
        <v>29</v>
      </c>
      <c r="C32" s="16">
        <f>400000-5454</f>
        <v>394546</v>
      </c>
      <c r="D32" s="16"/>
      <c r="E32" s="16">
        <f t="shared" si="0"/>
        <v>394546</v>
      </c>
      <c r="F32" s="1"/>
      <c r="G32" s="1"/>
      <c r="H32" s="1"/>
      <c r="I32" s="1"/>
      <c r="J32" s="1"/>
      <c r="K32" s="1"/>
      <c r="L32" s="1" t="s">
        <v>52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1:107" s="2" customFormat="1" ht="30.75" customHeight="1">
      <c r="A33" s="15" t="s">
        <v>84</v>
      </c>
      <c r="B33" s="21" t="s">
        <v>53</v>
      </c>
      <c r="C33" s="16">
        <f>10000000+4000000+2190065+623362</f>
        <v>16813427</v>
      </c>
      <c r="D33" s="16"/>
      <c r="E33" s="16">
        <f aca="true" t="shared" si="1" ref="E33:E62">C33</f>
        <v>16813427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1:107" s="2" customFormat="1" ht="39" customHeight="1">
      <c r="A34" s="15" t="s">
        <v>85</v>
      </c>
      <c r="B34" s="22" t="s">
        <v>72</v>
      </c>
      <c r="C34" s="16">
        <f>553625-7050</f>
        <v>546575</v>
      </c>
      <c r="D34" s="16"/>
      <c r="E34" s="16">
        <f t="shared" si="1"/>
        <v>546575</v>
      </c>
      <c r="F34" s="27">
        <f>C34+C35+C36+C37+C38+C39+C40+C41+C42+C43+C44+C45+C46+C47+C48+C49+C50+C51+C52+C53+C54+C55+C56+C57+C58+C59+C60+C61+C62</f>
        <v>16813427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1:107" s="2" customFormat="1" ht="36" customHeight="1">
      <c r="A35" s="15" t="s">
        <v>86</v>
      </c>
      <c r="B35" s="22" t="s">
        <v>73</v>
      </c>
      <c r="C35" s="16">
        <f>553625-18450</f>
        <v>535175</v>
      </c>
      <c r="D35" s="16"/>
      <c r="E35" s="16">
        <f t="shared" si="1"/>
        <v>535175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1:107" s="2" customFormat="1" ht="40.5" customHeight="1">
      <c r="A36" s="15" t="s">
        <v>87</v>
      </c>
      <c r="B36" s="22" t="s">
        <v>38</v>
      </c>
      <c r="C36" s="16">
        <f>355990-15130</f>
        <v>340860</v>
      </c>
      <c r="D36" s="16"/>
      <c r="E36" s="16">
        <f t="shared" si="1"/>
        <v>340860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1:107" s="2" customFormat="1" ht="39.75" customHeight="1">
      <c r="A37" s="15" t="s">
        <v>88</v>
      </c>
      <c r="B37" s="22" t="s">
        <v>39</v>
      </c>
      <c r="C37" s="16">
        <f>355990-15130</f>
        <v>340860</v>
      </c>
      <c r="D37" s="16"/>
      <c r="E37" s="16">
        <f t="shared" si="1"/>
        <v>340860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1:107" s="2" customFormat="1" ht="39" customHeight="1">
      <c r="A38" s="15" t="s">
        <v>89</v>
      </c>
      <c r="B38" s="22" t="s">
        <v>40</v>
      </c>
      <c r="C38" s="16">
        <f>709280-45540</f>
        <v>663740</v>
      </c>
      <c r="D38" s="16"/>
      <c r="E38" s="16">
        <f t="shared" si="1"/>
        <v>663740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1:107" s="2" customFormat="1" ht="42" customHeight="1">
      <c r="A39" s="15" t="s">
        <v>90</v>
      </c>
      <c r="B39" s="22" t="s">
        <v>41</v>
      </c>
      <c r="C39" s="16">
        <f>369990-30950</f>
        <v>339040</v>
      </c>
      <c r="D39" s="16"/>
      <c r="E39" s="16">
        <f t="shared" si="1"/>
        <v>339040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1:107" s="2" customFormat="1" ht="36" customHeight="1">
      <c r="A40" s="15" t="s">
        <v>91</v>
      </c>
      <c r="B40" s="22" t="s">
        <v>42</v>
      </c>
      <c r="C40" s="16">
        <f>709280-55340</f>
        <v>653940</v>
      </c>
      <c r="D40" s="16"/>
      <c r="E40" s="16">
        <f t="shared" si="1"/>
        <v>653940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1:107" s="2" customFormat="1" ht="41.25" customHeight="1">
      <c r="A41" s="15" t="s">
        <v>92</v>
      </c>
      <c r="B41" s="22" t="s">
        <v>43</v>
      </c>
      <c r="C41" s="16">
        <f>557625-6440</f>
        <v>551185</v>
      </c>
      <c r="D41" s="16"/>
      <c r="E41" s="16">
        <f t="shared" si="1"/>
        <v>551185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1:107" s="2" customFormat="1" ht="39.75" customHeight="1">
      <c r="A42" s="15" t="s">
        <v>93</v>
      </c>
      <c r="B42" s="22" t="s">
        <v>44</v>
      </c>
      <c r="C42" s="16">
        <f>532625-30850</f>
        <v>501775</v>
      </c>
      <c r="D42" s="16"/>
      <c r="E42" s="16">
        <f t="shared" si="1"/>
        <v>501775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1:107" s="2" customFormat="1" ht="41.25" customHeight="1">
      <c r="A43" s="15" t="s">
        <v>94</v>
      </c>
      <c r="B43" s="22" t="s">
        <v>45</v>
      </c>
      <c r="C43" s="16">
        <f>355990+534070</f>
        <v>890060</v>
      </c>
      <c r="D43" s="16"/>
      <c r="E43" s="16">
        <f t="shared" si="1"/>
        <v>890060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1:107" s="2" customFormat="1" ht="44.25" customHeight="1">
      <c r="A44" s="15" t="s">
        <v>95</v>
      </c>
      <c r="B44" s="22" t="s">
        <v>46</v>
      </c>
      <c r="C44" s="16">
        <f>1045950-96750</f>
        <v>949200</v>
      </c>
      <c r="D44" s="16"/>
      <c r="E44" s="16">
        <f t="shared" si="1"/>
        <v>949200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1:107" s="2" customFormat="1" ht="42.75" customHeight="1">
      <c r="A45" s="15" t="s">
        <v>96</v>
      </c>
      <c r="B45" s="22" t="s">
        <v>47</v>
      </c>
      <c r="C45" s="16">
        <f>709280+40600</f>
        <v>749880</v>
      </c>
      <c r="D45" s="16"/>
      <c r="E45" s="16">
        <f t="shared" si="1"/>
        <v>749880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1:107" s="2" customFormat="1" ht="45" customHeight="1">
      <c r="A46" s="15" t="s">
        <v>97</v>
      </c>
      <c r="B46" s="22" t="s">
        <v>48</v>
      </c>
      <c r="C46" s="16">
        <f>709280+14950</f>
        <v>724230</v>
      </c>
      <c r="D46" s="16"/>
      <c r="E46" s="16">
        <f t="shared" si="1"/>
        <v>724230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1:107" s="2" customFormat="1" ht="39.75" customHeight="1">
      <c r="A47" s="15" t="s">
        <v>98</v>
      </c>
      <c r="B47" s="22" t="s">
        <v>49</v>
      </c>
      <c r="C47" s="16">
        <f>709280-46900</f>
        <v>662380</v>
      </c>
      <c r="D47" s="16"/>
      <c r="E47" s="16">
        <f t="shared" si="1"/>
        <v>662380</v>
      </c>
      <c r="F47" s="1"/>
      <c r="G47" s="1"/>
      <c r="H47" s="1"/>
      <c r="I47" s="1"/>
      <c r="J47" s="1" t="s">
        <v>17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1:107" s="2" customFormat="1" ht="39.75" customHeight="1">
      <c r="A48" s="15" t="s">
        <v>99</v>
      </c>
      <c r="B48" s="22" t="s">
        <v>50</v>
      </c>
      <c r="C48" s="16">
        <f>709280-16050</f>
        <v>693230</v>
      </c>
      <c r="D48" s="16"/>
      <c r="E48" s="16">
        <f t="shared" si="1"/>
        <v>693230</v>
      </c>
      <c r="F48" s="1"/>
      <c r="G48" s="1"/>
      <c r="H48" s="1"/>
      <c r="I48" s="1"/>
      <c r="J48" s="1" t="s">
        <v>17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1:107" s="2" customFormat="1" ht="36.75" customHeight="1">
      <c r="A49" s="15" t="s">
        <v>100</v>
      </c>
      <c r="B49" s="22" t="s">
        <v>51</v>
      </c>
      <c r="C49" s="16">
        <f>1045950-205040</f>
        <v>840910</v>
      </c>
      <c r="D49" s="16"/>
      <c r="E49" s="16">
        <f t="shared" si="1"/>
        <v>840910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1:107" s="2" customFormat="1" ht="36.75" customHeight="1">
      <c r="A50" s="15" t="s">
        <v>101</v>
      </c>
      <c r="B50" s="36" t="s">
        <v>58</v>
      </c>
      <c r="C50" s="16">
        <f>13915</f>
        <v>13915</v>
      </c>
      <c r="D50" s="16"/>
      <c r="E50" s="16">
        <f t="shared" si="1"/>
        <v>13915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1:107" s="2" customFormat="1" ht="36.75" customHeight="1">
      <c r="A51" s="15" t="s">
        <v>102</v>
      </c>
      <c r="B51" s="36" t="s">
        <v>59</v>
      </c>
      <c r="C51" s="16">
        <f>55555</f>
        <v>55555</v>
      </c>
      <c r="D51" s="16"/>
      <c r="E51" s="16">
        <f t="shared" si="1"/>
        <v>55555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1:107" s="2" customFormat="1" ht="36.75" customHeight="1">
      <c r="A52" s="15" t="s">
        <v>103</v>
      </c>
      <c r="B52" s="37" t="s">
        <v>60</v>
      </c>
      <c r="C52" s="16">
        <f>16620</f>
        <v>16620</v>
      </c>
      <c r="D52" s="16"/>
      <c r="E52" s="16">
        <f t="shared" si="1"/>
        <v>16620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1:107" s="2" customFormat="1" ht="36.75" customHeight="1">
      <c r="A53" s="15" t="s">
        <v>104</v>
      </c>
      <c r="B53" s="26" t="s">
        <v>68</v>
      </c>
      <c r="C53" s="16">
        <f>519450</f>
        <v>519450</v>
      </c>
      <c r="D53" s="16"/>
      <c r="E53" s="16">
        <f t="shared" si="1"/>
        <v>519450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</row>
    <row r="54" spans="1:107" s="2" customFormat="1" ht="36.75" customHeight="1">
      <c r="A54" s="15" t="s">
        <v>105</v>
      </c>
      <c r="B54" s="26" t="s">
        <v>69</v>
      </c>
      <c r="C54" s="16">
        <f>731760</f>
        <v>731760</v>
      </c>
      <c r="D54" s="16"/>
      <c r="E54" s="16">
        <f t="shared" si="1"/>
        <v>731760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1:107" s="2" customFormat="1" ht="43.5" customHeight="1">
      <c r="A55" s="15" t="s">
        <v>106</v>
      </c>
      <c r="B55" s="26" t="s">
        <v>65</v>
      </c>
      <c r="C55" s="16">
        <f>707295</f>
        <v>707295</v>
      </c>
      <c r="D55" s="16"/>
      <c r="E55" s="16">
        <f t="shared" si="1"/>
        <v>707295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</row>
    <row r="56" spans="1:107" s="2" customFormat="1" ht="39" customHeight="1">
      <c r="A56" s="15" t="s">
        <v>107</v>
      </c>
      <c r="B56" s="26" t="s">
        <v>61</v>
      </c>
      <c r="C56" s="16">
        <f>507395</f>
        <v>507395</v>
      </c>
      <c r="D56" s="16"/>
      <c r="E56" s="16">
        <f t="shared" si="1"/>
        <v>507395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1:107" s="2" customFormat="1" ht="43.5" customHeight="1">
      <c r="A57" s="15" t="s">
        <v>108</v>
      </c>
      <c r="B57" s="26" t="s">
        <v>56</v>
      </c>
      <c r="C57" s="16">
        <f>1377140-623362+623362</f>
        <v>1377140</v>
      </c>
      <c r="D57" s="16"/>
      <c r="E57" s="16">
        <f t="shared" si="1"/>
        <v>1377140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</row>
    <row r="58" spans="1:107" s="2" customFormat="1" ht="40.5" customHeight="1">
      <c r="A58" s="15" t="s">
        <v>109</v>
      </c>
      <c r="B58" s="26" t="s">
        <v>62</v>
      </c>
      <c r="C58" s="16">
        <f>592435</f>
        <v>592435</v>
      </c>
      <c r="D58" s="16"/>
      <c r="E58" s="16">
        <f t="shared" si="1"/>
        <v>592435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</row>
    <row r="59" spans="1:107" s="2" customFormat="1" ht="36.75" customHeight="1">
      <c r="A59" s="15" t="s">
        <v>110</v>
      </c>
      <c r="B59" s="26" t="s">
        <v>70</v>
      </c>
      <c r="C59" s="16">
        <f>756250</f>
        <v>756250</v>
      </c>
      <c r="D59" s="16"/>
      <c r="E59" s="16">
        <f t="shared" si="1"/>
        <v>756250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1:107" s="2" customFormat="1" ht="36.75" customHeight="1">
      <c r="A60" s="15" t="s">
        <v>111</v>
      </c>
      <c r="B60" s="26" t="s">
        <v>63</v>
      </c>
      <c r="C60" s="16">
        <f>524922</f>
        <v>524922</v>
      </c>
      <c r="D60" s="16"/>
      <c r="E60" s="16">
        <f t="shared" si="1"/>
        <v>524922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</row>
    <row r="61" spans="1:107" s="2" customFormat="1" ht="36.75" customHeight="1">
      <c r="A61" s="15" t="s">
        <v>112</v>
      </c>
      <c r="B61" s="26" t="s">
        <v>64</v>
      </c>
      <c r="C61" s="16">
        <f>183035</f>
        <v>183035</v>
      </c>
      <c r="D61" s="16"/>
      <c r="E61" s="16">
        <f t="shared" si="1"/>
        <v>183035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1:107" s="2" customFormat="1" ht="36.75" customHeight="1">
      <c r="A62" s="15" t="s">
        <v>113</v>
      </c>
      <c r="B62" s="26" t="s">
        <v>57</v>
      </c>
      <c r="C62" s="16">
        <f>844615</f>
        <v>844615</v>
      </c>
      <c r="D62" s="16"/>
      <c r="E62" s="16">
        <f t="shared" si="1"/>
        <v>844615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</row>
    <row r="63" spans="1:107" s="2" customFormat="1" ht="21" customHeight="1">
      <c r="A63" s="15"/>
      <c r="B63" s="8" t="s">
        <v>114</v>
      </c>
      <c r="C63" s="16">
        <f>C30+C31+C32+C33</f>
        <v>17573066</v>
      </c>
      <c r="D63" s="16"/>
      <c r="E63" s="16">
        <f>C63</f>
        <v>17573066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</row>
    <row r="64" spans="1:107" s="2" customFormat="1" ht="21" customHeight="1">
      <c r="A64" s="15"/>
      <c r="B64" s="8" t="s">
        <v>33</v>
      </c>
      <c r="C64" s="16">
        <f>C29+C63</f>
        <v>80587504.16</v>
      </c>
      <c r="D64" s="16"/>
      <c r="E64" s="16">
        <f>C64</f>
        <v>80587504.16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</row>
    <row r="65" spans="1:5" s="2" customFormat="1" ht="50.25" customHeight="1">
      <c r="A65" s="17"/>
      <c r="B65" s="35" t="s">
        <v>81</v>
      </c>
      <c r="C65" s="19" t="s">
        <v>17</v>
      </c>
      <c r="D65" s="47" t="s">
        <v>82</v>
      </c>
      <c r="E65" s="47"/>
    </row>
    <row r="66" spans="1:5" s="2" customFormat="1" ht="58.5" customHeight="1">
      <c r="A66" s="11"/>
      <c r="B66" s="18"/>
      <c r="C66" s="19" t="s">
        <v>17</v>
      </c>
      <c r="D66" s="38"/>
      <c r="E66" s="38"/>
    </row>
    <row r="67" spans="2:5" s="2" customFormat="1" ht="18.75">
      <c r="B67" s="4"/>
      <c r="C67" s="5"/>
      <c r="D67" s="5"/>
      <c r="E67" s="6"/>
    </row>
    <row r="68" spans="3:5" s="2" customFormat="1" ht="27" customHeight="1">
      <c r="C68" s="5"/>
      <c r="D68" s="5"/>
      <c r="E68" s="6"/>
    </row>
    <row r="69" s="2" customFormat="1" ht="18.75"/>
    <row r="70" s="2" customFormat="1" ht="18.75"/>
    <row r="71" s="2" customFormat="1" ht="20.25">
      <c r="B71" s="3"/>
    </row>
    <row r="72" spans="2:5" ht="20.25">
      <c r="B72" s="3"/>
      <c r="C72" s="3"/>
      <c r="D72" s="3"/>
      <c r="E72" s="3"/>
    </row>
    <row r="73" spans="2:5" ht="20.25">
      <c r="B73" s="3"/>
      <c r="C73" s="3"/>
      <c r="D73" s="3"/>
      <c r="E73" s="3"/>
    </row>
    <row r="74" spans="2:5" ht="20.25">
      <c r="B74" s="3"/>
      <c r="C74" s="3"/>
      <c r="D74" s="3"/>
      <c r="E74" s="3"/>
    </row>
    <row r="75" spans="2:5" ht="20.25">
      <c r="B75" s="3"/>
      <c r="C75" s="3"/>
      <c r="D75" s="3"/>
      <c r="E75" s="3"/>
    </row>
    <row r="76" spans="2:5" ht="20.25">
      <c r="B76" s="3"/>
      <c r="C76" s="3"/>
      <c r="D76" s="3"/>
      <c r="E76" s="3"/>
    </row>
    <row r="77" spans="2:5" ht="20.25">
      <c r="B77" s="3"/>
      <c r="C77" s="3"/>
      <c r="D77" s="3"/>
      <c r="E77" s="3"/>
    </row>
    <row r="78" spans="2:5" ht="20.25">
      <c r="B78" s="3"/>
      <c r="C78" s="3"/>
      <c r="D78" s="3"/>
      <c r="E78" s="3"/>
    </row>
    <row r="79" spans="2:5" ht="20.25">
      <c r="B79" s="3"/>
      <c r="C79" s="3"/>
      <c r="D79" s="3"/>
      <c r="E79" s="3"/>
    </row>
    <row r="80" spans="2:5" ht="20.25">
      <c r="B80" s="3"/>
      <c r="C80" s="3"/>
      <c r="D80" s="3"/>
      <c r="E80" s="3"/>
    </row>
    <row r="81" spans="2:5" ht="20.25">
      <c r="B81" s="3"/>
      <c r="C81" s="3"/>
      <c r="D81" s="3"/>
      <c r="E81" s="3"/>
    </row>
    <row r="82" spans="2:5" ht="20.25">
      <c r="B82" s="3"/>
      <c r="C82" s="3"/>
      <c r="D82" s="3"/>
      <c r="E82" s="3"/>
    </row>
    <row r="83" spans="2:5" ht="20.25">
      <c r="B83" s="3"/>
      <c r="C83" s="3"/>
      <c r="D83" s="3"/>
      <c r="E83" s="3"/>
    </row>
    <row r="84" spans="2:5" ht="20.25">
      <c r="B84" s="3"/>
      <c r="C84" s="3"/>
      <c r="D84" s="3"/>
      <c r="E84" s="3"/>
    </row>
    <row r="85" spans="2:5" ht="20.25">
      <c r="B85" s="3"/>
      <c r="C85" s="3"/>
      <c r="D85" s="3"/>
      <c r="E85" s="3"/>
    </row>
    <row r="86" spans="2:5" ht="20.25">
      <c r="B86" s="3"/>
      <c r="C86" s="3"/>
      <c r="D86" s="3"/>
      <c r="E86" s="3"/>
    </row>
    <row r="87" spans="2:5" ht="20.25">
      <c r="B87" s="3"/>
      <c r="C87" s="3"/>
      <c r="D87" s="3"/>
      <c r="E87" s="3"/>
    </row>
    <row r="88" spans="2:5" ht="20.25">
      <c r="B88" s="3"/>
      <c r="C88" s="3"/>
      <c r="D88" s="3"/>
      <c r="E88" s="3"/>
    </row>
    <row r="89" spans="2:5" ht="20.25">
      <c r="B89" s="3"/>
      <c r="C89" s="3"/>
      <c r="D89" s="3"/>
      <c r="E89" s="3"/>
    </row>
    <row r="90" spans="2:5" ht="20.25">
      <c r="B90" s="3"/>
      <c r="C90" s="3"/>
      <c r="D90" s="3"/>
      <c r="E90" s="3"/>
    </row>
    <row r="91" spans="2:5" ht="20.25">
      <c r="B91" s="3"/>
      <c r="C91" s="3"/>
      <c r="D91" s="3"/>
      <c r="E91" s="3"/>
    </row>
    <row r="92" spans="2:5" ht="20.25">
      <c r="B92" s="3"/>
      <c r="C92" s="3"/>
      <c r="D92" s="3"/>
      <c r="E92" s="3"/>
    </row>
    <row r="93" spans="2:5" ht="20.25">
      <c r="B93" s="3"/>
      <c r="C93" s="3"/>
      <c r="D93" s="3"/>
      <c r="E93" s="3"/>
    </row>
    <row r="94" spans="2:5" ht="20.25">
      <c r="B94" s="3"/>
      <c r="C94" s="3"/>
      <c r="D94" s="3"/>
      <c r="E94" s="3"/>
    </row>
    <row r="95" spans="2:5" ht="20.25">
      <c r="B95" s="3"/>
      <c r="C95" s="3"/>
      <c r="D95" s="3"/>
      <c r="E95" s="3"/>
    </row>
    <row r="96" spans="2:5" ht="20.25">
      <c r="B96" s="3"/>
      <c r="C96" s="3"/>
      <c r="D96" s="3"/>
      <c r="E96" s="3"/>
    </row>
    <row r="97" spans="2:5" ht="20.25">
      <c r="B97" s="3"/>
      <c r="C97" s="3"/>
      <c r="D97" s="3"/>
      <c r="E97" s="3"/>
    </row>
    <row r="98" spans="2:5" ht="20.25">
      <c r="B98" s="3"/>
      <c r="C98" s="3"/>
      <c r="D98" s="3"/>
      <c r="E98" s="3"/>
    </row>
    <row r="99" spans="2:5" ht="20.25">
      <c r="B99" s="3"/>
      <c r="C99" s="3"/>
      <c r="D99" s="3"/>
      <c r="E99" s="3"/>
    </row>
    <row r="100" spans="2:5" ht="20.25">
      <c r="B100" s="3"/>
      <c r="C100" s="3"/>
      <c r="D100" s="3"/>
      <c r="E100" s="3"/>
    </row>
    <row r="101" spans="2:5" ht="20.25">
      <c r="B101" s="3"/>
      <c r="C101" s="3"/>
      <c r="D101" s="3"/>
      <c r="E101" s="3"/>
    </row>
    <row r="102" spans="2:5" ht="20.25">
      <c r="B102" s="3"/>
      <c r="C102" s="3"/>
      <c r="D102" s="3"/>
      <c r="E102" s="3"/>
    </row>
    <row r="103" spans="2:5" ht="20.25">
      <c r="B103" s="3"/>
      <c r="C103" s="3"/>
      <c r="D103" s="3"/>
      <c r="E103" s="3"/>
    </row>
    <row r="104" spans="2:5" ht="20.25">
      <c r="B104" s="3"/>
      <c r="C104" s="3"/>
      <c r="D104" s="3"/>
      <c r="E104" s="3"/>
    </row>
    <row r="105" spans="2:5" ht="20.25">
      <c r="B105" s="3"/>
      <c r="C105" s="3"/>
      <c r="D105" s="3"/>
      <c r="E105" s="3"/>
    </row>
    <row r="106" spans="2:5" ht="20.25">
      <c r="B106" s="3"/>
      <c r="C106" s="3"/>
      <c r="D106" s="3"/>
      <c r="E106" s="3"/>
    </row>
    <row r="107" spans="2:5" ht="20.25">
      <c r="B107" s="3"/>
      <c r="C107" s="3"/>
      <c r="D107" s="3"/>
      <c r="E107" s="3"/>
    </row>
    <row r="108" spans="2:5" ht="20.25">
      <c r="B108" s="3"/>
      <c r="C108" s="3"/>
      <c r="D108" s="3"/>
      <c r="E108" s="3"/>
    </row>
    <row r="109" spans="2:5" ht="20.25">
      <c r="B109" s="3"/>
      <c r="C109" s="3"/>
      <c r="D109" s="3"/>
      <c r="E109" s="3"/>
    </row>
    <row r="110" spans="2:5" ht="20.25">
      <c r="B110" s="3"/>
      <c r="C110" s="3"/>
      <c r="D110" s="3"/>
      <c r="E110" s="3"/>
    </row>
    <row r="111" spans="2:5" ht="20.25">
      <c r="B111" s="3"/>
      <c r="C111" s="3"/>
      <c r="D111" s="3"/>
      <c r="E111" s="3"/>
    </row>
    <row r="112" spans="2:5" ht="20.25">
      <c r="B112" s="3"/>
      <c r="C112" s="3"/>
      <c r="D112" s="3"/>
      <c r="E112" s="3"/>
    </row>
    <row r="113" spans="2:5" ht="20.25">
      <c r="B113" s="3"/>
      <c r="C113" s="3"/>
      <c r="D113" s="3"/>
      <c r="E113" s="3"/>
    </row>
    <row r="114" spans="2:5" ht="20.25">
      <c r="B114" s="3"/>
      <c r="C114" s="3"/>
      <c r="D114" s="3"/>
      <c r="E114" s="3"/>
    </row>
    <row r="115" spans="2:5" ht="20.25">
      <c r="B115" s="3"/>
      <c r="C115" s="3"/>
      <c r="D115" s="3"/>
      <c r="E115" s="3"/>
    </row>
    <row r="116" spans="2:5" ht="20.25">
      <c r="B116" s="3"/>
      <c r="C116" s="3"/>
      <c r="D116" s="3"/>
      <c r="E116" s="3"/>
    </row>
    <row r="117" spans="2:5" ht="20.25">
      <c r="B117" s="3"/>
      <c r="C117" s="3"/>
      <c r="D117" s="3"/>
      <c r="E117" s="3"/>
    </row>
    <row r="118" spans="2:5" ht="20.25">
      <c r="B118" s="3"/>
      <c r="C118" s="3"/>
      <c r="D118" s="3"/>
      <c r="E118" s="3"/>
    </row>
    <row r="119" spans="2:5" ht="20.25">
      <c r="B119" s="3"/>
      <c r="C119" s="3"/>
      <c r="D119" s="3"/>
      <c r="E119" s="3"/>
    </row>
    <row r="120" spans="2:5" ht="20.25">
      <c r="B120" s="3"/>
      <c r="C120" s="3"/>
      <c r="D120" s="3"/>
      <c r="E120" s="3"/>
    </row>
    <row r="121" spans="2:5" ht="20.25">
      <c r="B121" s="3"/>
      <c r="C121" s="3"/>
      <c r="D121" s="3"/>
      <c r="E121" s="3"/>
    </row>
    <row r="122" spans="2:5" ht="20.25">
      <c r="B122" s="3"/>
      <c r="C122" s="3"/>
      <c r="D122" s="3"/>
      <c r="E122" s="3"/>
    </row>
    <row r="123" spans="2:5" ht="20.25">
      <c r="B123" s="3"/>
      <c r="C123" s="3"/>
      <c r="D123" s="3"/>
      <c r="E123" s="3"/>
    </row>
    <row r="124" spans="2:5" ht="20.25">
      <c r="B124" s="3"/>
      <c r="C124" s="3"/>
      <c r="D124" s="3"/>
      <c r="E124" s="3"/>
    </row>
    <row r="125" spans="2:5" ht="20.25">
      <c r="B125" s="3"/>
      <c r="C125" s="3"/>
      <c r="D125" s="3"/>
      <c r="E125" s="3"/>
    </row>
    <row r="126" spans="2:5" ht="20.25">
      <c r="B126" s="3"/>
      <c r="C126" s="3"/>
      <c r="D126" s="3"/>
      <c r="E126" s="3"/>
    </row>
    <row r="127" spans="2:5" ht="20.25">
      <c r="B127" s="3"/>
      <c r="C127" s="3"/>
      <c r="D127" s="3"/>
      <c r="E127" s="3"/>
    </row>
    <row r="128" spans="2:5" ht="20.25">
      <c r="B128" s="3"/>
      <c r="C128" s="3"/>
      <c r="D128" s="3"/>
      <c r="E128" s="3"/>
    </row>
    <row r="129" spans="2:5" ht="20.25">
      <c r="B129" s="3"/>
      <c r="C129" s="3"/>
      <c r="D129" s="3"/>
      <c r="E129" s="3"/>
    </row>
    <row r="130" spans="2:5" ht="20.25">
      <c r="B130" s="3"/>
      <c r="C130" s="3"/>
      <c r="D130" s="3"/>
      <c r="E130" s="3"/>
    </row>
    <row r="131" spans="2:5" ht="20.25">
      <c r="B131" s="3"/>
      <c r="C131" s="3"/>
      <c r="D131" s="3"/>
      <c r="E131" s="3"/>
    </row>
    <row r="132" spans="2:5" ht="20.25">
      <c r="B132" s="3"/>
      <c r="C132" s="3"/>
      <c r="D132" s="3"/>
      <c r="E132" s="3"/>
    </row>
    <row r="133" spans="2:5" ht="20.25">
      <c r="B133" s="3"/>
      <c r="C133" s="3"/>
      <c r="D133" s="3"/>
      <c r="E133" s="3"/>
    </row>
    <row r="134" spans="2:5" ht="20.25">
      <c r="B134" s="3"/>
      <c r="C134" s="3"/>
      <c r="D134" s="3"/>
      <c r="E134" s="3"/>
    </row>
    <row r="135" spans="2:5" ht="20.25">
      <c r="B135" s="3"/>
      <c r="C135" s="3"/>
      <c r="D135" s="3"/>
      <c r="E135" s="3"/>
    </row>
    <row r="136" spans="2:5" ht="20.25">
      <c r="B136" s="3"/>
      <c r="C136" s="3"/>
      <c r="D136" s="3"/>
      <c r="E136" s="3"/>
    </row>
    <row r="137" spans="2:5" ht="20.25">
      <c r="B137" s="3"/>
      <c r="C137" s="3"/>
      <c r="D137" s="3"/>
      <c r="E137" s="3"/>
    </row>
    <row r="138" spans="2:5" ht="20.25">
      <c r="B138" s="3"/>
      <c r="C138" s="3"/>
      <c r="D138" s="3"/>
      <c r="E138" s="3"/>
    </row>
    <row r="139" spans="2:5" ht="20.25">
      <c r="B139" s="3"/>
      <c r="C139" s="3"/>
      <c r="D139" s="3"/>
      <c r="E139" s="3"/>
    </row>
    <row r="140" spans="2:5" ht="20.25">
      <c r="B140" s="3"/>
      <c r="C140" s="3"/>
      <c r="D140" s="3"/>
      <c r="E140" s="3"/>
    </row>
    <row r="141" spans="2:5" ht="20.25">
      <c r="B141" s="3"/>
      <c r="C141" s="3"/>
      <c r="D141" s="3"/>
      <c r="E141" s="3"/>
    </row>
    <row r="142" spans="2:5" ht="20.25">
      <c r="B142" s="3"/>
      <c r="C142" s="3"/>
      <c r="D142" s="3"/>
      <c r="E142" s="3"/>
    </row>
    <row r="143" spans="2:5" ht="20.25">
      <c r="B143" s="3"/>
      <c r="C143" s="3"/>
      <c r="D143" s="3"/>
      <c r="E143" s="3"/>
    </row>
    <row r="144" spans="2:5" ht="20.25">
      <c r="B144" s="3"/>
      <c r="C144" s="3"/>
      <c r="D144" s="3"/>
      <c r="E144" s="3"/>
    </row>
    <row r="145" spans="2:5" ht="20.25">
      <c r="B145" s="3"/>
      <c r="C145" s="3"/>
      <c r="D145" s="3"/>
      <c r="E145" s="3"/>
    </row>
    <row r="146" spans="2:5" ht="20.25">
      <c r="B146" s="3"/>
      <c r="C146" s="3"/>
      <c r="D146" s="3"/>
      <c r="E146" s="3"/>
    </row>
    <row r="147" spans="2:5" ht="20.25">
      <c r="B147" s="3"/>
      <c r="C147" s="3"/>
      <c r="D147" s="3"/>
      <c r="E147" s="3"/>
    </row>
    <row r="148" spans="2:5" ht="20.25">
      <c r="B148" s="3"/>
      <c r="C148" s="3"/>
      <c r="D148" s="3"/>
      <c r="E148" s="3"/>
    </row>
    <row r="149" spans="2:5" ht="20.25">
      <c r="B149" s="3"/>
      <c r="C149" s="3"/>
      <c r="D149" s="3"/>
      <c r="E149" s="3"/>
    </row>
    <row r="150" spans="2:5" ht="20.25">
      <c r="B150" s="3"/>
      <c r="C150" s="3"/>
      <c r="D150" s="3"/>
      <c r="E150" s="3"/>
    </row>
    <row r="151" spans="2:5" ht="20.25">
      <c r="B151" s="3"/>
      <c r="C151" s="3"/>
      <c r="D151" s="3"/>
      <c r="E151" s="3"/>
    </row>
    <row r="152" spans="2:5" ht="20.25">
      <c r="B152" s="3"/>
      <c r="C152" s="3"/>
      <c r="D152" s="3"/>
      <c r="E152" s="3"/>
    </row>
    <row r="153" spans="2:5" ht="20.25">
      <c r="B153" s="3"/>
      <c r="C153" s="3"/>
      <c r="D153" s="3"/>
      <c r="E153" s="3"/>
    </row>
    <row r="154" spans="2:5" ht="20.25">
      <c r="B154" s="3"/>
      <c r="C154" s="3"/>
      <c r="D154" s="3"/>
      <c r="E154" s="3"/>
    </row>
    <row r="155" spans="3:5" ht="20.25">
      <c r="C155" s="3"/>
      <c r="D155" s="3"/>
      <c r="E155" s="3"/>
    </row>
  </sheetData>
  <sheetProtection/>
  <mergeCells count="10">
    <mergeCell ref="D66:E66"/>
    <mergeCell ref="A12:E12"/>
    <mergeCell ref="D8:E8"/>
    <mergeCell ref="C1:E1"/>
    <mergeCell ref="D9:E9"/>
    <mergeCell ref="A8:A10"/>
    <mergeCell ref="B8:B10"/>
    <mergeCell ref="C8:C10"/>
    <mergeCell ref="A5:E6"/>
    <mergeCell ref="D65:E65"/>
  </mergeCells>
  <printOptions/>
  <pageMargins left="0.7086614173228347" right="0.11811023622047245" top="0.7086614173228347" bottom="0.6299212598425197" header="0.11811023622047245" footer="0.2362204724409449"/>
  <pageSetup fitToHeight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2019-09-05T13:28:45Z</cp:lastPrinted>
  <dcterms:created xsi:type="dcterms:W3CDTF">2009-05-12T09:31:38Z</dcterms:created>
  <dcterms:modified xsi:type="dcterms:W3CDTF">2019-11-12T14:22:54Z</dcterms:modified>
  <cp:category/>
  <cp:version/>
  <cp:contentType/>
  <cp:contentStatus/>
</cp:coreProperties>
</file>