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'Лист1'!$A$1:$P$389</definedName>
  </definedNames>
  <calcPr fullCalcOnLoad="1"/>
</workbook>
</file>

<file path=xl/sharedStrings.xml><?xml version="1.0" encoding="utf-8"?>
<sst xmlns="http://schemas.openxmlformats.org/spreadsheetml/2006/main" count="805" uniqueCount="211">
  <si>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</si>
  <si>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</si>
  <si>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</si>
  <si>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</si>
  <si>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</si>
  <si>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</si>
  <si>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</si>
  <si>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</si>
  <si>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</si>
  <si>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</si>
  <si>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</si>
  <si>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</si>
  <si>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</si>
  <si>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</si>
  <si>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</si>
  <si>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</si>
  <si>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</si>
  <si>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</si>
  <si>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</si>
  <si>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</si>
  <si>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</si>
  <si>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</si>
  <si>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</si>
  <si>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</si>
  <si>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</si>
  <si>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</si>
  <si>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</si>
  <si>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</si>
  <si>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</si>
  <si>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</si>
  <si>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</si>
  <si>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</si>
  <si>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</si>
  <si>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</si>
  <si>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</si>
  <si>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</si>
  <si>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</si>
  <si>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Погашено кредиторську заборгованість за рахунок коштів</t>
  </si>
  <si>
    <t>загального фонду</t>
  </si>
  <si>
    <t>спеціального фонду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</si>
  <si>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</si>
  <si>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</si>
  <si>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</si>
  <si>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</si>
  <si>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</si>
  <si>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</si>
  <si>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</si>
  <si>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</si>
  <si>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</si>
  <si>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</si>
  <si>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</si>
  <si>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</si>
  <si>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</si>
  <si>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</si>
  <si>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</si>
  <si>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</si>
  <si>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</si>
  <si>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</si>
  <si>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</si>
  <si>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</si>
  <si>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</si>
  <si>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</si>
  <si>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</si>
  <si>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</si>
  <si>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1. Управління освіти Чернігівської міської ради</t>
  </si>
  <si>
    <t>Заробітна плата</t>
  </si>
  <si>
    <t>Нарахування на оплату праці</t>
  </si>
  <si>
    <t>Предмети, матеріали, обладнання та інвентар"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</si>
  <si>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</si>
  <si>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</si>
  <si>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</si>
  <si>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</si>
  <si>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</si>
  <si>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</si>
  <si>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</si>
  <si>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</si>
  <si>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</si>
  <si>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</si>
  <si>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</si>
  <si>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</si>
  <si>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 інших об'єктів</t>
  </si>
  <si>
    <t>2020 рік</t>
  </si>
  <si>
    <t>2021 рік</t>
  </si>
  <si>
    <t>Головний бухгалтер</t>
  </si>
  <si>
    <t>2. Управління освіти Чернігівської міської ради</t>
  </si>
  <si>
    <t>В.О. Білогура</t>
  </si>
  <si>
    <t>Н.М. Кот</t>
  </si>
  <si>
    <t>Прирівнені</t>
  </si>
  <si>
    <t>Спеціалісти</t>
  </si>
  <si>
    <t>Робітники</t>
  </si>
  <si>
    <t>од.</t>
  </si>
  <si>
    <t>середньорічне число штатних одиниць спеціалістів</t>
  </si>
  <si>
    <t>0611161</t>
  </si>
  <si>
    <t xml:space="preserve">Завдання1 </t>
  </si>
  <si>
    <t>Забезпечити складання кошторисної ,звітної, фінансової документації, фінансування установ освіти згідно з затвердженними кошторисами</t>
  </si>
  <si>
    <t>кількість  ЦБ</t>
  </si>
  <si>
    <t>звіт</t>
  </si>
  <si>
    <t>середньорічне число штатних одиниць  спеціалістів</t>
  </si>
  <si>
    <t>середньорічне число штатних одиниць  робітників</t>
  </si>
  <si>
    <t>всього – середньорічне число ставок ( штатних одиниць)</t>
  </si>
  <si>
    <t>Показники продукту:</t>
  </si>
  <si>
    <t>кількість закладів, які обслуговує централізована бухгалтерія</t>
  </si>
  <si>
    <t>кількість особових рахунків</t>
  </si>
  <si>
    <t>розрахунок</t>
  </si>
  <si>
    <t>кількість складених звітів працівниками бухгалтерії</t>
  </si>
  <si>
    <t>Показники ефективності:</t>
  </si>
  <si>
    <t>кількість установ, які обслуговує один працівник</t>
  </si>
  <si>
    <t>кількість особових рахунків, які обслуговує один працівник</t>
  </si>
  <si>
    <t>Завдання  2</t>
  </si>
  <si>
    <t>Забезпечити   надання якісних послуг з централізованого господарського обслуговування</t>
  </si>
  <si>
    <t>Показники затрат:</t>
  </si>
  <si>
    <t>кількість  груп централізованого господарського обслуговування</t>
  </si>
  <si>
    <t>всього-середньорічне число ставок (штатних одиниць)</t>
  </si>
  <si>
    <t>кількість установ, які обслуговуються групами  централізованого обслуговування</t>
  </si>
  <si>
    <t>кількість установ, які обслуговує  один працівник</t>
  </si>
  <si>
    <t>Завдання  3</t>
  </si>
  <si>
    <t>Забезпечити  якісну медико- психологічну консультацію учнів</t>
  </si>
  <si>
    <t>кількість закладів</t>
  </si>
  <si>
    <t>середньорічне число  штатних одиниць, за умовами оплати віднесених до педагогічного персоналу</t>
  </si>
  <si>
    <t>всього – середньорічне число ставок (штатних одиниць)</t>
  </si>
  <si>
    <t>Завдання  4</t>
  </si>
  <si>
    <t>Забезпечення права дітей з особливими освітніми потребами, від 2 до 18 років на здобуття дошкільної та загальної середньої освіти, у тому числі у професійно-технічних навчальних закладах</t>
  </si>
  <si>
    <t>середньорічне число штатних одиниць робітників</t>
  </si>
  <si>
    <t>Обов’язкові виплати</t>
  </si>
  <si>
    <t>Стимулюючі допл.та надбавки</t>
  </si>
  <si>
    <t>Премії</t>
  </si>
  <si>
    <t>Матеріальна допомога</t>
  </si>
  <si>
    <t>ВСЬОГО</t>
  </si>
  <si>
    <t>в т.ч. оплата праці штатних одиниць за загальним фондом, що враховані також у спеціальному фонді</t>
  </si>
  <si>
    <t>0611160</t>
  </si>
  <si>
    <t>разом
(10 + 11)</t>
  </si>
  <si>
    <t>1) мета бюджетної програми, строки її реалізації;</t>
  </si>
  <si>
    <t>2) завдання бюджетної програми;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</si>
  <si>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</si>
  <si>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</si>
  <si>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</si>
  <si>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Кошти, що отримуються бюджетними установами від реалізації майна</t>
  </si>
  <si>
    <t>Кошти, що передаються із загального фонду до спеціального (бюджет розвитку)</t>
  </si>
  <si>
    <t>Створення  умов для належного забезпечення   складання і надання кошторисної, звітної, фінансової документації, фінансування установ освіти згідно з затвердженими кошторисами</t>
  </si>
  <si>
    <t>Створення  умов для належного забезпечення   надання якісних послуг з централізованого господарського обслуговування</t>
  </si>
  <si>
    <t>Створення  умов для належного забезпечення  якісної медико-психологічної консультації учнів</t>
  </si>
  <si>
    <t>Начальнк управління освіти</t>
  </si>
  <si>
    <r>
      <t>Створення  умов для належного з</t>
    </r>
    <r>
      <rPr>
        <sz val="12"/>
        <color indexed="8"/>
        <rFont val="Times New Roman"/>
        <family val="1"/>
      </rPr>
      <t>абезпечення права дітей з особливими освітніми потребами, від 2 до 18 років на здобуття дошкільної та загальної середньої освіти, у тому числі у професійно-технічних навчальних закладах</t>
    </r>
  </si>
  <si>
    <t>06111161</t>
  </si>
  <si>
    <t>1. Забезпечити   складання і надання кошторисної, звітної, фінансової документації, фінансування установ освіти згідно з затвердженими кошторисами</t>
  </si>
  <si>
    <t>2.  Забезпечити   надання якісних послуг з централізованого господарського обслуговування</t>
  </si>
  <si>
    <t>3.  Забезпечити  якісну медико-психологічну консультацію учнів</t>
  </si>
  <si>
    <t>3)  Підстави для реалізації бюджетної програми : Конституція України  (Закон від від 28 . 06. 1996 № 254 / 96), Бюджетний кодекс  України (Закон  від 08.07. № 2456- VI),  Закон України " Про освіту " від 05.09.2017р. № 2145 - VIII, постанова  Кабінету Міністрів  України " Про затвердження Положення про інклюзивно- ресурсний центр" від 12.07.2017 № 545, наказ Міністерства  фінансів України від  26.08. 2014 № 836  "Про деякі питання  запровадження програмно- цільового методу складання та виконання  місцевих бюджетів. "</t>
  </si>
  <si>
    <t>Забезпечення діяльності інших закладів у сфері освіти</t>
  </si>
  <si>
    <t xml:space="preserve">Забезпечення діяльності інших закладів у сфері освіти </t>
  </si>
  <si>
    <t>(код Типової відомчої класифікації видатків та кредитування місцевого бюджету)</t>
  </si>
  <si>
    <t>( код за ЄДРПОУ)</t>
  </si>
  <si>
    <t>3.</t>
  </si>
  <si>
    <t xml:space="preserve"> 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</si>
  <si>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бюджету)</t>
  </si>
  <si>
    <t>( код Програмної класифікації видатків та кредитувння місцевого бюджету)</t>
  </si>
  <si>
    <t>(код Типової програмної класифікації видатків та кредитування місцевого бюджету)</t>
  </si>
  <si>
    <t>( код Функціональної класифікації видатків та кредитувння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</si>
  <si>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</si>
  <si>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2022 рік (прогноз)</t>
  </si>
  <si>
    <t>2022  рік (прогноз)</t>
  </si>
  <si>
    <t>Дебіторська заборгованість на 01.01.2019</t>
  </si>
  <si>
    <t>Оплата інших енергоносіїв та інших комунальних послуг</t>
  </si>
  <si>
    <t>від 7 серпня 2019 року N 336)</t>
  </si>
  <si>
    <t>Фінансування</t>
  </si>
  <si>
    <t>0600000</t>
  </si>
  <si>
    <t>0610000</t>
  </si>
  <si>
    <t>02147598</t>
  </si>
  <si>
    <t>0990</t>
  </si>
  <si>
    <t>БЮДЖЕТНИЙ ЗАПИТ НА 2021 - 2023 РОКИ індивідуальний (Форма 2020-2)</t>
  </si>
  <si>
    <t>4. Мета та завдання бюджетної програми на 2021- 2023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</si>
  <si>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</si>
  <si>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</si>
  <si>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</si>
  <si>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</si>
  <si>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</si>
  <si>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</si>
  <si>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</si>
  <si>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</si>
  <si>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2019рік (звіт)</t>
  </si>
  <si>
    <t>2020рік (затверджено)</t>
  </si>
  <si>
    <t>3) видатки за кодами Економічної класифікації видатків бюджету у 2022 - 2023 роках:</t>
  </si>
  <si>
    <t>2023ік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</si>
  <si>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</si>
  <si>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</si>
  <si>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</si>
  <si>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2019-2021 роках</t>
  </si>
  <si>
    <t>2) результативні показники бюджетної програми у 2022- 2023 роках:</t>
  </si>
  <si>
    <t>2023рік (прогноз)</t>
  </si>
  <si>
    <t>2020 рік (план)</t>
  </si>
  <si>
    <t>2022рік</t>
  </si>
  <si>
    <t>2023 рік</t>
  </si>
  <si>
    <t>1) місцеві/регіональні програми, які виконуються в межах бюджетної програми у 2019 - 2020 роках:</t>
  </si>
  <si>
    <t>2) місцеві/регіональні програми, які виконуються в межах бюджетної програми у 2022- 2023 роках:</t>
  </si>
  <si>
    <t>12. Об'єкти, які виконуються в межах бюджетної програми/підпрограми за рахунок коштів бюджету розвитку у 2019- 2023 роках:</t>
  </si>
  <si>
    <t>2020  рік (затверджено)</t>
  </si>
  <si>
    <t>2023  рік (прогноз)</t>
  </si>
  <si>
    <t>13. Аналіз результатів, досягнутих внаслідок використання коштів загального фонду бюджету у 2019році, очікувані результати у 2020 році, обґрунтування необхідності передбачення витрат на 2021 - 2023роки.</t>
  </si>
  <si>
    <t>14. Бюджетні зобов'язання у 2019 - 2021 роках:</t>
  </si>
  <si>
    <t>1) кредиторська заборгованість місцевого бюджету у 2019 році:</t>
  </si>
  <si>
    <t>Кредиторська заборгованість на початок минулого бюджетного періоду на 01.01.2019</t>
  </si>
  <si>
    <t>Кредиторська заборгованість на кінець минулого бюджетного періоду на 01.01.2020</t>
  </si>
  <si>
    <t>2) кредиторська заборгованість місцевого бюджету у 2020 - 2021  роках:</t>
  </si>
  <si>
    <t>затверджені призначення з урах. змін на 01.10.2020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</si>
  <si>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</si>
  <si>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</si>
  <si>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</si>
  <si>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</si>
  <si>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2020році.</t>
  </si>
  <si>
    <t>Погашення заборгованості  на спожиті крмунальні послуги та енергоносії станом на 01.01.2020 року</t>
  </si>
  <si>
    <t>У 2019 році видатки загального фонду бюджету були спрямовані на заробітну плату з нарахуваннями на неї,  комунальні послуги, закупівлю предметів, матеріалів, меблів, оплату різних послуг. Станом на 01.01.2020 року виникла кредиторська заборгованість у сумі 25 854 грн , яка була погашена у січні поточного року. На 2020 рік видатки загального фонду передбачені планом асигнувань використаються в повному обсязі. Виділені у 2021-2023 роках кошти загального фонду міського бюджету в подальшому дозволять забезпечити надання якісних послуг в  закладах  освіти 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</si>
</sst>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0.000"/>
    <numFmt numFmtId="189" formatCode="0.000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#,##0.00000000000000"/>
    <numFmt numFmtId="202" formatCode="#,##0.000000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color indexed="47"/>
      <name val="Arial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2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6" fontId="2" fillId="0" borderId="0" xfId="0" applyNumberFormat="1" applyFont="1" applyAlignment="1">
      <alignment/>
    </xf>
    <xf numFmtId="0" fontId="1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86" fontId="19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187" fontId="21" fillId="0" borderId="10" xfId="0" applyNumberFormat="1" applyFont="1" applyFill="1" applyBorder="1" applyAlignment="1">
      <alignment horizontal="center" vertical="top" wrapText="1"/>
    </xf>
    <xf numFmtId="187" fontId="1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19" fillId="0" borderId="10" xfId="0" applyNumberFormat="1" applyFont="1" applyBorder="1" applyAlignment="1">
      <alignment horizontal="center" vertical="center" wrapText="1"/>
    </xf>
    <xf numFmtId="186" fontId="21" fillId="0" borderId="1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2" fontId="2" fillId="0" borderId="0" xfId="0" applyNumberFormat="1" applyFont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wrapText="1"/>
    </xf>
    <xf numFmtId="3" fontId="20" fillId="0" borderId="10" xfId="0" applyNumberFormat="1" applyFont="1" applyFill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49" fontId="20" fillId="0" borderId="11" xfId="0" applyNumberFormat="1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6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3" fontId="25" fillId="0" borderId="0" xfId="0" applyNumberFormat="1" applyFont="1" applyAlignment="1">
      <alignment horizontal="center"/>
    </xf>
    <xf numFmtId="3" fontId="20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20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20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left" wrapText="1"/>
    </xf>
    <xf numFmtId="0" fontId="25" fillId="0" borderId="0" xfId="0" applyNumberFormat="1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0" fillId="0" borderId="11" xfId="0" applyFon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9"/>
  <sheetViews>
    <sheetView tabSelected="1" view="pageBreakPreview" zoomScale="60" zoomScaleNormal="75" zoomScalePageLayoutView="0" workbookViewId="0" topLeftCell="A229">
      <selection activeCell="M151" sqref="M151"/>
    </sheetView>
  </sheetViews>
  <sheetFormatPr defaultColWidth="9.140625" defaultRowHeight="15"/>
  <cols>
    <col min="1" max="1" width="24.7109375" style="1" customWidth="1"/>
    <col min="2" max="2" width="36.28125" style="1" customWidth="1"/>
    <col min="3" max="3" width="21.28125" style="1" customWidth="1"/>
    <col min="4" max="4" width="18.421875" style="1" customWidth="1"/>
    <col min="5" max="5" width="15.28125" style="1" customWidth="1"/>
    <col min="6" max="6" width="19.00390625" style="1" customWidth="1"/>
    <col min="7" max="7" width="18.7109375" style="1" customWidth="1"/>
    <col min="8" max="8" width="18.57421875" style="1" customWidth="1"/>
    <col min="9" max="9" width="14.00390625" style="1" customWidth="1"/>
    <col min="10" max="11" width="17.57421875" style="1" customWidth="1"/>
    <col min="12" max="12" width="16.00390625" style="1" customWidth="1"/>
    <col min="13" max="13" width="15.57421875" style="1" customWidth="1"/>
    <col min="14" max="14" width="19.7109375" style="1" customWidth="1"/>
    <col min="15" max="15" width="12.00390625" style="1" customWidth="1"/>
    <col min="16" max="16" width="13.00390625" style="1" customWidth="1"/>
    <col min="17" max="16384" width="9.140625" style="1" customWidth="1"/>
  </cols>
  <sheetData>
    <row r="1" spans="10:16" ht="15">
      <c r="J1" s="95" t="s">
        <v>0</v>
      </c>
      <c r="K1" s="94"/>
      <c r="L1" s="94"/>
      <c r="M1" s="95"/>
      <c r="P1" s="3"/>
    </row>
    <row r="2" spans="10:16" ht="15">
      <c r="J2" s="95" t="s">
        <v>1</v>
      </c>
      <c r="K2" s="94"/>
      <c r="L2" s="94"/>
      <c r="M2" s="95"/>
      <c r="P2" s="3"/>
    </row>
    <row r="3" spans="10:16" ht="15">
      <c r="J3" s="95" t="s">
        <v>2</v>
      </c>
      <c r="K3" s="94"/>
      <c r="L3" s="94"/>
      <c r="M3" s="95"/>
      <c r="P3" s="3"/>
    </row>
    <row r="4" spans="10:16" ht="18.75" customHeight="1">
      <c r="J4" s="95" t="s">
        <v>3</v>
      </c>
      <c r="K4" s="94"/>
      <c r="L4" s="94"/>
      <c r="M4" s="95"/>
      <c r="P4" s="3"/>
    </row>
    <row r="5" spans="10:16" ht="15">
      <c r="J5" s="95" t="s">
        <v>163</v>
      </c>
      <c r="K5" s="94"/>
      <c r="L5" s="94"/>
      <c r="M5" s="95"/>
      <c r="P5" s="3"/>
    </row>
    <row r="6" spans="10:16" ht="15">
      <c r="J6" s="95"/>
      <c r="K6" s="94"/>
      <c r="L6" s="94"/>
      <c r="M6" s="95"/>
      <c r="P6" s="3"/>
    </row>
    <row r="7" spans="1:16" ht="22.5" customHeight="1">
      <c r="A7" s="157" t="s">
        <v>169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</row>
    <row r="8" spans="1:16" ht="28.5" customHeight="1">
      <c r="A8" s="149" t="s">
        <v>64</v>
      </c>
      <c r="B8" s="149"/>
      <c r="C8" s="149"/>
      <c r="D8" s="149"/>
      <c r="E8" s="149"/>
      <c r="F8" s="149"/>
      <c r="G8" s="149"/>
      <c r="H8" s="149"/>
      <c r="I8" s="149"/>
      <c r="J8" s="96"/>
      <c r="K8" s="150" t="s">
        <v>165</v>
      </c>
      <c r="L8" s="150"/>
      <c r="M8" s="118"/>
      <c r="N8" s="117" t="s">
        <v>167</v>
      </c>
      <c r="O8" s="152"/>
      <c r="P8" s="152"/>
    </row>
    <row r="9" spans="1:16" ht="48" customHeight="1">
      <c r="A9" s="146" t="s">
        <v>4</v>
      </c>
      <c r="B9" s="146"/>
      <c r="C9" s="146"/>
      <c r="D9" s="146"/>
      <c r="E9" s="146"/>
      <c r="F9" s="146"/>
      <c r="G9" s="146"/>
      <c r="H9" s="146"/>
      <c r="I9" s="146"/>
      <c r="J9" s="97"/>
      <c r="K9" s="148" t="s">
        <v>150</v>
      </c>
      <c r="L9" s="148"/>
      <c r="M9" s="97"/>
      <c r="N9" s="7" t="s">
        <v>151</v>
      </c>
      <c r="O9" s="158"/>
      <c r="P9" s="158"/>
    </row>
    <row r="10" spans="1:16" ht="24" customHeight="1">
      <c r="A10" s="149" t="s">
        <v>84</v>
      </c>
      <c r="B10" s="149"/>
      <c r="C10" s="149"/>
      <c r="D10" s="149"/>
      <c r="E10" s="149"/>
      <c r="F10" s="149"/>
      <c r="G10" s="149"/>
      <c r="H10" s="149"/>
      <c r="I10" s="149"/>
      <c r="J10" s="96"/>
      <c r="K10" s="150" t="s">
        <v>166</v>
      </c>
      <c r="L10" s="150"/>
      <c r="M10" s="96"/>
      <c r="N10" s="117" t="s">
        <v>167</v>
      </c>
      <c r="O10" s="152"/>
      <c r="P10" s="152"/>
    </row>
    <row r="11" spans="1:16" ht="67.5" customHeight="1">
      <c r="A11" s="146" t="s">
        <v>5</v>
      </c>
      <c r="B11" s="146"/>
      <c r="C11" s="146"/>
      <c r="D11" s="146"/>
      <c r="E11" s="146"/>
      <c r="F11" s="146"/>
      <c r="G11" s="146"/>
      <c r="H11" s="146"/>
      <c r="I11" s="146"/>
      <c r="J11" s="97"/>
      <c r="K11" s="151" t="s">
        <v>153</v>
      </c>
      <c r="L11" s="151"/>
      <c r="M11" s="97"/>
      <c r="N11" s="7" t="s">
        <v>151</v>
      </c>
      <c r="O11" s="153"/>
      <c r="P11" s="153"/>
    </row>
    <row r="12" spans="1:16" ht="52.5" customHeight="1">
      <c r="A12" s="26" t="s">
        <v>152</v>
      </c>
      <c r="B12" s="121" t="s">
        <v>92</v>
      </c>
      <c r="C12" s="122"/>
      <c r="D12" s="174">
        <v>1161</v>
      </c>
      <c r="E12" s="174"/>
      <c r="F12" s="122"/>
      <c r="G12" s="175" t="s">
        <v>168</v>
      </c>
      <c r="H12" s="175"/>
      <c r="I12" s="26"/>
      <c r="J12" s="26"/>
      <c r="K12" s="159" t="s">
        <v>149</v>
      </c>
      <c r="L12" s="159"/>
      <c r="M12" s="109"/>
      <c r="N12" s="119">
        <v>25559000000</v>
      </c>
      <c r="O12" s="98"/>
      <c r="P12" s="98"/>
    </row>
    <row r="13" spans="1:16" ht="60" customHeight="1">
      <c r="A13" s="97"/>
      <c r="B13" s="120" t="s">
        <v>155</v>
      </c>
      <c r="C13" s="120"/>
      <c r="D13" s="151" t="s">
        <v>156</v>
      </c>
      <c r="E13" s="151"/>
      <c r="F13" s="120"/>
      <c r="G13" s="151" t="s">
        <v>157</v>
      </c>
      <c r="H13" s="151"/>
      <c r="I13" s="97"/>
      <c r="J13" s="97"/>
      <c r="K13" s="151" t="s">
        <v>158</v>
      </c>
      <c r="L13" s="151"/>
      <c r="M13" s="97"/>
      <c r="N13" s="93" t="s">
        <v>154</v>
      </c>
      <c r="O13" s="97"/>
      <c r="P13" s="97"/>
    </row>
    <row r="14" spans="1:2" ht="15">
      <c r="A14" s="5"/>
      <c r="B14" s="2"/>
    </row>
    <row r="15" spans="1:16" ht="15">
      <c r="A15" s="144" t="s">
        <v>170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ht="15">
      <c r="A16" s="144" t="s">
        <v>131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ht="21" customHeight="1">
      <c r="A17" s="145" t="s">
        <v>149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33"/>
      <c r="N17" s="6"/>
      <c r="O17" s="6"/>
      <c r="P17" s="6"/>
    </row>
    <row r="18" spans="1:16" ht="15">
      <c r="A18" s="144" t="s">
        <v>132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8.75">
      <c r="A20" s="75" t="s">
        <v>144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</row>
    <row r="21" spans="1:16" ht="18.75">
      <c r="A21" s="75" t="s">
        <v>145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1:16" ht="18.75">
      <c r="A22" s="75" t="s">
        <v>146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6" ht="18.75">
      <c r="A23" s="75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1:16" ht="9.7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</row>
    <row r="25" spans="1:16" ht="66" customHeight="1">
      <c r="A25" s="160" t="s">
        <v>147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ht="21.75" customHeight="1">
      <c r="A26" s="176"/>
      <c r="B26" s="176"/>
      <c r="C26" s="176"/>
      <c r="D26" s="176"/>
      <c r="E26" s="176"/>
      <c r="F26" s="176"/>
      <c r="G26" s="176"/>
      <c r="H26" s="176"/>
      <c r="I26" s="11"/>
      <c r="J26" s="11"/>
      <c r="K26" s="11"/>
      <c r="L26" s="11"/>
      <c r="M26" s="11"/>
      <c r="N26" s="11"/>
      <c r="O26" s="11"/>
      <c r="P26" s="6"/>
    </row>
    <row r="27" spans="1:16" ht="15">
      <c r="A27" s="144" t="s">
        <v>133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1:16" ht="15">
      <c r="A28" s="144" t="s">
        <v>171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  <row r="29" spans="1:13" ht="15">
      <c r="A29" s="177"/>
      <c r="B29" s="177"/>
      <c r="L29" s="173" t="s">
        <v>6</v>
      </c>
      <c r="M29" s="173"/>
    </row>
    <row r="31" spans="1:14" ht="26.25" customHeight="1">
      <c r="A31" s="156" t="s">
        <v>7</v>
      </c>
      <c r="B31" s="156" t="s">
        <v>8</v>
      </c>
      <c r="C31" s="155" t="s">
        <v>172</v>
      </c>
      <c r="D31" s="155"/>
      <c r="E31" s="155"/>
      <c r="F31" s="155"/>
      <c r="G31" s="155" t="s">
        <v>173</v>
      </c>
      <c r="H31" s="155"/>
      <c r="I31" s="155"/>
      <c r="J31" s="155"/>
      <c r="K31" s="155" t="s">
        <v>174</v>
      </c>
      <c r="L31" s="155"/>
      <c r="M31" s="155"/>
      <c r="N31" s="155"/>
    </row>
    <row r="32" spans="1:14" ht="68.25" customHeight="1">
      <c r="A32" s="156"/>
      <c r="B32" s="156"/>
      <c r="C32" s="8" t="s">
        <v>9</v>
      </c>
      <c r="D32" s="8" t="s">
        <v>10</v>
      </c>
      <c r="E32" s="8" t="s">
        <v>11</v>
      </c>
      <c r="F32" s="8" t="s">
        <v>50</v>
      </c>
      <c r="G32" s="8" t="s">
        <v>9</v>
      </c>
      <c r="H32" s="8" t="s">
        <v>10</v>
      </c>
      <c r="I32" s="8" t="s">
        <v>11</v>
      </c>
      <c r="J32" s="8" t="s">
        <v>48</v>
      </c>
      <c r="K32" s="8" t="s">
        <v>9</v>
      </c>
      <c r="L32" s="8" t="s">
        <v>10</v>
      </c>
      <c r="M32" s="8" t="s">
        <v>11</v>
      </c>
      <c r="N32" s="8" t="s">
        <v>49</v>
      </c>
    </row>
    <row r="33" spans="1:14" ht="15">
      <c r="A33" s="8">
        <v>1</v>
      </c>
      <c r="B33" s="8">
        <v>2</v>
      </c>
      <c r="C33" s="8">
        <v>3</v>
      </c>
      <c r="D33" s="8">
        <v>4</v>
      </c>
      <c r="E33" s="8">
        <v>5</v>
      </c>
      <c r="F33" s="8">
        <v>6</v>
      </c>
      <c r="G33" s="8">
        <v>7</v>
      </c>
      <c r="H33" s="8">
        <v>8</v>
      </c>
      <c r="I33" s="8">
        <v>9</v>
      </c>
      <c r="J33" s="8">
        <v>10</v>
      </c>
      <c r="K33" s="8">
        <v>11</v>
      </c>
      <c r="L33" s="8">
        <v>12</v>
      </c>
      <c r="M33" s="8">
        <v>13</v>
      </c>
      <c r="N33" s="8">
        <v>14</v>
      </c>
    </row>
    <row r="34" spans="1:14" ht="43.5" customHeight="1">
      <c r="A34" s="35" t="s">
        <v>143</v>
      </c>
      <c r="B34" s="76" t="s">
        <v>149</v>
      </c>
      <c r="C34" s="133"/>
      <c r="D34" s="115"/>
      <c r="E34" s="115"/>
      <c r="F34" s="133"/>
      <c r="G34" s="114"/>
      <c r="H34" s="116"/>
      <c r="I34" s="116"/>
      <c r="J34" s="114"/>
      <c r="K34" s="114"/>
      <c r="L34" s="125"/>
      <c r="M34" s="125"/>
      <c r="N34" s="114"/>
    </row>
    <row r="35" spans="1:14" ht="42.75" customHeight="1">
      <c r="A35" s="32" t="s">
        <v>12</v>
      </c>
      <c r="B35" s="50" t="s">
        <v>13</v>
      </c>
      <c r="C35" s="136">
        <v>13317226</v>
      </c>
      <c r="D35" s="137" t="s">
        <v>14</v>
      </c>
      <c r="E35" s="137" t="s">
        <v>14</v>
      </c>
      <c r="F35" s="136">
        <f>SUM(C35:E35)</f>
        <v>13317226</v>
      </c>
      <c r="G35" s="141">
        <v>14690412</v>
      </c>
      <c r="H35" s="137" t="s">
        <v>14</v>
      </c>
      <c r="I35" s="137" t="s">
        <v>14</v>
      </c>
      <c r="J35" s="138">
        <f>G35</f>
        <v>14690412</v>
      </c>
      <c r="K35" s="141">
        <v>18795431</v>
      </c>
      <c r="L35" s="137" t="s">
        <v>14</v>
      </c>
      <c r="M35" s="137" t="s">
        <v>14</v>
      </c>
      <c r="N35" s="138">
        <f>K35</f>
        <v>18795431</v>
      </c>
    </row>
    <row r="36" spans="1:14" ht="47.25">
      <c r="A36" s="32">
        <v>25010400</v>
      </c>
      <c r="B36" s="50" t="s">
        <v>136</v>
      </c>
      <c r="C36" s="62" t="s">
        <v>14</v>
      </c>
      <c r="D36" s="140">
        <v>17340</v>
      </c>
      <c r="E36" s="140">
        <v>0</v>
      </c>
      <c r="F36" s="140">
        <f>D36</f>
        <v>17340</v>
      </c>
      <c r="G36" s="140" t="s">
        <v>14</v>
      </c>
      <c r="H36" s="140">
        <v>0</v>
      </c>
      <c r="I36" s="140">
        <v>0</v>
      </c>
      <c r="J36" s="140">
        <f>H36</f>
        <v>0</v>
      </c>
      <c r="K36" s="140" t="s">
        <v>14</v>
      </c>
      <c r="L36" s="137">
        <v>13000</v>
      </c>
      <c r="M36" s="137">
        <v>0</v>
      </c>
      <c r="N36" s="140">
        <f>L36</f>
        <v>13000</v>
      </c>
    </row>
    <row r="37" spans="1:14" ht="48.75" customHeight="1">
      <c r="A37" s="32"/>
      <c r="B37" s="50" t="s">
        <v>164</v>
      </c>
      <c r="C37" s="62" t="s">
        <v>14</v>
      </c>
      <c r="D37" s="140">
        <v>0</v>
      </c>
      <c r="E37" s="140">
        <v>0</v>
      </c>
      <c r="F37" s="140">
        <v>0</v>
      </c>
      <c r="G37" s="140"/>
      <c r="H37" s="140"/>
      <c r="I37" s="140"/>
      <c r="J37" s="140"/>
      <c r="K37" s="140"/>
      <c r="L37" s="137"/>
      <c r="M37" s="137"/>
      <c r="N37" s="140"/>
    </row>
    <row r="38" spans="1:14" ht="54.75" customHeight="1">
      <c r="A38" s="32">
        <v>602400</v>
      </c>
      <c r="B38" s="50" t="s">
        <v>137</v>
      </c>
      <c r="C38" s="62" t="s">
        <v>14</v>
      </c>
      <c r="D38" s="140">
        <v>54700</v>
      </c>
      <c r="E38" s="140">
        <v>54700</v>
      </c>
      <c r="F38" s="140">
        <f>D38</f>
        <v>54700</v>
      </c>
      <c r="G38" s="140" t="s">
        <v>14</v>
      </c>
      <c r="H38" s="140">
        <v>196430</v>
      </c>
      <c r="I38" s="140">
        <v>196430</v>
      </c>
      <c r="J38" s="140">
        <f>H38</f>
        <v>196430</v>
      </c>
      <c r="K38" s="140" t="s">
        <v>14</v>
      </c>
      <c r="L38" s="137">
        <f>579000+28000</f>
        <v>607000</v>
      </c>
      <c r="M38" s="137">
        <f>579000+28000</f>
        <v>607000</v>
      </c>
      <c r="N38" s="140">
        <f>L38</f>
        <v>607000</v>
      </c>
    </row>
    <row r="39" spans="1:14" ht="33.75" customHeight="1">
      <c r="A39" s="32" t="s">
        <v>12</v>
      </c>
      <c r="B39" s="50" t="s">
        <v>15</v>
      </c>
      <c r="C39" s="62" t="s">
        <v>14</v>
      </c>
      <c r="D39" s="62">
        <v>0</v>
      </c>
      <c r="E39" s="62">
        <v>0</v>
      </c>
      <c r="F39" s="134">
        <f>SUM(C39:E39)</f>
        <v>0</v>
      </c>
      <c r="G39" s="62" t="s">
        <v>14</v>
      </c>
      <c r="H39" s="62">
        <v>0</v>
      </c>
      <c r="I39" s="62">
        <v>0</v>
      </c>
      <c r="J39" s="62">
        <v>0</v>
      </c>
      <c r="K39" s="62" t="s">
        <v>14</v>
      </c>
      <c r="L39" s="65">
        <v>0</v>
      </c>
      <c r="M39" s="65">
        <v>0</v>
      </c>
      <c r="N39" s="62" t="s">
        <v>14</v>
      </c>
    </row>
    <row r="40" spans="1:14" ht="33.75" customHeight="1">
      <c r="A40" s="52" t="s">
        <v>12</v>
      </c>
      <c r="B40" s="52" t="s">
        <v>16</v>
      </c>
      <c r="C40" s="138">
        <f>C35</f>
        <v>13317226</v>
      </c>
      <c r="D40" s="139">
        <f>SUM(D36:D39)</f>
        <v>72040</v>
      </c>
      <c r="E40" s="139">
        <f>E38</f>
        <v>54700</v>
      </c>
      <c r="F40" s="138">
        <f>SUM(F34:F39)</f>
        <v>13389266</v>
      </c>
      <c r="G40" s="139">
        <f>SUM(G34:G39)</f>
        <v>14690412</v>
      </c>
      <c r="H40" s="139">
        <f>SUM(H36:H39)</f>
        <v>196430</v>
      </c>
      <c r="I40" s="139">
        <f>SUM(I38:I39)</f>
        <v>196430</v>
      </c>
      <c r="J40" s="139">
        <f>SUM(J34:J39)</f>
        <v>14886842</v>
      </c>
      <c r="K40" s="139">
        <f>SUM(K34:K39)</f>
        <v>18795431</v>
      </c>
      <c r="L40" s="138">
        <f>L36+L38</f>
        <v>620000</v>
      </c>
      <c r="M40" s="138">
        <f>M38</f>
        <v>607000</v>
      </c>
      <c r="N40" s="139">
        <f>SUM(N34:N39)</f>
        <v>19415431</v>
      </c>
    </row>
    <row r="41" spans="4:8" ht="32.25" customHeight="1">
      <c r="D41" s="127"/>
      <c r="G41" s="110"/>
      <c r="H41" s="127"/>
    </row>
    <row r="42" spans="1:10" ht="15">
      <c r="A42" s="154" t="s">
        <v>175</v>
      </c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ht="15">
      <c r="A43" s="5"/>
      <c r="J43" s="5" t="s">
        <v>6</v>
      </c>
    </row>
    <row r="45" spans="1:10" ht="26.25" customHeight="1">
      <c r="A45" s="156" t="s">
        <v>7</v>
      </c>
      <c r="B45" s="156" t="s">
        <v>8</v>
      </c>
      <c r="C45" s="156" t="s">
        <v>159</v>
      </c>
      <c r="D45" s="156"/>
      <c r="E45" s="156"/>
      <c r="F45" s="156"/>
      <c r="G45" s="156" t="s">
        <v>176</v>
      </c>
      <c r="H45" s="156"/>
      <c r="I45" s="156"/>
      <c r="J45" s="156"/>
    </row>
    <row r="46" spans="1:10" ht="60.75" customHeight="1">
      <c r="A46" s="156"/>
      <c r="B46" s="156"/>
      <c r="C46" s="8" t="s">
        <v>9</v>
      </c>
      <c r="D46" s="8" t="s">
        <v>10</v>
      </c>
      <c r="E46" s="8" t="s">
        <v>11</v>
      </c>
      <c r="F46" s="8" t="s">
        <v>50</v>
      </c>
      <c r="G46" s="8" t="s">
        <v>9</v>
      </c>
      <c r="H46" s="8" t="s">
        <v>10</v>
      </c>
      <c r="I46" s="8" t="s">
        <v>11</v>
      </c>
      <c r="J46" s="8" t="s">
        <v>48</v>
      </c>
    </row>
    <row r="47" spans="1:14" ht="15">
      <c r="A47" s="8">
        <v>1</v>
      </c>
      <c r="B47" s="8">
        <v>2</v>
      </c>
      <c r="C47" s="8">
        <v>3</v>
      </c>
      <c r="D47" s="8">
        <v>4</v>
      </c>
      <c r="E47" s="8">
        <v>5</v>
      </c>
      <c r="F47" s="8">
        <v>6</v>
      </c>
      <c r="G47" s="8">
        <v>7</v>
      </c>
      <c r="H47" s="8">
        <v>8</v>
      </c>
      <c r="I47" s="8">
        <v>9</v>
      </c>
      <c r="J47" s="8">
        <v>10</v>
      </c>
      <c r="K47" s="12"/>
      <c r="L47" s="12"/>
      <c r="M47" s="12"/>
      <c r="N47" s="12"/>
    </row>
    <row r="48" spans="1:15" ht="50.25" customHeight="1">
      <c r="A48" s="35" t="s">
        <v>143</v>
      </c>
      <c r="B48" s="76" t="s">
        <v>149</v>
      </c>
      <c r="C48" s="114"/>
      <c r="D48" s="131"/>
      <c r="E48" s="131"/>
      <c r="F48" s="114"/>
      <c r="G48" s="114"/>
      <c r="H48" s="131"/>
      <c r="I48" s="131"/>
      <c r="J48" s="114"/>
      <c r="K48" s="26"/>
      <c r="L48" s="26"/>
      <c r="M48" s="26"/>
      <c r="N48" s="13"/>
      <c r="O48" s="12"/>
    </row>
    <row r="49" spans="1:14" ht="31.5">
      <c r="A49" s="50" t="s">
        <v>12</v>
      </c>
      <c r="B49" s="50" t="s">
        <v>13</v>
      </c>
      <c r="C49" s="138">
        <v>21128470</v>
      </c>
      <c r="D49" s="142" t="s">
        <v>14</v>
      </c>
      <c r="E49" s="142" t="s">
        <v>14</v>
      </c>
      <c r="F49" s="138">
        <f>C49</f>
        <v>21128470</v>
      </c>
      <c r="G49" s="138">
        <v>22611676</v>
      </c>
      <c r="H49" s="137" t="s">
        <v>14</v>
      </c>
      <c r="I49" s="137" t="s">
        <v>14</v>
      </c>
      <c r="J49" s="138">
        <f>G49</f>
        <v>22611676</v>
      </c>
      <c r="K49" s="12"/>
      <c r="L49" s="12"/>
      <c r="M49" s="12"/>
      <c r="N49" s="12"/>
    </row>
    <row r="50" spans="1:10" ht="47.25">
      <c r="A50" s="32">
        <v>25010400</v>
      </c>
      <c r="B50" s="50" t="s">
        <v>136</v>
      </c>
      <c r="C50" s="140" t="s">
        <v>14</v>
      </c>
      <c r="D50" s="137">
        <f>L36*1.124128</f>
        <v>14613.664</v>
      </c>
      <c r="E50" s="142">
        <v>0</v>
      </c>
      <c r="F50" s="140">
        <f>D50</f>
        <v>14613.664</v>
      </c>
      <c r="G50" s="140" t="s">
        <v>14</v>
      </c>
      <c r="H50" s="137">
        <f>D50*1.0701993848011</f>
        <v>15639.534222489983</v>
      </c>
      <c r="I50" s="142">
        <v>0</v>
      </c>
      <c r="J50" s="140">
        <f>H50</f>
        <v>15639.534222489983</v>
      </c>
    </row>
    <row r="51" spans="1:10" ht="47.25">
      <c r="A51" s="32">
        <v>602400</v>
      </c>
      <c r="B51" s="50" t="s">
        <v>137</v>
      </c>
      <c r="C51" s="140" t="s">
        <v>14</v>
      </c>
      <c r="D51" s="137">
        <f>L38*1.124128</f>
        <v>682345.696</v>
      </c>
      <c r="E51" s="142">
        <f>M38*1.124128</f>
        <v>682345.696</v>
      </c>
      <c r="F51" s="140">
        <f>D51</f>
        <v>682345.696</v>
      </c>
      <c r="G51" s="140" t="s">
        <v>14</v>
      </c>
      <c r="H51" s="137">
        <f>D51*1.0701993848011</f>
        <v>730245.9440808784</v>
      </c>
      <c r="I51" s="137">
        <f>E51*1.0701993848011</f>
        <v>730245.9440808784</v>
      </c>
      <c r="J51" s="140">
        <f>H51</f>
        <v>730245.9440808784</v>
      </c>
    </row>
    <row r="52" spans="1:10" ht="21" customHeight="1">
      <c r="A52" s="50" t="s">
        <v>12</v>
      </c>
      <c r="B52" s="50" t="s">
        <v>15</v>
      </c>
      <c r="C52" s="140" t="s">
        <v>14</v>
      </c>
      <c r="D52" s="137">
        <v>0</v>
      </c>
      <c r="E52" s="142">
        <v>0</v>
      </c>
      <c r="F52" s="140">
        <v>0</v>
      </c>
      <c r="G52" s="140" t="s">
        <v>14</v>
      </c>
      <c r="H52" s="137">
        <v>0</v>
      </c>
      <c r="I52" s="142">
        <v>0</v>
      </c>
      <c r="J52" s="140">
        <v>0</v>
      </c>
    </row>
    <row r="53" spans="1:10" ht="30" customHeight="1">
      <c r="A53" s="34" t="s">
        <v>12</v>
      </c>
      <c r="B53" s="52" t="s">
        <v>16</v>
      </c>
      <c r="C53" s="139">
        <f>SUM(C48:C52)</f>
        <v>21128470</v>
      </c>
      <c r="D53" s="138">
        <f>SUM(D50:D52)</f>
        <v>696959.36</v>
      </c>
      <c r="E53" s="143">
        <f>E51</f>
        <v>682345.696</v>
      </c>
      <c r="F53" s="139">
        <f>SUM(F49:F52)</f>
        <v>21825429.36</v>
      </c>
      <c r="G53" s="139">
        <f>SUM(G48:G52)</f>
        <v>22611676</v>
      </c>
      <c r="H53" s="138">
        <f>SUM(H50:H52)</f>
        <v>745885.4783033684</v>
      </c>
      <c r="I53" s="143">
        <f>I51</f>
        <v>730245.9440808784</v>
      </c>
      <c r="J53" s="139">
        <f>G53+H53</f>
        <v>23357561.47830337</v>
      </c>
    </row>
    <row r="56" spans="1:14" ht="15">
      <c r="A56" s="144" t="s">
        <v>17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</row>
    <row r="57" spans="1:14" ht="15">
      <c r="A57" s="144" t="s">
        <v>177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</row>
    <row r="58" spans="1:13" ht="15">
      <c r="A58" s="5"/>
      <c r="M58" s="5" t="s">
        <v>6</v>
      </c>
    </row>
    <row r="59" spans="1:14" ht="21.75" customHeight="1">
      <c r="A59" s="156" t="s">
        <v>18</v>
      </c>
      <c r="B59" s="156" t="s">
        <v>8</v>
      </c>
      <c r="C59" s="155" t="s">
        <v>172</v>
      </c>
      <c r="D59" s="155"/>
      <c r="E59" s="155"/>
      <c r="F59" s="155"/>
      <c r="G59" s="155" t="s">
        <v>173</v>
      </c>
      <c r="H59" s="155"/>
      <c r="I59" s="155"/>
      <c r="J59" s="155"/>
      <c r="K59" s="155" t="s">
        <v>174</v>
      </c>
      <c r="L59" s="155"/>
      <c r="M59" s="155"/>
      <c r="N59" s="155"/>
    </row>
    <row r="60" spans="1:14" ht="63" customHeight="1">
      <c r="A60" s="156"/>
      <c r="B60" s="156"/>
      <c r="C60" s="8" t="s">
        <v>9</v>
      </c>
      <c r="D60" s="8" t="s">
        <v>10</v>
      </c>
      <c r="E60" s="8" t="s">
        <v>11</v>
      </c>
      <c r="F60" s="8" t="s">
        <v>50</v>
      </c>
      <c r="G60" s="8" t="s">
        <v>9</v>
      </c>
      <c r="H60" s="8" t="s">
        <v>10</v>
      </c>
      <c r="I60" s="8" t="s">
        <v>11</v>
      </c>
      <c r="J60" s="8" t="s">
        <v>48</v>
      </c>
      <c r="K60" s="8" t="s">
        <v>9</v>
      </c>
      <c r="L60" s="8" t="s">
        <v>10</v>
      </c>
      <c r="M60" s="8" t="s">
        <v>11</v>
      </c>
      <c r="N60" s="8" t="s">
        <v>49</v>
      </c>
    </row>
    <row r="61" spans="1:14" ht="15">
      <c r="A61" s="8">
        <v>1</v>
      </c>
      <c r="B61" s="8">
        <v>2</v>
      </c>
      <c r="C61" s="8">
        <v>3</v>
      </c>
      <c r="D61" s="8">
        <v>4</v>
      </c>
      <c r="E61" s="8">
        <v>5</v>
      </c>
      <c r="F61" s="8">
        <v>6</v>
      </c>
      <c r="G61" s="8">
        <v>7</v>
      </c>
      <c r="H61" s="8">
        <v>8</v>
      </c>
      <c r="I61" s="8">
        <v>9</v>
      </c>
      <c r="J61" s="8">
        <v>10</v>
      </c>
      <c r="K61" s="8">
        <v>11</v>
      </c>
      <c r="L61" s="8">
        <v>12</v>
      </c>
      <c r="M61" s="8">
        <v>13</v>
      </c>
      <c r="N61" s="8">
        <v>14</v>
      </c>
    </row>
    <row r="62" spans="1:14" ht="37.5" customHeight="1">
      <c r="A62" s="35" t="s">
        <v>143</v>
      </c>
      <c r="B62" s="76" t="s">
        <v>149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8.75">
      <c r="A63" s="77">
        <v>2111</v>
      </c>
      <c r="B63" s="78" t="s">
        <v>65</v>
      </c>
      <c r="C63" s="62">
        <v>9119646</v>
      </c>
      <c r="D63" s="62">
        <v>0</v>
      </c>
      <c r="E63" s="62">
        <v>0</v>
      </c>
      <c r="F63" s="62">
        <f aca="true" t="shared" si="0" ref="F63:F79">C63+D63</f>
        <v>9119646</v>
      </c>
      <c r="G63" s="62">
        <v>10246487</v>
      </c>
      <c r="H63" s="62">
        <v>0</v>
      </c>
      <c r="I63" s="62">
        <v>0</v>
      </c>
      <c r="J63" s="62">
        <f aca="true" t="shared" si="1" ref="J63:J78">G63+H63</f>
        <v>10246487</v>
      </c>
      <c r="K63" s="62">
        <v>13282918</v>
      </c>
      <c r="L63" s="62">
        <v>0</v>
      </c>
      <c r="M63" s="62">
        <v>0</v>
      </c>
      <c r="N63" s="62">
        <f aca="true" t="shared" si="2" ref="N63:N79">K63+L63</f>
        <v>13282918</v>
      </c>
    </row>
    <row r="64" spans="1:14" ht="18.75">
      <c r="A64" s="77">
        <v>2120</v>
      </c>
      <c r="B64" s="78" t="s">
        <v>66</v>
      </c>
      <c r="C64" s="62">
        <v>1987075</v>
      </c>
      <c r="D64" s="62">
        <v>0</v>
      </c>
      <c r="E64" s="62">
        <v>0</v>
      </c>
      <c r="F64" s="62">
        <f t="shared" si="0"/>
        <v>1987075</v>
      </c>
      <c r="G64" s="62">
        <v>2254227</v>
      </c>
      <c r="H64" s="62">
        <v>0</v>
      </c>
      <c r="I64" s="62">
        <v>0</v>
      </c>
      <c r="J64" s="62">
        <f t="shared" si="1"/>
        <v>2254227</v>
      </c>
      <c r="K64" s="62">
        <v>2922242</v>
      </c>
      <c r="L64" s="62">
        <v>0</v>
      </c>
      <c r="M64" s="62">
        <v>0</v>
      </c>
      <c r="N64" s="62">
        <f t="shared" si="2"/>
        <v>2922242</v>
      </c>
    </row>
    <row r="65" spans="1:14" ht="31.5">
      <c r="A65" s="77">
        <v>2210</v>
      </c>
      <c r="B65" s="78" t="s">
        <v>67</v>
      </c>
      <c r="C65" s="62">
        <v>971347</v>
      </c>
      <c r="D65" s="62">
        <v>17340</v>
      </c>
      <c r="E65" s="62">
        <v>0</v>
      </c>
      <c r="F65" s="62">
        <f t="shared" si="0"/>
        <v>988687</v>
      </c>
      <c r="G65" s="62">
        <v>907985</v>
      </c>
      <c r="H65" s="62">
        <v>0</v>
      </c>
      <c r="I65" s="99">
        <v>0</v>
      </c>
      <c r="J65" s="62">
        <f t="shared" si="1"/>
        <v>907985</v>
      </c>
      <c r="K65" s="62">
        <v>717430</v>
      </c>
      <c r="L65" s="65">
        <v>13000</v>
      </c>
      <c r="M65" s="65">
        <v>0</v>
      </c>
      <c r="N65" s="62">
        <f t="shared" si="2"/>
        <v>730430</v>
      </c>
    </row>
    <row r="66" spans="1:14" ht="18.75">
      <c r="A66" s="77">
        <v>2240</v>
      </c>
      <c r="B66" s="78" t="s">
        <v>68</v>
      </c>
      <c r="C66" s="62">
        <v>537261</v>
      </c>
      <c r="D66" s="62">
        <v>0</v>
      </c>
      <c r="E66" s="62">
        <v>0</v>
      </c>
      <c r="F66" s="62">
        <f t="shared" si="0"/>
        <v>537261</v>
      </c>
      <c r="G66" s="62">
        <v>583545</v>
      </c>
      <c r="H66" s="62">
        <v>0</v>
      </c>
      <c r="I66" s="99">
        <v>0</v>
      </c>
      <c r="J66" s="62">
        <f t="shared" si="1"/>
        <v>583545</v>
      </c>
      <c r="K66" s="62">
        <v>995455</v>
      </c>
      <c r="L66" s="65">
        <v>0</v>
      </c>
      <c r="M66" s="65">
        <v>0</v>
      </c>
      <c r="N66" s="62">
        <f t="shared" si="2"/>
        <v>995455</v>
      </c>
    </row>
    <row r="67" spans="1:14" ht="18.75">
      <c r="A67" s="77">
        <v>2250</v>
      </c>
      <c r="B67" s="79" t="s">
        <v>69</v>
      </c>
      <c r="C67" s="62">
        <v>10259</v>
      </c>
      <c r="D67" s="62">
        <v>0</v>
      </c>
      <c r="E67" s="62">
        <v>0</v>
      </c>
      <c r="F67" s="62">
        <f t="shared" si="0"/>
        <v>10259</v>
      </c>
      <c r="G67" s="62">
        <v>15560</v>
      </c>
      <c r="H67" s="99">
        <v>0</v>
      </c>
      <c r="I67" s="99">
        <v>0</v>
      </c>
      <c r="J67" s="62">
        <f t="shared" si="1"/>
        <v>15560</v>
      </c>
      <c r="K67" s="62">
        <v>16200</v>
      </c>
      <c r="L67" s="65">
        <v>0</v>
      </c>
      <c r="M67" s="65">
        <v>0</v>
      </c>
      <c r="N67" s="62">
        <f t="shared" si="2"/>
        <v>16200</v>
      </c>
    </row>
    <row r="68" spans="1:14" ht="31.5">
      <c r="A68" s="80">
        <v>2270</v>
      </c>
      <c r="B68" s="79" t="s">
        <v>70</v>
      </c>
      <c r="C68" s="63">
        <f>C69+C70+C71+C72+C73</f>
        <v>684027</v>
      </c>
      <c r="D68" s="63">
        <v>0</v>
      </c>
      <c r="E68" s="63">
        <v>0</v>
      </c>
      <c r="F68" s="63">
        <f>F69+F70+F71+F72</f>
        <v>676099</v>
      </c>
      <c r="G68" s="63">
        <f>G69+G70+G71+G73</f>
        <v>669968</v>
      </c>
      <c r="H68" s="99">
        <v>0</v>
      </c>
      <c r="I68" s="99">
        <v>0</v>
      </c>
      <c r="J68" s="63">
        <f t="shared" si="1"/>
        <v>669968</v>
      </c>
      <c r="K68" s="63">
        <f>K69+K70+K71+K72+K73</f>
        <v>835151</v>
      </c>
      <c r="L68" s="65">
        <v>0</v>
      </c>
      <c r="M68" s="65">
        <v>0</v>
      </c>
      <c r="N68" s="62">
        <f t="shared" si="2"/>
        <v>835151</v>
      </c>
    </row>
    <row r="69" spans="1:14" ht="18.75">
      <c r="A69" s="80">
        <v>2271</v>
      </c>
      <c r="B69" s="79" t="s">
        <v>71</v>
      </c>
      <c r="C69" s="62">
        <v>516122</v>
      </c>
      <c r="D69" s="62">
        <v>0</v>
      </c>
      <c r="E69" s="62">
        <v>0</v>
      </c>
      <c r="F69" s="62">
        <f t="shared" si="0"/>
        <v>516122</v>
      </c>
      <c r="G69" s="62">
        <v>533598</v>
      </c>
      <c r="H69" s="99">
        <v>0</v>
      </c>
      <c r="I69" s="99">
        <v>0</v>
      </c>
      <c r="J69" s="62"/>
      <c r="K69" s="62">
        <v>652551</v>
      </c>
      <c r="L69" s="65">
        <v>0</v>
      </c>
      <c r="M69" s="65">
        <v>0</v>
      </c>
      <c r="N69" s="62">
        <f t="shared" si="2"/>
        <v>652551</v>
      </c>
    </row>
    <row r="70" spans="1:14" ht="31.5">
      <c r="A70" s="80">
        <v>2272</v>
      </c>
      <c r="B70" s="79" t="s">
        <v>72</v>
      </c>
      <c r="C70" s="62">
        <v>12712</v>
      </c>
      <c r="D70" s="62">
        <v>0</v>
      </c>
      <c r="E70" s="62">
        <v>0</v>
      </c>
      <c r="F70" s="62">
        <f t="shared" si="0"/>
        <v>12712</v>
      </c>
      <c r="G70" s="62">
        <v>18502</v>
      </c>
      <c r="H70" s="99">
        <v>0</v>
      </c>
      <c r="I70" s="99">
        <v>0</v>
      </c>
      <c r="J70" s="62">
        <f t="shared" si="1"/>
        <v>18502</v>
      </c>
      <c r="K70" s="62">
        <v>20333</v>
      </c>
      <c r="L70" s="65">
        <v>0</v>
      </c>
      <c r="M70" s="65">
        <v>0</v>
      </c>
      <c r="N70" s="62">
        <f t="shared" si="2"/>
        <v>20333</v>
      </c>
    </row>
    <row r="71" spans="1:14" ht="18.75">
      <c r="A71" s="80">
        <v>2273</v>
      </c>
      <c r="B71" s="79" t="s">
        <v>73</v>
      </c>
      <c r="C71" s="62">
        <v>93226</v>
      </c>
      <c r="D71" s="62">
        <v>0</v>
      </c>
      <c r="E71" s="62">
        <v>0</v>
      </c>
      <c r="F71" s="62">
        <f t="shared" si="0"/>
        <v>93226</v>
      </c>
      <c r="G71" s="62">
        <v>109968</v>
      </c>
      <c r="H71" s="99">
        <v>0</v>
      </c>
      <c r="I71" s="99">
        <v>0</v>
      </c>
      <c r="J71" s="62">
        <f t="shared" si="1"/>
        <v>109968</v>
      </c>
      <c r="K71" s="62">
        <v>150935</v>
      </c>
      <c r="L71" s="65">
        <v>0</v>
      </c>
      <c r="M71" s="65">
        <v>0</v>
      </c>
      <c r="N71" s="62">
        <f t="shared" si="2"/>
        <v>150935</v>
      </c>
    </row>
    <row r="72" spans="1:14" ht="18.75">
      <c r="A72" s="80">
        <v>2274</v>
      </c>
      <c r="B72" s="79" t="s">
        <v>74</v>
      </c>
      <c r="C72" s="62">
        <v>54039</v>
      </c>
      <c r="D72" s="62">
        <v>0</v>
      </c>
      <c r="E72" s="62">
        <v>0</v>
      </c>
      <c r="F72" s="62">
        <f t="shared" si="0"/>
        <v>54039</v>
      </c>
      <c r="G72" s="62"/>
      <c r="H72" s="99">
        <v>0</v>
      </c>
      <c r="I72" s="99">
        <v>0</v>
      </c>
      <c r="J72" s="62">
        <f t="shared" si="1"/>
        <v>0</v>
      </c>
      <c r="K72" s="62">
        <v>0</v>
      </c>
      <c r="L72" s="65">
        <v>0</v>
      </c>
      <c r="M72" s="65">
        <v>0</v>
      </c>
      <c r="N72" s="62">
        <f t="shared" si="2"/>
        <v>0</v>
      </c>
    </row>
    <row r="73" spans="1:14" ht="48.75" customHeight="1">
      <c r="A73" s="80">
        <v>2275</v>
      </c>
      <c r="B73" s="79" t="s">
        <v>162</v>
      </c>
      <c r="C73" s="62">
        <v>7928</v>
      </c>
      <c r="D73" s="62">
        <v>0</v>
      </c>
      <c r="E73" s="62">
        <v>0</v>
      </c>
      <c r="F73" s="62">
        <f>C73+D73</f>
        <v>7928</v>
      </c>
      <c r="G73" s="62">
        <v>7900</v>
      </c>
      <c r="H73" s="99">
        <v>0</v>
      </c>
      <c r="I73" s="99">
        <v>0</v>
      </c>
      <c r="J73" s="62">
        <f>G73+H73</f>
        <v>7900</v>
      </c>
      <c r="K73" s="62">
        <v>11332</v>
      </c>
      <c r="L73" s="65">
        <v>0</v>
      </c>
      <c r="M73" s="65">
        <v>0</v>
      </c>
      <c r="N73" s="62">
        <f>K73+L73</f>
        <v>11332</v>
      </c>
    </row>
    <row r="74" spans="1:14" ht="69" customHeight="1">
      <c r="A74" s="80">
        <v>2282</v>
      </c>
      <c r="B74" s="79" t="s">
        <v>75</v>
      </c>
      <c r="C74" s="62">
        <v>7543</v>
      </c>
      <c r="D74" s="62">
        <v>0</v>
      </c>
      <c r="E74" s="62">
        <v>0</v>
      </c>
      <c r="F74" s="62">
        <f t="shared" si="0"/>
        <v>7543</v>
      </c>
      <c r="G74" s="62">
        <v>12640</v>
      </c>
      <c r="H74" s="99">
        <v>0</v>
      </c>
      <c r="I74" s="99">
        <v>0</v>
      </c>
      <c r="J74" s="62">
        <f t="shared" si="1"/>
        <v>12640</v>
      </c>
      <c r="K74" s="62">
        <v>26035</v>
      </c>
      <c r="L74" s="65">
        <v>0</v>
      </c>
      <c r="M74" s="65">
        <v>0</v>
      </c>
      <c r="N74" s="62">
        <f t="shared" si="2"/>
        <v>26035</v>
      </c>
    </row>
    <row r="75" spans="1:14" ht="18.75">
      <c r="A75" s="80">
        <v>2800</v>
      </c>
      <c r="B75" s="79" t="s">
        <v>76</v>
      </c>
      <c r="C75" s="62">
        <v>68</v>
      </c>
      <c r="D75" s="62">
        <v>0</v>
      </c>
      <c r="E75" s="99">
        <v>0</v>
      </c>
      <c r="F75" s="62">
        <f t="shared" si="0"/>
        <v>68</v>
      </c>
      <c r="G75" s="62"/>
      <c r="H75" s="99">
        <v>0</v>
      </c>
      <c r="I75" s="99">
        <v>0</v>
      </c>
      <c r="J75" s="62">
        <f t="shared" si="1"/>
        <v>0</v>
      </c>
      <c r="K75" s="62"/>
      <c r="L75" s="65">
        <v>0</v>
      </c>
      <c r="M75" s="65">
        <v>0</v>
      </c>
      <c r="N75" s="62">
        <f t="shared" si="2"/>
        <v>0</v>
      </c>
    </row>
    <row r="76" spans="1:14" ht="18.75">
      <c r="A76" s="80">
        <v>3000</v>
      </c>
      <c r="B76" s="79" t="s">
        <v>77</v>
      </c>
      <c r="C76" s="62"/>
      <c r="D76" s="62">
        <v>54700</v>
      </c>
      <c r="E76" s="62">
        <v>54700</v>
      </c>
      <c r="F76" s="62">
        <v>54700</v>
      </c>
      <c r="G76" s="62"/>
      <c r="H76" s="62">
        <v>196430</v>
      </c>
      <c r="I76" s="62">
        <v>196430</v>
      </c>
      <c r="J76" s="62">
        <f t="shared" si="1"/>
        <v>196430</v>
      </c>
      <c r="K76" s="62">
        <v>0</v>
      </c>
      <c r="L76" s="65">
        <v>607000</v>
      </c>
      <c r="M76" s="65">
        <v>607000</v>
      </c>
      <c r="N76" s="62">
        <f t="shared" si="2"/>
        <v>607000</v>
      </c>
    </row>
    <row r="77" spans="1:14" ht="18.75">
      <c r="A77" s="80">
        <v>3100</v>
      </c>
      <c r="B77" s="79" t="s">
        <v>78</v>
      </c>
      <c r="C77" s="62"/>
      <c r="D77" s="62">
        <v>54700</v>
      </c>
      <c r="E77" s="62">
        <v>54700</v>
      </c>
      <c r="F77" s="62">
        <v>54700</v>
      </c>
      <c r="G77" s="62">
        <v>0</v>
      </c>
      <c r="H77" s="62">
        <v>196430</v>
      </c>
      <c r="I77" s="62">
        <v>196430</v>
      </c>
      <c r="J77" s="62">
        <f t="shared" si="1"/>
        <v>196430</v>
      </c>
      <c r="K77" s="62">
        <v>0</v>
      </c>
      <c r="L77" s="65">
        <v>607000</v>
      </c>
      <c r="M77" s="65">
        <v>607000</v>
      </c>
      <c r="N77" s="62">
        <f t="shared" si="2"/>
        <v>607000</v>
      </c>
    </row>
    <row r="78" spans="1:14" ht="31.5">
      <c r="A78" s="80">
        <v>3110</v>
      </c>
      <c r="B78" s="79" t="s">
        <v>79</v>
      </c>
      <c r="C78" s="62"/>
      <c r="D78" s="62">
        <v>54700</v>
      </c>
      <c r="E78" s="62">
        <v>54700</v>
      </c>
      <c r="F78" s="62">
        <v>54700</v>
      </c>
      <c r="G78" s="62">
        <v>0</v>
      </c>
      <c r="H78" s="62">
        <v>196430</v>
      </c>
      <c r="I78" s="62">
        <v>196430</v>
      </c>
      <c r="J78" s="62">
        <f t="shared" si="1"/>
        <v>196430</v>
      </c>
      <c r="K78" s="62">
        <v>0</v>
      </c>
      <c r="L78" s="65">
        <v>607000</v>
      </c>
      <c r="M78" s="65">
        <v>607000</v>
      </c>
      <c r="N78" s="62">
        <f t="shared" si="2"/>
        <v>607000</v>
      </c>
    </row>
    <row r="79" spans="1:14" ht="18.75">
      <c r="A79" s="80">
        <v>3132</v>
      </c>
      <c r="B79" s="79" t="s">
        <v>80</v>
      </c>
      <c r="C79" s="62">
        <v>0</v>
      </c>
      <c r="D79" s="62">
        <v>0</v>
      </c>
      <c r="E79" s="62">
        <v>0</v>
      </c>
      <c r="F79" s="62">
        <f t="shared" si="0"/>
        <v>0</v>
      </c>
      <c r="G79" s="62">
        <v>0</v>
      </c>
      <c r="H79" s="62">
        <v>0</v>
      </c>
      <c r="I79" s="62"/>
      <c r="J79" s="62">
        <v>0</v>
      </c>
      <c r="K79" s="62">
        <v>0</v>
      </c>
      <c r="L79" s="65">
        <v>0</v>
      </c>
      <c r="M79" s="65">
        <v>0</v>
      </c>
      <c r="N79" s="62">
        <f t="shared" si="2"/>
        <v>0</v>
      </c>
    </row>
    <row r="80" spans="1:14" ht="21" customHeight="1">
      <c r="A80" s="32" t="s">
        <v>12</v>
      </c>
      <c r="B80" s="81" t="s">
        <v>16</v>
      </c>
      <c r="C80" s="63">
        <f>C75+C74+C68+C67+C66+C65+C64+C63</f>
        <v>13317226</v>
      </c>
      <c r="D80" s="63">
        <f>D76+D65</f>
        <v>72040</v>
      </c>
      <c r="E80" s="63">
        <f>E76+E65</f>
        <v>54700</v>
      </c>
      <c r="F80" s="63">
        <f>C80+D80</f>
        <v>13389266</v>
      </c>
      <c r="G80" s="63">
        <f>G75+G74+G68+G67+G66+G65+G64+G63</f>
        <v>14690412</v>
      </c>
      <c r="H80" s="63">
        <f>H78+H65</f>
        <v>196430</v>
      </c>
      <c r="I80" s="63">
        <f>I76+I65</f>
        <v>196430</v>
      </c>
      <c r="J80" s="63">
        <f>J75+J74+J68+J67+J66+J65+J64+J63+J76</f>
        <v>14886842</v>
      </c>
      <c r="K80" s="63">
        <f>K75+K74+K68+K67+K66+K65+K64+K63</f>
        <v>18795431</v>
      </c>
      <c r="L80" s="66">
        <f>L76+L65</f>
        <v>620000</v>
      </c>
      <c r="M80" s="66">
        <f>M76+M65</f>
        <v>607000</v>
      </c>
      <c r="N80" s="63">
        <f>K80+L80</f>
        <v>19415431</v>
      </c>
    </row>
    <row r="81" spans="3:14" ht="45" customHeight="1">
      <c r="C81" s="56"/>
      <c r="D81" s="128"/>
      <c r="E81" s="27"/>
      <c r="F81" s="129"/>
      <c r="G81" s="130"/>
      <c r="H81" s="128"/>
      <c r="J81" s="54"/>
      <c r="L81" s="88"/>
      <c r="M81" s="88"/>
      <c r="N81" s="88"/>
    </row>
    <row r="82" spans="1:14" ht="15">
      <c r="A82" s="154" t="s">
        <v>178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</row>
    <row r="83" spans="1:13" ht="15">
      <c r="A83" s="5"/>
      <c r="M83" s="5" t="s">
        <v>6</v>
      </c>
    </row>
    <row r="85" spans="1:14" ht="15">
      <c r="A85" s="156" t="s">
        <v>19</v>
      </c>
      <c r="B85" s="156" t="s">
        <v>8</v>
      </c>
      <c r="C85" s="156" t="s">
        <v>179</v>
      </c>
      <c r="D85" s="156"/>
      <c r="E85" s="156"/>
      <c r="F85" s="156"/>
      <c r="G85" s="156" t="s">
        <v>180</v>
      </c>
      <c r="H85" s="156"/>
      <c r="I85" s="156"/>
      <c r="J85" s="156"/>
      <c r="K85" s="156" t="s">
        <v>174</v>
      </c>
      <c r="L85" s="156"/>
      <c r="M85" s="156"/>
      <c r="N85" s="156"/>
    </row>
    <row r="86" spans="1:14" ht="58.5" customHeight="1">
      <c r="A86" s="156"/>
      <c r="B86" s="156"/>
      <c r="C86" s="8" t="s">
        <v>9</v>
      </c>
      <c r="D86" s="8" t="s">
        <v>10</v>
      </c>
      <c r="E86" s="8" t="s">
        <v>11</v>
      </c>
      <c r="F86" s="8" t="s">
        <v>50</v>
      </c>
      <c r="G86" s="8" t="s">
        <v>9</v>
      </c>
      <c r="H86" s="8" t="s">
        <v>10</v>
      </c>
      <c r="I86" s="8" t="s">
        <v>11</v>
      </c>
      <c r="J86" s="8" t="s">
        <v>48</v>
      </c>
      <c r="K86" s="8" t="s">
        <v>9</v>
      </c>
      <c r="L86" s="8"/>
      <c r="M86" s="8" t="s">
        <v>11</v>
      </c>
      <c r="N86" s="8" t="s">
        <v>49</v>
      </c>
    </row>
    <row r="87" spans="1:14" ht="15">
      <c r="A87" s="8">
        <v>1</v>
      </c>
      <c r="B87" s="8">
        <v>2</v>
      </c>
      <c r="C87" s="8">
        <v>3</v>
      </c>
      <c r="D87" s="8">
        <v>4</v>
      </c>
      <c r="E87" s="8">
        <v>5</v>
      </c>
      <c r="F87" s="8">
        <v>6</v>
      </c>
      <c r="G87" s="8">
        <v>7</v>
      </c>
      <c r="H87" s="8">
        <v>8</v>
      </c>
      <c r="I87" s="8">
        <v>9</v>
      </c>
      <c r="J87" s="8">
        <v>10</v>
      </c>
      <c r="K87" s="8">
        <v>11</v>
      </c>
      <c r="L87" s="8"/>
      <c r="M87" s="8">
        <v>13</v>
      </c>
      <c r="N87" s="8">
        <v>14</v>
      </c>
    </row>
    <row r="88" spans="1:14" ht="15">
      <c r="A88" s="9" t="s">
        <v>12</v>
      </c>
      <c r="B88" s="9" t="s">
        <v>12</v>
      </c>
      <c r="C88" s="9" t="s">
        <v>12</v>
      </c>
      <c r="D88" s="9" t="s">
        <v>12</v>
      </c>
      <c r="E88" s="9" t="s">
        <v>12</v>
      </c>
      <c r="F88" s="9" t="s">
        <v>12</v>
      </c>
      <c r="G88" s="9" t="s">
        <v>12</v>
      </c>
      <c r="H88" s="9" t="s">
        <v>12</v>
      </c>
      <c r="I88" s="9" t="s">
        <v>12</v>
      </c>
      <c r="J88" s="9" t="s">
        <v>12</v>
      </c>
      <c r="K88" s="8" t="s">
        <v>12</v>
      </c>
      <c r="L88" s="8"/>
      <c r="M88" s="9" t="s">
        <v>12</v>
      </c>
      <c r="N88" s="9" t="s">
        <v>12</v>
      </c>
    </row>
    <row r="89" spans="1:14" ht="15">
      <c r="A89" s="8" t="s">
        <v>12</v>
      </c>
      <c r="B89" s="9" t="s">
        <v>12</v>
      </c>
      <c r="C89" s="8" t="s">
        <v>12</v>
      </c>
      <c r="D89" s="8" t="s">
        <v>12</v>
      </c>
      <c r="E89" s="8" t="s">
        <v>12</v>
      </c>
      <c r="F89" s="8" t="s">
        <v>12</v>
      </c>
      <c r="G89" s="8" t="s">
        <v>12</v>
      </c>
      <c r="H89" s="8" t="s">
        <v>12</v>
      </c>
      <c r="I89" s="8" t="s">
        <v>12</v>
      </c>
      <c r="J89" s="8" t="s">
        <v>12</v>
      </c>
      <c r="K89" s="8" t="s">
        <v>12</v>
      </c>
      <c r="L89" s="8"/>
      <c r="M89" s="8" t="s">
        <v>12</v>
      </c>
      <c r="N89" s="8" t="s">
        <v>12</v>
      </c>
    </row>
    <row r="90" spans="1:14" ht="15">
      <c r="A90" s="8" t="s">
        <v>12</v>
      </c>
      <c r="B90" s="8" t="s">
        <v>16</v>
      </c>
      <c r="C90" s="8" t="s">
        <v>12</v>
      </c>
      <c r="D90" s="8" t="s">
        <v>12</v>
      </c>
      <c r="E90" s="8" t="s">
        <v>12</v>
      </c>
      <c r="F90" s="8" t="s">
        <v>12</v>
      </c>
      <c r="G90" s="8" t="s">
        <v>12</v>
      </c>
      <c r="H90" s="8" t="s">
        <v>12</v>
      </c>
      <c r="I90" s="8" t="s">
        <v>12</v>
      </c>
      <c r="J90" s="8" t="s">
        <v>12</v>
      </c>
      <c r="K90" s="8" t="s">
        <v>12</v>
      </c>
      <c r="L90" s="8"/>
      <c r="M90" s="8" t="s">
        <v>12</v>
      </c>
      <c r="N90" s="8" t="s">
        <v>12</v>
      </c>
    </row>
    <row r="92" spans="1:10" ht="15">
      <c r="A92" s="154" t="s">
        <v>181</v>
      </c>
      <c r="B92" s="154"/>
      <c r="C92" s="154"/>
      <c r="D92" s="154"/>
      <c r="E92" s="154"/>
      <c r="F92" s="154"/>
      <c r="G92" s="154"/>
      <c r="H92" s="154"/>
      <c r="I92" s="154"/>
      <c r="J92" s="154"/>
    </row>
    <row r="93" spans="1:9" ht="15">
      <c r="A93" s="5"/>
      <c r="I93" s="49" t="s">
        <v>6</v>
      </c>
    </row>
    <row r="95" spans="1:10" ht="21.75" customHeight="1">
      <c r="A95" s="156" t="s">
        <v>18</v>
      </c>
      <c r="B95" s="156" t="s">
        <v>8</v>
      </c>
      <c r="C95" s="155" t="s">
        <v>159</v>
      </c>
      <c r="D95" s="155"/>
      <c r="E95" s="155"/>
      <c r="F95" s="155"/>
      <c r="G95" s="155" t="s">
        <v>182</v>
      </c>
      <c r="H95" s="155"/>
      <c r="I95" s="155"/>
      <c r="J95" s="155"/>
    </row>
    <row r="96" spans="1:10" ht="61.5" customHeight="1">
      <c r="A96" s="156"/>
      <c r="B96" s="156"/>
      <c r="C96" s="8" t="s">
        <v>9</v>
      </c>
      <c r="D96" s="8" t="s">
        <v>10</v>
      </c>
      <c r="E96" s="8" t="s">
        <v>11</v>
      </c>
      <c r="F96" s="8" t="s">
        <v>50</v>
      </c>
      <c r="G96" s="8" t="s">
        <v>9</v>
      </c>
      <c r="H96" s="8" t="s">
        <v>10</v>
      </c>
      <c r="I96" s="8" t="s">
        <v>11</v>
      </c>
      <c r="J96" s="8" t="s">
        <v>48</v>
      </c>
    </row>
    <row r="97" spans="1:10" ht="15">
      <c r="A97" s="8">
        <v>1</v>
      </c>
      <c r="B97" s="8">
        <v>2</v>
      </c>
      <c r="C97" s="8">
        <v>3</v>
      </c>
      <c r="D97" s="8">
        <v>4</v>
      </c>
      <c r="E97" s="8">
        <v>5</v>
      </c>
      <c r="F97" s="8">
        <v>6</v>
      </c>
      <c r="G97" s="8">
        <v>7</v>
      </c>
      <c r="H97" s="8">
        <v>8</v>
      </c>
      <c r="I97" s="8">
        <v>9</v>
      </c>
      <c r="J97" s="8">
        <v>10</v>
      </c>
    </row>
    <row r="98" spans="1:10" ht="50.25" customHeight="1">
      <c r="A98" s="35" t="s">
        <v>143</v>
      </c>
      <c r="B98" s="76" t="s">
        <v>149</v>
      </c>
      <c r="C98" s="8"/>
      <c r="D98" s="8"/>
      <c r="E98" s="8"/>
      <c r="F98" s="8"/>
      <c r="G98" s="8"/>
      <c r="H98" s="8"/>
      <c r="I98" s="8"/>
      <c r="J98" s="8"/>
    </row>
    <row r="99" spans="1:10" ht="18.75">
      <c r="A99" s="77">
        <v>2111</v>
      </c>
      <c r="B99" s="78" t="s">
        <v>65</v>
      </c>
      <c r="C99" s="62">
        <f>K63*1.124128</f>
        <v>14931700.045504</v>
      </c>
      <c r="D99" s="62">
        <v>0</v>
      </c>
      <c r="E99" s="62">
        <v>0</v>
      </c>
      <c r="F99" s="62">
        <f aca="true" t="shared" si="3" ref="F99:F115">C99+D99</f>
        <v>14931700.045504</v>
      </c>
      <c r="G99" s="62">
        <f>C99*1.0701993848011</f>
        <v>15979896.202732937</v>
      </c>
      <c r="H99" s="62">
        <v>0</v>
      </c>
      <c r="I99" s="62">
        <v>0</v>
      </c>
      <c r="J99" s="62">
        <f aca="true" t="shared" si="4" ref="J99:J115">G99+H99</f>
        <v>15979896.202732937</v>
      </c>
    </row>
    <row r="100" spans="1:10" ht="18.75">
      <c r="A100" s="77">
        <v>2120</v>
      </c>
      <c r="B100" s="78" t="s">
        <v>66</v>
      </c>
      <c r="C100" s="62">
        <f aca="true" t="shared" si="5" ref="C100:C113">K64*1.124128</f>
        <v>3284974.054976</v>
      </c>
      <c r="D100" s="62">
        <v>0</v>
      </c>
      <c r="E100" s="62">
        <v>0</v>
      </c>
      <c r="F100" s="62">
        <f t="shared" si="3"/>
        <v>3284974.054976</v>
      </c>
      <c r="G100" s="62">
        <f aca="true" t="shared" si="6" ref="G100:G114">C100*1.0701993848011</f>
        <v>3515577.21272289</v>
      </c>
      <c r="H100" s="62">
        <v>0</v>
      </c>
      <c r="I100" s="62">
        <v>0</v>
      </c>
      <c r="J100" s="62">
        <f t="shared" si="4"/>
        <v>3515577.21272289</v>
      </c>
    </row>
    <row r="101" spans="1:10" ht="31.5">
      <c r="A101" s="77">
        <v>2210</v>
      </c>
      <c r="B101" s="78" t="s">
        <v>67</v>
      </c>
      <c r="C101" s="62">
        <f t="shared" si="5"/>
        <v>806483.15104</v>
      </c>
      <c r="D101" s="65">
        <f>L65*1.124128</f>
        <v>14613.664</v>
      </c>
      <c r="E101" s="65">
        <v>0</v>
      </c>
      <c r="F101" s="62">
        <f t="shared" si="3"/>
        <v>821096.81504</v>
      </c>
      <c r="G101" s="62">
        <f t="shared" si="6"/>
        <v>863097.7720954607</v>
      </c>
      <c r="H101" s="65">
        <f>D101*1.0701993848011</f>
        <v>15639.534222489983</v>
      </c>
      <c r="I101" s="65">
        <v>0</v>
      </c>
      <c r="J101" s="62">
        <f t="shared" si="4"/>
        <v>878737.3063179507</v>
      </c>
    </row>
    <row r="102" spans="1:10" ht="18.75">
      <c r="A102" s="77">
        <v>2240</v>
      </c>
      <c r="B102" s="78" t="s">
        <v>68</v>
      </c>
      <c r="C102" s="62">
        <f t="shared" si="5"/>
        <v>1119018.83824</v>
      </c>
      <c r="D102" s="65">
        <f aca="true" t="shared" si="7" ref="D102:E114">L66*1.124128</f>
        <v>0</v>
      </c>
      <c r="E102" s="65">
        <v>0</v>
      </c>
      <c r="F102" s="62">
        <f t="shared" si="3"/>
        <v>1119018.83824</v>
      </c>
      <c r="G102" s="62">
        <f t="shared" si="6"/>
        <v>1197573.2722652897</v>
      </c>
      <c r="H102" s="65">
        <f aca="true" t="shared" si="8" ref="H102:I114">D102*1.0701993848011</f>
        <v>0</v>
      </c>
      <c r="I102" s="65">
        <v>0</v>
      </c>
      <c r="J102" s="62"/>
    </row>
    <row r="103" spans="1:10" ht="18.75">
      <c r="A103" s="77">
        <v>2250</v>
      </c>
      <c r="B103" s="79" t="s">
        <v>69</v>
      </c>
      <c r="C103" s="62">
        <f t="shared" si="5"/>
        <v>18210.8736</v>
      </c>
      <c r="D103" s="65">
        <f t="shared" si="7"/>
        <v>0</v>
      </c>
      <c r="E103" s="65">
        <v>0</v>
      </c>
      <c r="F103" s="62">
        <f t="shared" si="3"/>
        <v>18210.8736</v>
      </c>
      <c r="G103" s="62">
        <f t="shared" si="6"/>
        <v>19489.265723410594</v>
      </c>
      <c r="H103" s="65">
        <f t="shared" si="8"/>
        <v>0</v>
      </c>
      <c r="I103" s="65">
        <v>0</v>
      </c>
      <c r="J103" s="62">
        <f t="shared" si="4"/>
        <v>19489.265723410594</v>
      </c>
    </row>
    <row r="104" spans="1:10" ht="31.5">
      <c r="A104" s="80">
        <v>2270</v>
      </c>
      <c r="B104" s="79" t="s">
        <v>70</v>
      </c>
      <c r="C104" s="62">
        <f t="shared" si="5"/>
        <v>938816.623328</v>
      </c>
      <c r="D104" s="65">
        <f t="shared" si="7"/>
        <v>0</v>
      </c>
      <c r="E104" s="66">
        <v>0</v>
      </c>
      <c r="F104" s="63">
        <f t="shared" si="3"/>
        <v>938816.623328</v>
      </c>
      <c r="G104" s="62">
        <f t="shared" si="6"/>
        <v>1004720.9727266716</v>
      </c>
      <c r="H104" s="65">
        <f t="shared" si="8"/>
        <v>0</v>
      </c>
      <c r="I104" s="66">
        <v>0</v>
      </c>
      <c r="J104" s="63">
        <f t="shared" si="4"/>
        <v>1004720.9727266716</v>
      </c>
    </row>
    <row r="105" spans="1:13" ht="18.75">
      <c r="A105" s="80">
        <v>2271</v>
      </c>
      <c r="B105" s="79" t="s">
        <v>71</v>
      </c>
      <c r="C105" s="62">
        <f t="shared" si="5"/>
        <v>733550.850528</v>
      </c>
      <c r="D105" s="65">
        <f t="shared" si="7"/>
        <v>0</v>
      </c>
      <c r="E105" s="65">
        <v>0</v>
      </c>
      <c r="F105" s="62">
        <f t="shared" si="3"/>
        <v>733550.850528</v>
      </c>
      <c r="G105" s="62">
        <f t="shared" si="6"/>
        <v>785045.6689553893</v>
      </c>
      <c r="H105" s="65">
        <f t="shared" si="8"/>
        <v>0</v>
      </c>
      <c r="I105" s="65">
        <v>0</v>
      </c>
      <c r="J105" s="62">
        <f t="shared" si="4"/>
        <v>785045.6689553893</v>
      </c>
      <c r="L105" s="101"/>
      <c r="M105" s="102"/>
    </row>
    <row r="106" spans="1:13" ht="31.5">
      <c r="A106" s="80">
        <v>2272</v>
      </c>
      <c r="B106" s="79" t="s">
        <v>72</v>
      </c>
      <c r="C106" s="62">
        <f t="shared" si="5"/>
        <v>22856.894624</v>
      </c>
      <c r="D106" s="65">
        <f t="shared" si="7"/>
        <v>0</v>
      </c>
      <c r="E106" s="65">
        <v>0</v>
      </c>
      <c r="F106" s="62">
        <f t="shared" si="3"/>
        <v>22856.894624</v>
      </c>
      <c r="G106" s="62">
        <f t="shared" si="6"/>
        <v>24461.43456506837</v>
      </c>
      <c r="H106" s="65">
        <f t="shared" si="8"/>
        <v>0</v>
      </c>
      <c r="I106" s="65">
        <v>0</v>
      </c>
      <c r="J106" s="62">
        <f t="shared" si="4"/>
        <v>24461.43456506837</v>
      </c>
      <c r="L106" s="103"/>
      <c r="M106" s="104"/>
    </row>
    <row r="107" spans="1:13" ht="18.75">
      <c r="A107" s="80">
        <v>2273</v>
      </c>
      <c r="B107" s="79" t="s">
        <v>73</v>
      </c>
      <c r="C107" s="62">
        <f t="shared" si="5"/>
        <v>169670.25968</v>
      </c>
      <c r="D107" s="65">
        <f t="shared" si="7"/>
        <v>0</v>
      </c>
      <c r="E107" s="65">
        <v>0</v>
      </c>
      <c r="F107" s="62">
        <f t="shared" si="3"/>
        <v>169670.25968</v>
      </c>
      <c r="G107" s="62">
        <f t="shared" si="6"/>
        <v>181581.00752857886</v>
      </c>
      <c r="H107" s="65">
        <f t="shared" si="8"/>
        <v>0</v>
      </c>
      <c r="I107" s="65">
        <v>0</v>
      </c>
      <c r="J107" s="62">
        <f t="shared" si="4"/>
        <v>181581.00752857886</v>
      </c>
      <c r="L107" s="103"/>
      <c r="M107" s="104"/>
    </row>
    <row r="108" spans="1:13" ht="18.75">
      <c r="A108" s="80">
        <v>2274</v>
      </c>
      <c r="B108" s="79" t="s">
        <v>74</v>
      </c>
      <c r="C108" s="62">
        <f t="shared" si="5"/>
        <v>0</v>
      </c>
      <c r="D108" s="65">
        <f t="shared" si="7"/>
        <v>0</v>
      </c>
      <c r="E108" s="65">
        <v>0</v>
      </c>
      <c r="F108" s="62">
        <f t="shared" si="3"/>
        <v>0</v>
      </c>
      <c r="G108" s="62">
        <f t="shared" si="6"/>
        <v>0</v>
      </c>
      <c r="H108" s="65">
        <f t="shared" si="8"/>
        <v>0</v>
      </c>
      <c r="I108" s="65">
        <v>0</v>
      </c>
      <c r="J108" s="62">
        <f t="shared" si="4"/>
        <v>0</v>
      </c>
      <c r="L108" s="103"/>
      <c r="M108" s="104"/>
    </row>
    <row r="109" spans="1:13" ht="43.5" customHeight="1">
      <c r="A109" s="80">
        <v>2275</v>
      </c>
      <c r="B109" s="79" t="s">
        <v>162</v>
      </c>
      <c r="C109" s="62">
        <f t="shared" si="5"/>
        <v>12738.618496000001</v>
      </c>
      <c r="D109" s="65">
        <f t="shared" si="7"/>
        <v>0</v>
      </c>
      <c r="E109" s="65">
        <v>0</v>
      </c>
      <c r="F109" s="62">
        <f t="shared" si="3"/>
        <v>12738.618496000001</v>
      </c>
      <c r="G109" s="62">
        <f t="shared" si="6"/>
        <v>13632.861677635115</v>
      </c>
      <c r="H109" s="65">
        <f t="shared" si="8"/>
        <v>0</v>
      </c>
      <c r="I109" s="65">
        <v>0</v>
      </c>
      <c r="J109" s="62">
        <f t="shared" si="4"/>
        <v>13632.861677635115</v>
      </c>
      <c r="L109" s="103"/>
      <c r="M109" s="104"/>
    </row>
    <row r="110" spans="1:13" ht="70.5" customHeight="1">
      <c r="A110" s="80">
        <v>2282</v>
      </c>
      <c r="B110" s="79" t="s">
        <v>75</v>
      </c>
      <c r="C110" s="62">
        <f t="shared" si="5"/>
        <v>29266.67248</v>
      </c>
      <c r="D110" s="65">
        <f t="shared" si="7"/>
        <v>0</v>
      </c>
      <c r="E110" s="65">
        <v>0</v>
      </c>
      <c r="F110" s="62">
        <f>C110+D110</f>
        <v>29266.67248</v>
      </c>
      <c r="G110" s="62">
        <f t="shared" si="6"/>
        <v>31321.174883271284</v>
      </c>
      <c r="H110" s="65">
        <f t="shared" si="8"/>
        <v>0</v>
      </c>
      <c r="I110" s="65">
        <v>0</v>
      </c>
      <c r="J110" s="62">
        <f>G110+H110</f>
        <v>31321.174883271284</v>
      </c>
      <c r="L110" s="103"/>
      <c r="M110" s="105"/>
    </row>
    <row r="111" spans="1:13" ht="18.75">
      <c r="A111" s="80">
        <v>2800</v>
      </c>
      <c r="B111" s="79" t="s">
        <v>76</v>
      </c>
      <c r="C111" s="62">
        <f t="shared" si="5"/>
        <v>0</v>
      </c>
      <c r="D111" s="65">
        <f t="shared" si="7"/>
        <v>0</v>
      </c>
      <c r="E111" s="65">
        <v>0</v>
      </c>
      <c r="F111" s="62">
        <f t="shared" si="3"/>
        <v>0</v>
      </c>
      <c r="G111" s="62">
        <f t="shared" si="6"/>
        <v>0</v>
      </c>
      <c r="H111" s="65">
        <f t="shared" si="8"/>
        <v>0</v>
      </c>
      <c r="I111" s="65">
        <v>0</v>
      </c>
      <c r="J111" s="62">
        <f t="shared" si="4"/>
        <v>0</v>
      </c>
      <c r="L111" s="106"/>
      <c r="M111" s="105"/>
    </row>
    <row r="112" spans="1:13" ht="18.75">
      <c r="A112" s="80">
        <v>3000</v>
      </c>
      <c r="B112" s="79" t="s">
        <v>77</v>
      </c>
      <c r="C112" s="62">
        <f t="shared" si="5"/>
        <v>0</v>
      </c>
      <c r="D112" s="65">
        <f t="shared" si="7"/>
        <v>682345.696</v>
      </c>
      <c r="E112" s="65">
        <f>M76*1.124128</f>
        <v>682345.696</v>
      </c>
      <c r="F112" s="62">
        <f t="shared" si="3"/>
        <v>682345.696</v>
      </c>
      <c r="G112" s="62">
        <f t="shared" si="6"/>
        <v>0</v>
      </c>
      <c r="H112" s="65">
        <f t="shared" si="8"/>
        <v>730245.9440808784</v>
      </c>
      <c r="I112" s="65">
        <f t="shared" si="8"/>
        <v>730245.9440808784</v>
      </c>
      <c r="J112" s="62">
        <f t="shared" si="4"/>
        <v>730245.9440808784</v>
      </c>
      <c r="L112" s="106"/>
      <c r="M112" s="105"/>
    </row>
    <row r="113" spans="1:13" ht="18.75">
      <c r="A113" s="80">
        <v>3100</v>
      </c>
      <c r="B113" s="79" t="s">
        <v>78</v>
      </c>
      <c r="C113" s="62">
        <f t="shared" si="5"/>
        <v>0</v>
      </c>
      <c r="D113" s="65">
        <f t="shared" si="7"/>
        <v>682345.696</v>
      </c>
      <c r="E113" s="65">
        <f t="shared" si="7"/>
        <v>682345.696</v>
      </c>
      <c r="F113" s="62">
        <f t="shared" si="3"/>
        <v>682345.696</v>
      </c>
      <c r="G113" s="62">
        <f t="shared" si="6"/>
        <v>0</v>
      </c>
      <c r="H113" s="65">
        <f t="shared" si="8"/>
        <v>730245.9440808784</v>
      </c>
      <c r="I113" s="65">
        <f t="shared" si="8"/>
        <v>730245.9440808784</v>
      </c>
      <c r="J113" s="62">
        <f t="shared" si="4"/>
        <v>730245.9440808784</v>
      </c>
      <c r="L113" s="106"/>
      <c r="M113" s="105"/>
    </row>
    <row r="114" spans="1:13" ht="42.75" customHeight="1">
      <c r="A114" s="80">
        <v>3110</v>
      </c>
      <c r="B114" s="79" t="s">
        <v>79</v>
      </c>
      <c r="C114" s="62">
        <f>ROUND(K78*1.062,0)</f>
        <v>0</v>
      </c>
      <c r="D114" s="65">
        <f t="shared" si="7"/>
        <v>682345.696</v>
      </c>
      <c r="E114" s="65">
        <f t="shared" si="7"/>
        <v>682345.696</v>
      </c>
      <c r="F114" s="62">
        <f t="shared" si="3"/>
        <v>682345.696</v>
      </c>
      <c r="G114" s="62">
        <f t="shared" si="6"/>
        <v>0</v>
      </c>
      <c r="H114" s="65">
        <f t="shared" si="8"/>
        <v>730245.9440808784</v>
      </c>
      <c r="I114" s="65">
        <f t="shared" si="8"/>
        <v>730245.9440808784</v>
      </c>
      <c r="J114" s="62">
        <f t="shared" si="4"/>
        <v>730245.9440808784</v>
      </c>
      <c r="L114" s="106"/>
      <c r="M114" s="105"/>
    </row>
    <row r="115" spans="1:13" ht="18.75">
      <c r="A115" s="80">
        <v>3132</v>
      </c>
      <c r="B115" s="79" t="s">
        <v>80</v>
      </c>
      <c r="C115" s="62">
        <f>ROUND(K79*1.062,0)</f>
        <v>0</v>
      </c>
      <c r="D115" s="65">
        <f>L79*1.062</f>
        <v>0</v>
      </c>
      <c r="E115" s="65">
        <f>M79*1.062</f>
        <v>0</v>
      </c>
      <c r="F115" s="62">
        <f t="shared" si="3"/>
        <v>0</v>
      </c>
      <c r="G115" s="62">
        <v>0</v>
      </c>
      <c r="H115" s="65">
        <f>D115*1.053</f>
        <v>0</v>
      </c>
      <c r="I115" s="65">
        <v>0</v>
      </c>
      <c r="J115" s="62">
        <f t="shared" si="4"/>
        <v>0</v>
      </c>
      <c r="L115" s="106"/>
      <c r="M115" s="105"/>
    </row>
    <row r="116" spans="1:13" ht="18.75">
      <c r="A116" s="32" t="s">
        <v>12</v>
      </c>
      <c r="B116" s="81"/>
      <c r="C116" s="62"/>
      <c r="D116" s="65"/>
      <c r="E116" s="65"/>
      <c r="F116" s="62"/>
      <c r="G116" s="62"/>
      <c r="H116" s="65"/>
      <c r="I116" s="65"/>
      <c r="J116" s="62"/>
      <c r="L116" s="106"/>
      <c r="M116" s="105"/>
    </row>
    <row r="117" spans="1:13" ht="22.5" customHeight="1">
      <c r="A117" s="32" t="s">
        <v>12</v>
      </c>
      <c r="B117" s="32" t="s">
        <v>16</v>
      </c>
      <c r="C117" s="87">
        <f>C110+C104+C103+C102+C101+C100+C99</f>
        <v>21128470.259168</v>
      </c>
      <c r="D117" s="135">
        <f>D110+D104+D103+D102+D101+D100+D99+D112</f>
        <v>696959.36</v>
      </c>
      <c r="E117" s="135">
        <f>E113+E101</f>
        <v>682345.696</v>
      </c>
      <c r="F117" s="87">
        <v>21825429</v>
      </c>
      <c r="G117" s="87">
        <f>G110+G104+G103+G102+G101+G100+G99</f>
        <v>22611675.87314993</v>
      </c>
      <c r="H117" s="135">
        <f>H112+H101</f>
        <v>745885.4783033684</v>
      </c>
      <c r="I117" s="135">
        <f>I113+I101</f>
        <v>730245.9440808784</v>
      </c>
      <c r="J117" s="63">
        <f>G117+H117</f>
        <v>23357561.3514533</v>
      </c>
      <c r="L117" s="106"/>
      <c r="M117" s="105"/>
    </row>
    <row r="118" spans="3:13" ht="20.25">
      <c r="C118" s="88"/>
      <c r="D118" s="88"/>
      <c r="E118" s="88"/>
      <c r="F118" s="88"/>
      <c r="G118" s="132"/>
      <c r="H118" s="88"/>
      <c r="I118" s="88"/>
      <c r="J118" s="88"/>
      <c r="L118" s="106"/>
      <c r="M118" s="105"/>
    </row>
    <row r="119" spans="1:13" ht="15.75">
      <c r="A119" s="154" t="s">
        <v>183</v>
      </c>
      <c r="B119" s="154"/>
      <c r="C119" s="154"/>
      <c r="D119" s="154"/>
      <c r="E119" s="154"/>
      <c r="F119" s="154"/>
      <c r="G119" s="154"/>
      <c r="H119" s="154"/>
      <c r="I119" s="154"/>
      <c r="J119" s="154"/>
      <c r="L119" s="106"/>
      <c r="M119" s="105"/>
    </row>
    <row r="120" spans="1:13" ht="15.75">
      <c r="A120" s="5"/>
      <c r="I120" s="49" t="s">
        <v>6</v>
      </c>
      <c r="L120" s="106"/>
      <c r="M120" s="105"/>
    </row>
    <row r="121" spans="12:13" ht="15.75">
      <c r="L121" s="106"/>
      <c r="M121" s="105"/>
    </row>
    <row r="122" spans="1:13" ht="15.75">
      <c r="A122" s="156" t="s">
        <v>19</v>
      </c>
      <c r="B122" s="156" t="s">
        <v>8</v>
      </c>
      <c r="C122" s="156" t="s">
        <v>159</v>
      </c>
      <c r="D122" s="156"/>
      <c r="E122" s="156"/>
      <c r="F122" s="156"/>
      <c r="G122" s="156" t="s">
        <v>176</v>
      </c>
      <c r="H122" s="156"/>
      <c r="I122" s="156"/>
      <c r="J122" s="156"/>
      <c r="L122" s="106"/>
      <c r="M122" s="105"/>
    </row>
    <row r="123" spans="1:13" ht="72.75" customHeight="1">
      <c r="A123" s="156"/>
      <c r="B123" s="156"/>
      <c r="C123" s="8" t="s">
        <v>9</v>
      </c>
      <c r="D123" s="8" t="s">
        <v>10</v>
      </c>
      <c r="E123" s="8" t="s">
        <v>11</v>
      </c>
      <c r="F123" s="8" t="s">
        <v>50</v>
      </c>
      <c r="G123" s="8" t="s">
        <v>9</v>
      </c>
      <c r="H123" s="8" t="s">
        <v>10</v>
      </c>
      <c r="I123" s="8" t="s">
        <v>11</v>
      </c>
      <c r="J123" s="8" t="s">
        <v>48</v>
      </c>
      <c r="L123" s="107"/>
      <c r="M123" s="108"/>
    </row>
    <row r="124" spans="1:10" ht="15">
      <c r="A124" s="8">
        <v>1</v>
      </c>
      <c r="B124" s="8">
        <v>2</v>
      </c>
      <c r="C124" s="8">
        <v>3</v>
      </c>
      <c r="D124" s="8">
        <v>4</v>
      </c>
      <c r="E124" s="8">
        <v>5</v>
      </c>
      <c r="F124" s="8">
        <v>6</v>
      </c>
      <c r="G124" s="8">
        <v>7</v>
      </c>
      <c r="H124" s="8">
        <v>8</v>
      </c>
      <c r="I124" s="8">
        <v>9</v>
      </c>
      <c r="J124" s="8">
        <v>10</v>
      </c>
    </row>
    <row r="125" spans="1:10" ht="15">
      <c r="A125" s="8" t="s">
        <v>12</v>
      </c>
      <c r="B125" s="8" t="s">
        <v>12</v>
      </c>
      <c r="C125" s="8" t="s">
        <v>12</v>
      </c>
      <c r="D125" s="8" t="s">
        <v>12</v>
      </c>
      <c r="E125" s="8" t="s">
        <v>12</v>
      </c>
      <c r="F125" s="8" t="s">
        <v>12</v>
      </c>
      <c r="G125" s="8" t="s">
        <v>12</v>
      </c>
      <c r="H125" s="8" t="s">
        <v>12</v>
      </c>
      <c r="I125" s="8" t="s">
        <v>12</v>
      </c>
      <c r="J125" s="8" t="s">
        <v>12</v>
      </c>
    </row>
    <row r="126" spans="1:10" ht="15">
      <c r="A126" s="8" t="s">
        <v>12</v>
      </c>
      <c r="B126" s="8" t="s">
        <v>12</v>
      </c>
      <c r="C126" s="8" t="s">
        <v>12</v>
      </c>
      <c r="D126" s="8" t="s">
        <v>12</v>
      </c>
      <c r="E126" s="8" t="s">
        <v>12</v>
      </c>
      <c r="F126" s="8" t="s">
        <v>12</v>
      </c>
      <c r="G126" s="8" t="s">
        <v>12</v>
      </c>
      <c r="H126" s="8" t="s">
        <v>12</v>
      </c>
      <c r="I126" s="8" t="s">
        <v>12</v>
      </c>
      <c r="J126" s="8" t="s">
        <v>12</v>
      </c>
    </row>
    <row r="127" spans="1:10" ht="15">
      <c r="A127" s="8" t="s">
        <v>12</v>
      </c>
      <c r="B127" s="8" t="s">
        <v>12</v>
      </c>
      <c r="C127" s="8" t="s">
        <v>12</v>
      </c>
      <c r="D127" s="8" t="s">
        <v>12</v>
      </c>
      <c r="E127" s="8" t="s">
        <v>12</v>
      </c>
      <c r="F127" s="8" t="s">
        <v>12</v>
      </c>
      <c r="G127" s="8" t="s">
        <v>12</v>
      </c>
      <c r="H127" s="8" t="s">
        <v>12</v>
      </c>
      <c r="I127" s="8" t="s">
        <v>12</v>
      </c>
      <c r="J127" s="8" t="s">
        <v>12</v>
      </c>
    </row>
    <row r="128" spans="1:10" ht="15">
      <c r="A128" s="8" t="s">
        <v>12</v>
      </c>
      <c r="B128" s="8" t="s">
        <v>16</v>
      </c>
      <c r="C128" s="8" t="s">
        <v>12</v>
      </c>
      <c r="D128" s="8" t="s">
        <v>12</v>
      </c>
      <c r="E128" s="8" t="s">
        <v>12</v>
      </c>
      <c r="F128" s="8" t="s">
        <v>12</v>
      </c>
      <c r="G128" s="8" t="s">
        <v>12</v>
      </c>
      <c r="H128" s="8" t="s">
        <v>12</v>
      </c>
      <c r="I128" s="8" t="s">
        <v>12</v>
      </c>
      <c r="J128" s="8" t="s">
        <v>12</v>
      </c>
    </row>
    <row r="130" spans="1:14" ht="15">
      <c r="A130" s="169" t="s">
        <v>20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</row>
    <row r="131" spans="1:14" ht="15">
      <c r="A131" s="169" t="s">
        <v>184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</row>
    <row r="132" spans="1:14" ht="15">
      <c r="A132" s="57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</row>
    <row r="133" spans="1:14" ht="1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7" t="s">
        <v>6</v>
      </c>
    </row>
    <row r="134" spans="1:14" ht="30.75" customHeight="1">
      <c r="A134" s="164" t="s">
        <v>21</v>
      </c>
      <c r="B134" s="164" t="s">
        <v>22</v>
      </c>
      <c r="C134" s="164" t="s">
        <v>172</v>
      </c>
      <c r="D134" s="164"/>
      <c r="E134" s="164"/>
      <c r="F134" s="164"/>
      <c r="G134" s="164" t="s">
        <v>180</v>
      </c>
      <c r="H134" s="164"/>
      <c r="I134" s="164"/>
      <c r="J134" s="164"/>
      <c r="K134" s="164" t="s">
        <v>174</v>
      </c>
      <c r="L134" s="164"/>
      <c r="M134" s="164"/>
      <c r="N134" s="164"/>
    </row>
    <row r="135" spans="1:14" ht="66.75" customHeight="1">
      <c r="A135" s="164"/>
      <c r="B135" s="164"/>
      <c r="C135" s="53" t="s">
        <v>9</v>
      </c>
      <c r="D135" s="53" t="s">
        <v>10</v>
      </c>
      <c r="E135" s="53" t="s">
        <v>11</v>
      </c>
      <c r="F135" s="53" t="s">
        <v>50</v>
      </c>
      <c r="G135" s="53" t="s">
        <v>9</v>
      </c>
      <c r="H135" s="53" t="s">
        <v>10</v>
      </c>
      <c r="I135" s="53" t="s">
        <v>11</v>
      </c>
      <c r="J135" s="53" t="s">
        <v>48</v>
      </c>
      <c r="K135" s="53" t="s">
        <v>9</v>
      </c>
      <c r="L135" s="53" t="s">
        <v>10</v>
      </c>
      <c r="M135" s="53" t="s">
        <v>11</v>
      </c>
      <c r="N135" s="53" t="s">
        <v>49</v>
      </c>
    </row>
    <row r="136" spans="1:14" ht="22.5" customHeight="1">
      <c r="A136" s="53">
        <v>1</v>
      </c>
      <c r="B136" s="53">
        <v>2</v>
      </c>
      <c r="C136" s="53">
        <v>3</v>
      </c>
      <c r="D136" s="53">
        <v>4</v>
      </c>
      <c r="E136" s="53">
        <v>5</v>
      </c>
      <c r="F136" s="53">
        <v>6</v>
      </c>
      <c r="G136" s="53">
        <v>7</v>
      </c>
      <c r="H136" s="53">
        <v>8</v>
      </c>
      <c r="I136" s="53">
        <v>9</v>
      </c>
      <c r="J136" s="53">
        <v>10</v>
      </c>
      <c r="K136" s="53">
        <v>11</v>
      </c>
      <c r="L136" s="53">
        <v>12</v>
      </c>
      <c r="M136" s="53">
        <v>13</v>
      </c>
      <c r="N136" s="53">
        <v>14</v>
      </c>
    </row>
    <row r="137" spans="1:14" ht="104.25" customHeight="1">
      <c r="A137" s="64">
        <v>1</v>
      </c>
      <c r="B137" s="82" t="s">
        <v>138</v>
      </c>
      <c r="C137" s="65">
        <v>7781663</v>
      </c>
      <c r="D137" s="65">
        <v>59432</v>
      </c>
      <c r="E137" s="65">
        <v>54700</v>
      </c>
      <c r="F137" s="65">
        <f>C137+D137</f>
        <v>7841095</v>
      </c>
      <c r="G137" s="65">
        <v>8663820</v>
      </c>
      <c r="H137" s="65">
        <v>196430</v>
      </c>
      <c r="I137" s="65">
        <v>196430</v>
      </c>
      <c r="J137" s="65">
        <f>G137+H137</f>
        <v>8860250</v>
      </c>
      <c r="K137" s="65">
        <v>11133657</v>
      </c>
      <c r="L137" s="65">
        <v>613000</v>
      </c>
      <c r="M137" s="65">
        <v>607000</v>
      </c>
      <c r="N137" s="65">
        <f>K137+L137</f>
        <v>11746657</v>
      </c>
    </row>
    <row r="138" spans="1:14" ht="66.75" customHeight="1">
      <c r="A138" s="64">
        <v>2</v>
      </c>
      <c r="B138" s="82" t="s">
        <v>139</v>
      </c>
      <c r="C138" s="65">
        <v>4682265</v>
      </c>
      <c r="D138" s="65">
        <v>12608</v>
      </c>
      <c r="E138" s="65">
        <v>0</v>
      </c>
      <c r="F138" s="65">
        <f>C138+D138</f>
        <v>4694873</v>
      </c>
      <c r="G138" s="65">
        <v>5208178</v>
      </c>
      <c r="H138" s="65">
        <v>0</v>
      </c>
      <c r="I138" s="65">
        <v>0</v>
      </c>
      <c r="J138" s="65">
        <f>G138+H138</f>
        <v>5208178</v>
      </c>
      <c r="K138" s="65">
        <v>6635224</v>
      </c>
      <c r="L138" s="65">
        <v>7000</v>
      </c>
      <c r="M138" s="65"/>
      <c r="N138" s="65">
        <f>SUM(K138:M138)</f>
        <v>6642224</v>
      </c>
    </row>
    <row r="139" spans="1:14" ht="57.75" customHeight="1">
      <c r="A139" s="64">
        <v>3</v>
      </c>
      <c r="B139" s="82" t="s">
        <v>140</v>
      </c>
      <c r="C139" s="65">
        <v>704953</v>
      </c>
      <c r="D139" s="65">
        <v>0</v>
      </c>
      <c r="E139" s="65">
        <v>0</v>
      </c>
      <c r="F139" s="65">
        <f>C139+D139</f>
        <v>704953</v>
      </c>
      <c r="G139" s="65">
        <v>792560</v>
      </c>
      <c r="H139" s="65">
        <v>0</v>
      </c>
      <c r="I139" s="65">
        <v>0</v>
      </c>
      <c r="J139" s="65">
        <f>G139+H139</f>
        <v>792560</v>
      </c>
      <c r="K139" s="65">
        <v>1026550</v>
      </c>
      <c r="L139" s="65">
        <v>0</v>
      </c>
      <c r="M139" s="65">
        <v>0</v>
      </c>
      <c r="N139" s="65">
        <f>SUM(K139:M139)</f>
        <v>1026550</v>
      </c>
    </row>
    <row r="140" spans="1:14" ht="119.25" customHeight="1">
      <c r="A140" s="64">
        <v>4</v>
      </c>
      <c r="B140" s="82" t="s">
        <v>142</v>
      </c>
      <c r="C140" s="65">
        <v>148345</v>
      </c>
      <c r="D140" s="65">
        <v>0</v>
      </c>
      <c r="E140" s="65">
        <v>0</v>
      </c>
      <c r="F140" s="65">
        <f>C140+D140</f>
        <v>148345</v>
      </c>
      <c r="G140" s="65">
        <v>0</v>
      </c>
      <c r="H140" s="65">
        <v>0</v>
      </c>
      <c r="I140" s="65">
        <v>0</v>
      </c>
      <c r="J140" s="65">
        <f>G140+H140</f>
        <v>0</v>
      </c>
      <c r="K140" s="65">
        <v>0</v>
      </c>
      <c r="L140" s="65">
        <v>0</v>
      </c>
      <c r="M140" s="65">
        <v>0</v>
      </c>
      <c r="N140" s="65">
        <f>SUM(K140:M140)</f>
        <v>0</v>
      </c>
    </row>
    <row r="141" spans="1:14" ht="80.25" customHeight="1">
      <c r="A141" s="64">
        <v>5</v>
      </c>
      <c r="B141" s="126" t="s">
        <v>209</v>
      </c>
      <c r="C141" s="65">
        <v>0</v>
      </c>
      <c r="D141" s="65">
        <v>0</v>
      </c>
      <c r="E141" s="65">
        <v>0</v>
      </c>
      <c r="F141" s="65">
        <v>0</v>
      </c>
      <c r="G141" s="65">
        <v>25854</v>
      </c>
      <c r="H141" s="65">
        <v>0</v>
      </c>
      <c r="I141" s="65">
        <v>0</v>
      </c>
      <c r="J141" s="65">
        <v>25854</v>
      </c>
      <c r="K141" s="65">
        <v>0</v>
      </c>
      <c r="L141" s="65">
        <v>0</v>
      </c>
      <c r="M141" s="65">
        <v>0</v>
      </c>
      <c r="N141" s="65">
        <v>0</v>
      </c>
    </row>
    <row r="142" spans="1:14" ht="30" customHeight="1">
      <c r="A142" s="59" t="s">
        <v>12</v>
      </c>
      <c r="B142" s="61" t="s">
        <v>16</v>
      </c>
      <c r="C142" s="66">
        <f>SUM(C137:C140)</f>
        <v>13317226</v>
      </c>
      <c r="D142" s="66">
        <f>SUM(D137:D140)</f>
        <v>72040</v>
      </c>
      <c r="E142" s="66">
        <f>SUM(E137:E141)</f>
        <v>54700</v>
      </c>
      <c r="F142" s="66">
        <f>SUM(F137:F141)</f>
        <v>13389266</v>
      </c>
      <c r="G142" s="66">
        <f>SUM(G137:G141)</f>
        <v>14690412</v>
      </c>
      <c r="H142" s="66">
        <f>SUM(H137:H140)</f>
        <v>196430</v>
      </c>
      <c r="I142" s="66">
        <f>SUM(I137:I140)</f>
        <v>196430</v>
      </c>
      <c r="J142" s="66">
        <f>SUM(J137:J141)</f>
        <v>14886842</v>
      </c>
      <c r="K142" s="66">
        <f>SUM(K137:K140)</f>
        <v>18795431</v>
      </c>
      <c r="L142" s="66">
        <f>SUM(L137:L140)</f>
        <v>620000</v>
      </c>
      <c r="M142" s="66">
        <f>SUM(M137:M140)</f>
        <v>607000</v>
      </c>
      <c r="N142" s="66">
        <f>SUM(N137:N141)</f>
        <v>19415431</v>
      </c>
    </row>
    <row r="143" spans="1:14" ht="1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60"/>
      <c r="N143" s="58"/>
    </row>
    <row r="145" spans="1:10" ht="15">
      <c r="A145" s="154" t="s">
        <v>185</v>
      </c>
      <c r="B145" s="154"/>
      <c r="C145" s="154"/>
      <c r="D145" s="154"/>
      <c r="E145" s="154"/>
      <c r="F145" s="154"/>
      <c r="G145" s="154"/>
      <c r="H145" s="154"/>
      <c r="I145" s="154"/>
      <c r="J145" s="154"/>
    </row>
    <row r="146" spans="1:10" ht="15">
      <c r="A146" s="5"/>
      <c r="J146" s="5" t="s">
        <v>6</v>
      </c>
    </row>
    <row r="148" spans="1:10" ht="15">
      <c r="A148" s="164" t="s">
        <v>51</v>
      </c>
      <c r="B148" s="164" t="s">
        <v>22</v>
      </c>
      <c r="C148" s="164" t="s">
        <v>159</v>
      </c>
      <c r="D148" s="164"/>
      <c r="E148" s="164"/>
      <c r="F148" s="164"/>
      <c r="G148" s="164" t="s">
        <v>176</v>
      </c>
      <c r="H148" s="164"/>
      <c r="I148" s="164"/>
      <c r="J148" s="164"/>
    </row>
    <row r="149" spans="1:10" ht="63" customHeight="1">
      <c r="A149" s="164"/>
      <c r="B149" s="164"/>
      <c r="C149" s="53" t="s">
        <v>9</v>
      </c>
      <c r="D149" s="53" t="s">
        <v>10</v>
      </c>
      <c r="E149" s="53" t="s">
        <v>11</v>
      </c>
      <c r="F149" s="53" t="s">
        <v>50</v>
      </c>
      <c r="G149" s="53" t="s">
        <v>9</v>
      </c>
      <c r="H149" s="53" t="s">
        <v>10</v>
      </c>
      <c r="I149" s="53" t="s">
        <v>11</v>
      </c>
      <c r="J149" s="53" t="s">
        <v>48</v>
      </c>
    </row>
    <row r="150" spans="1:10" ht="15">
      <c r="A150" s="53">
        <v>1</v>
      </c>
      <c r="B150" s="53">
        <v>2</v>
      </c>
      <c r="C150" s="53">
        <v>3</v>
      </c>
      <c r="D150" s="53">
        <v>4</v>
      </c>
      <c r="E150" s="53">
        <v>5</v>
      </c>
      <c r="F150" s="53">
        <v>6</v>
      </c>
      <c r="G150" s="53">
        <v>7</v>
      </c>
      <c r="H150" s="53">
        <v>8</v>
      </c>
      <c r="I150" s="53">
        <v>9</v>
      </c>
      <c r="J150" s="53">
        <v>10</v>
      </c>
    </row>
    <row r="151" spans="1:10" ht="109.5" customHeight="1">
      <c r="A151" s="64">
        <v>1</v>
      </c>
      <c r="B151" s="82" t="s">
        <v>138</v>
      </c>
      <c r="C151" s="65">
        <f>K137*1.124128</f>
        <v>12515655.576096</v>
      </c>
      <c r="D151" s="65">
        <f>L137*1.124128</f>
        <v>689090.464</v>
      </c>
      <c r="E151" s="65">
        <f>M137*1.124128</f>
        <v>682345.696</v>
      </c>
      <c r="F151" s="65">
        <f>C151+D151</f>
        <v>13204746.040096</v>
      </c>
      <c r="G151" s="65">
        <f>C151*1.0701993848011</f>
        <v>13394246.897920396</v>
      </c>
      <c r="H151" s="65">
        <f>D151*1.0701993848011</f>
        <v>737464.1906451046</v>
      </c>
      <c r="I151" s="65">
        <f>E151*1.0701993848011</f>
        <v>730245.9440808784</v>
      </c>
      <c r="J151" s="65">
        <f>G151+H151</f>
        <v>14131711.0885655</v>
      </c>
    </row>
    <row r="152" spans="1:10" ht="84.75" customHeight="1">
      <c r="A152" s="64">
        <v>2</v>
      </c>
      <c r="B152" s="82" t="s">
        <v>139</v>
      </c>
      <c r="C152" s="65">
        <f>K138*1.124128</f>
        <v>7458841.084672</v>
      </c>
      <c r="D152" s="65">
        <f>L138*1.124128</f>
        <v>7868.896</v>
      </c>
      <c r="E152" s="65">
        <f>M138*1.057</f>
        <v>0</v>
      </c>
      <c r="F152" s="65">
        <f>C152+D152</f>
        <v>7466709.980672</v>
      </c>
      <c r="G152" s="65">
        <f>C152*1.0701993848011</f>
        <v>7982447.140145144</v>
      </c>
      <c r="H152" s="65">
        <f>D152*1.0701993848011</f>
        <v>8421.287658263836</v>
      </c>
      <c r="I152" s="65">
        <f>E152*1.053</f>
        <v>0</v>
      </c>
      <c r="J152" s="65">
        <f>G152+H152</f>
        <v>7990868.427803408</v>
      </c>
    </row>
    <row r="153" spans="1:10" ht="73.5" customHeight="1">
      <c r="A153" s="64">
        <v>3</v>
      </c>
      <c r="B153" s="82" t="s">
        <v>140</v>
      </c>
      <c r="C153" s="65">
        <v>1153973</v>
      </c>
      <c r="D153" s="65">
        <v>0</v>
      </c>
      <c r="E153" s="65">
        <v>0</v>
      </c>
      <c r="F153" s="65">
        <f>C153+D153</f>
        <v>1153973</v>
      </c>
      <c r="G153" s="65">
        <f>C153*1.0701993848011</f>
        <v>1234981.1946770798</v>
      </c>
      <c r="H153" s="65">
        <v>0</v>
      </c>
      <c r="I153" s="65">
        <v>0</v>
      </c>
      <c r="J153" s="65">
        <f>SUM(G153:I153)</f>
        <v>1234981.1946770798</v>
      </c>
    </row>
    <row r="154" spans="1:10" ht="45" customHeight="1">
      <c r="A154" s="59" t="s">
        <v>12</v>
      </c>
      <c r="B154" s="53" t="s">
        <v>16</v>
      </c>
      <c r="C154" s="66">
        <f aca="true" t="shared" si="9" ref="C154:I154">SUM(C151:C153)</f>
        <v>21128469.660768002</v>
      </c>
      <c r="D154" s="66">
        <f t="shared" si="9"/>
        <v>696959.36</v>
      </c>
      <c r="E154" s="66">
        <f t="shared" si="9"/>
        <v>682345.696</v>
      </c>
      <c r="F154" s="66">
        <f t="shared" si="9"/>
        <v>21825429.020768</v>
      </c>
      <c r="G154" s="66">
        <f t="shared" si="9"/>
        <v>22611675.232742622</v>
      </c>
      <c r="H154" s="66">
        <f t="shared" si="9"/>
        <v>745885.4783033684</v>
      </c>
      <c r="I154" s="66">
        <f t="shared" si="9"/>
        <v>730245.9440808784</v>
      </c>
      <c r="J154" s="66">
        <f>SUM(J151:J153)</f>
        <v>23357560.71104599</v>
      </c>
    </row>
    <row r="156" spans="1:13" ht="15">
      <c r="A156" s="144" t="s">
        <v>134</v>
      </c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</row>
    <row r="157" spans="1:12" ht="60" customHeight="1">
      <c r="A157" s="154" t="s">
        <v>186</v>
      </c>
      <c r="B157" s="154"/>
      <c r="C157" s="154"/>
      <c r="D157" s="154"/>
      <c r="E157" s="154"/>
      <c r="F157" s="154"/>
      <c r="K157" s="5"/>
      <c r="L157" s="5" t="s">
        <v>6</v>
      </c>
    </row>
    <row r="159" spans="1:13" ht="15" customHeight="1">
      <c r="A159" s="156" t="s">
        <v>21</v>
      </c>
      <c r="B159" s="156" t="s">
        <v>23</v>
      </c>
      <c r="C159" s="156" t="s">
        <v>24</v>
      </c>
      <c r="D159" s="156" t="s">
        <v>25</v>
      </c>
      <c r="E159" s="155" t="s">
        <v>172</v>
      </c>
      <c r="F159" s="155"/>
      <c r="G159" s="155"/>
      <c r="H159" s="155" t="s">
        <v>173</v>
      </c>
      <c r="I159" s="155"/>
      <c r="J159" s="155"/>
      <c r="K159" s="166" t="s">
        <v>174</v>
      </c>
      <c r="L159" s="167"/>
      <c r="M159" s="168"/>
    </row>
    <row r="160" spans="1:13" ht="30">
      <c r="A160" s="156"/>
      <c r="B160" s="156"/>
      <c r="C160" s="156"/>
      <c r="D160" s="156"/>
      <c r="E160" s="8" t="s">
        <v>9</v>
      </c>
      <c r="F160" s="8" t="s">
        <v>10</v>
      </c>
      <c r="G160" s="8" t="s">
        <v>52</v>
      </c>
      <c r="H160" s="8" t="s">
        <v>9</v>
      </c>
      <c r="I160" s="8" t="s">
        <v>10</v>
      </c>
      <c r="J160" s="8" t="s">
        <v>53</v>
      </c>
      <c r="K160" s="8" t="s">
        <v>9</v>
      </c>
      <c r="L160" s="8" t="s">
        <v>10</v>
      </c>
      <c r="M160" s="8" t="s">
        <v>49</v>
      </c>
    </row>
    <row r="161" spans="1:13" ht="15">
      <c r="A161" s="8">
        <v>1</v>
      </c>
      <c r="B161" s="8">
        <v>2</v>
      </c>
      <c r="C161" s="8">
        <v>3</v>
      </c>
      <c r="D161" s="8">
        <v>4</v>
      </c>
      <c r="E161" s="8">
        <v>5</v>
      </c>
      <c r="F161" s="8">
        <v>6</v>
      </c>
      <c r="G161" s="8">
        <v>7</v>
      </c>
      <c r="H161" s="8">
        <v>8</v>
      </c>
      <c r="I161" s="8">
        <v>9</v>
      </c>
      <c r="J161" s="8">
        <v>10</v>
      </c>
      <c r="K161" s="8">
        <v>11</v>
      </c>
      <c r="L161" s="8">
        <v>12</v>
      </c>
      <c r="M161" s="8">
        <v>13</v>
      </c>
    </row>
    <row r="162" spans="1:13" ht="40.5" customHeight="1">
      <c r="A162" s="35" t="s">
        <v>143</v>
      </c>
      <c r="B162" s="76" t="s">
        <v>148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24" customHeight="1">
      <c r="A163" s="36"/>
      <c r="B163" s="37" t="s">
        <v>93</v>
      </c>
      <c r="C163" s="38"/>
      <c r="D163" s="39"/>
      <c r="E163" s="38"/>
      <c r="F163" s="32" t="s">
        <v>12</v>
      </c>
      <c r="G163" s="32" t="s">
        <v>12</v>
      </c>
      <c r="H163" s="32" t="s">
        <v>12</v>
      </c>
      <c r="I163" s="32" t="s">
        <v>12</v>
      </c>
      <c r="J163" s="32" t="s">
        <v>12</v>
      </c>
      <c r="K163" s="32" t="s">
        <v>12</v>
      </c>
      <c r="L163" s="32"/>
      <c r="M163" s="32" t="s">
        <v>12</v>
      </c>
    </row>
    <row r="164" spans="1:13" ht="82.5" customHeight="1">
      <c r="A164" s="35" t="s">
        <v>92</v>
      </c>
      <c r="B164" s="40" t="s">
        <v>94</v>
      </c>
      <c r="C164" s="41"/>
      <c r="D164" s="42"/>
      <c r="E164" s="41"/>
      <c r="F164" s="32"/>
      <c r="G164" s="32"/>
      <c r="H164" s="32"/>
      <c r="I164" s="32"/>
      <c r="J164" s="32"/>
      <c r="K164" s="32"/>
      <c r="L164" s="32"/>
      <c r="M164" s="32"/>
    </row>
    <row r="165" spans="1:13" ht="18" customHeight="1">
      <c r="A165" s="43">
        <v>1</v>
      </c>
      <c r="B165" s="44" t="s">
        <v>110</v>
      </c>
      <c r="C165" s="41"/>
      <c r="D165" s="42"/>
      <c r="E165" s="41"/>
      <c r="F165" s="32"/>
      <c r="G165" s="32"/>
      <c r="H165" s="32"/>
      <c r="I165" s="32"/>
      <c r="J165" s="32"/>
      <c r="K165" s="32"/>
      <c r="L165" s="32"/>
      <c r="M165" s="32"/>
    </row>
    <row r="166" spans="1:13" ht="28.5" customHeight="1">
      <c r="A166" s="55"/>
      <c r="B166" s="83" t="s">
        <v>95</v>
      </c>
      <c r="C166" s="67" t="s">
        <v>90</v>
      </c>
      <c r="D166" s="67" t="s">
        <v>96</v>
      </c>
      <c r="E166" s="68">
        <v>1</v>
      </c>
      <c r="F166" s="69">
        <v>0</v>
      </c>
      <c r="G166" s="67">
        <f>E166</f>
        <v>1</v>
      </c>
      <c r="H166" s="67">
        <v>1</v>
      </c>
      <c r="I166" s="69">
        <v>0</v>
      </c>
      <c r="J166" s="67">
        <f>H166+I166</f>
        <v>1</v>
      </c>
      <c r="K166" s="111">
        <v>1</v>
      </c>
      <c r="L166" s="69">
        <v>0</v>
      </c>
      <c r="M166" s="111">
        <v>1</v>
      </c>
    </row>
    <row r="167" spans="1:13" ht="39.75" customHeight="1">
      <c r="A167" s="55"/>
      <c r="B167" s="83" t="s">
        <v>97</v>
      </c>
      <c r="C167" s="67" t="s">
        <v>90</v>
      </c>
      <c r="D167" s="67" t="s">
        <v>96</v>
      </c>
      <c r="E167" s="68">
        <v>62</v>
      </c>
      <c r="F167" s="69">
        <v>0</v>
      </c>
      <c r="G167" s="67">
        <f>E167</f>
        <v>62</v>
      </c>
      <c r="H167" s="67">
        <v>62</v>
      </c>
      <c r="I167" s="69">
        <v>0</v>
      </c>
      <c r="J167" s="67">
        <f aca="true" t="shared" si="10" ref="J167:J176">H167+I167</f>
        <v>62</v>
      </c>
      <c r="K167" s="111">
        <v>62</v>
      </c>
      <c r="L167" s="69">
        <v>0</v>
      </c>
      <c r="M167" s="111">
        <v>62</v>
      </c>
    </row>
    <row r="168" spans="1:13" ht="36" customHeight="1">
      <c r="A168" s="55"/>
      <c r="B168" s="83" t="s">
        <v>98</v>
      </c>
      <c r="C168" s="67" t="s">
        <v>90</v>
      </c>
      <c r="D168" s="67" t="s">
        <v>96</v>
      </c>
      <c r="E168" s="68">
        <v>1.917</v>
      </c>
      <c r="F168" s="69">
        <v>0</v>
      </c>
      <c r="G168" s="67">
        <f>E168</f>
        <v>1.917</v>
      </c>
      <c r="H168" s="67">
        <v>1.75</v>
      </c>
      <c r="I168" s="69">
        <v>0</v>
      </c>
      <c r="J168" s="67">
        <f t="shared" si="10"/>
        <v>1.75</v>
      </c>
      <c r="K168" s="111">
        <v>1.75</v>
      </c>
      <c r="L168" s="69">
        <v>0</v>
      </c>
      <c r="M168" s="111">
        <v>1.75</v>
      </c>
    </row>
    <row r="169" spans="1:13" ht="39" customHeight="1">
      <c r="A169" s="55"/>
      <c r="B169" s="83" t="s">
        <v>99</v>
      </c>
      <c r="C169" s="67" t="s">
        <v>90</v>
      </c>
      <c r="D169" s="67" t="s">
        <v>96</v>
      </c>
      <c r="E169" s="68">
        <f>SUM(E167:E168)</f>
        <v>63.917</v>
      </c>
      <c r="F169" s="69">
        <v>0</v>
      </c>
      <c r="G169" s="67">
        <f>E169</f>
        <v>63.917</v>
      </c>
      <c r="H169" s="67">
        <v>63.75</v>
      </c>
      <c r="I169" s="69">
        <v>0</v>
      </c>
      <c r="J169" s="67">
        <f t="shared" si="10"/>
        <v>63.75</v>
      </c>
      <c r="K169" s="111">
        <f>SUM(K167:K168)</f>
        <v>63.75</v>
      </c>
      <c r="L169" s="69">
        <v>0</v>
      </c>
      <c r="M169" s="111">
        <f>SUM(M167:M168)</f>
        <v>63.75</v>
      </c>
    </row>
    <row r="170" spans="1:13" ht="33.75" customHeight="1">
      <c r="A170" s="55">
        <v>2</v>
      </c>
      <c r="B170" s="84" t="s">
        <v>100</v>
      </c>
      <c r="C170" s="67"/>
      <c r="D170" s="67"/>
      <c r="E170" s="68"/>
      <c r="F170" s="69"/>
      <c r="G170" s="67"/>
      <c r="H170" s="70"/>
      <c r="I170" s="69"/>
      <c r="J170" s="67"/>
      <c r="K170" s="111"/>
      <c r="L170" s="69"/>
      <c r="M170" s="67"/>
    </row>
    <row r="171" spans="1:13" ht="40.5" customHeight="1">
      <c r="A171" s="55"/>
      <c r="B171" s="83" t="s">
        <v>101</v>
      </c>
      <c r="C171" s="67" t="s">
        <v>90</v>
      </c>
      <c r="D171" s="67" t="s">
        <v>96</v>
      </c>
      <c r="E171" s="68">
        <v>105</v>
      </c>
      <c r="F171" s="69">
        <v>0</v>
      </c>
      <c r="G171" s="67">
        <f aca="true" t="shared" si="11" ref="G171:G176">E171</f>
        <v>105</v>
      </c>
      <c r="H171" s="67">
        <v>105</v>
      </c>
      <c r="I171" s="69">
        <v>0</v>
      </c>
      <c r="J171" s="67">
        <f t="shared" si="10"/>
        <v>105</v>
      </c>
      <c r="K171" s="111">
        <v>103</v>
      </c>
      <c r="L171" s="69">
        <v>0</v>
      </c>
      <c r="M171" s="111">
        <v>103</v>
      </c>
    </row>
    <row r="172" spans="1:13" ht="34.5" customHeight="1">
      <c r="A172" s="55"/>
      <c r="B172" s="83" t="s">
        <v>102</v>
      </c>
      <c r="C172" s="67" t="s">
        <v>90</v>
      </c>
      <c r="D172" s="67" t="s">
        <v>103</v>
      </c>
      <c r="E172" s="68">
        <v>6765</v>
      </c>
      <c r="F172" s="69">
        <v>0</v>
      </c>
      <c r="G172" s="67">
        <f t="shared" si="11"/>
        <v>6765</v>
      </c>
      <c r="H172" s="67">
        <v>6631</v>
      </c>
      <c r="I172" s="69">
        <v>0</v>
      </c>
      <c r="J172" s="67">
        <f t="shared" si="10"/>
        <v>6631</v>
      </c>
      <c r="K172" s="111">
        <v>6596</v>
      </c>
      <c r="L172" s="69">
        <v>0</v>
      </c>
      <c r="M172" s="111">
        <v>6596</v>
      </c>
    </row>
    <row r="173" spans="1:13" ht="32.25" customHeight="1">
      <c r="A173" s="55"/>
      <c r="B173" s="83" t="s">
        <v>104</v>
      </c>
      <c r="C173" s="67" t="s">
        <v>90</v>
      </c>
      <c r="D173" s="67" t="s">
        <v>96</v>
      </c>
      <c r="E173" s="68">
        <v>30</v>
      </c>
      <c r="F173" s="69">
        <v>0</v>
      </c>
      <c r="G173" s="67">
        <f t="shared" si="11"/>
        <v>30</v>
      </c>
      <c r="H173" s="67">
        <v>34</v>
      </c>
      <c r="I173" s="69">
        <v>0</v>
      </c>
      <c r="J173" s="67">
        <f t="shared" si="10"/>
        <v>34</v>
      </c>
      <c r="K173" s="111">
        <v>34</v>
      </c>
      <c r="L173" s="69">
        <v>0</v>
      </c>
      <c r="M173" s="111">
        <v>34</v>
      </c>
    </row>
    <row r="174" spans="1:13" ht="32.25" customHeight="1">
      <c r="A174" s="55">
        <v>3</v>
      </c>
      <c r="B174" s="84" t="s">
        <v>105</v>
      </c>
      <c r="C174" s="67"/>
      <c r="D174" s="67"/>
      <c r="E174" s="68"/>
      <c r="F174" s="69"/>
      <c r="G174" s="67"/>
      <c r="H174" s="67"/>
      <c r="I174" s="69"/>
      <c r="J174" s="67"/>
      <c r="K174" s="111"/>
      <c r="L174" s="69"/>
      <c r="M174" s="111"/>
    </row>
    <row r="175" spans="1:13" ht="32.25" customHeight="1">
      <c r="A175" s="55"/>
      <c r="B175" s="83" t="s">
        <v>106</v>
      </c>
      <c r="C175" s="67" t="s">
        <v>90</v>
      </c>
      <c r="D175" s="67" t="s">
        <v>103</v>
      </c>
      <c r="E175" s="68">
        <v>2</v>
      </c>
      <c r="F175" s="69">
        <v>0</v>
      </c>
      <c r="G175" s="67">
        <f t="shared" si="11"/>
        <v>2</v>
      </c>
      <c r="H175" s="67">
        <v>2</v>
      </c>
      <c r="I175" s="69">
        <v>0</v>
      </c>
      <c r="J175" s="67">
        <f t="shared" si="10"/>
        <v>2</v>
      </c>
      <c r="K175" s="111">
        <v>2</v>
      </c>
      <c r="L175" s="69">
        <v>0</v>
      </c>
      <c r="M175" s="111">
        <v>2</v>
      </c>
    </row>
    <row r="176" spans="1:13" ht="43.5" customHeight="1">
      <c r="A176" s="55"/>
      <c r="B176" s="83" t="s">
        <v>107</v>
      </c>
      <c r="C176" s="67" t="s">
        <v>90</v>
      </c>
      <c r="D176" s="67" t="s">
        <v>103</v>
      </c>
      <c r="E176" s="68">
        <v>398</v>
      </c>
      <c r="F176" s="69">
        <v>0</v>
      </c>
      <c r="G176" s="67">
        <f t="shared" si="11"/>
        <v>398</v>
      </c>
      <c r="H176" s="67">
        <v>390</v>
      </c>
      <c r="I176" s="69">
        <v>0</v>
      </c>
      <c r="J176" s="67">
        <f t="shared" si="10"/>
        <v>390</v>
      </c>
      <c r="K176" s="111">
        <v>388</v>
      </c>
      <c r="L176" s="69">
        <v>0</v>
      </c>
      <c r="M176" s="111">
        <v>388</v>
      </c>
    </row>
    <row r="177" spans="1:13" ht="32.25" customHeight="1">
      <c r="A177" s="55"/>
      <c r="B177" s="84" t="s">
        <v>108</v>
      </c>
      <c r="C177" s="67"/>
      <c r="D177" s="67"/>
      <c r="E177" s="71"/>
      <c r="F177" s="69"/>
      <c r="G177" s="67"/>
      <c r="H177" s="67"/>
      <c r="I177" s="69"/>
      <c r="J177" s="67"/>
      <c r="K177" s="112"/>
      <c r="L177" s="69"/>
      <c r="M177" s="70"/>
    </row>
    <row r="178" spans="1:13" ht="48.75" customHeight="1">
      <c r="A178" s="85" t="s">
        <v>92</v>
      </c>
      <c r="B178" s="86" t="s">
        <v>109</v>
      </c>
      <c r="C178" s="67"/>
      <c r="D178" s="67"/>
      <c r="E178" s="71"/>
      <c r="F178" s="69"/>
      <c r="G178" s="67"/>
      <c r="H178" s="70"/>
      <c r="I178" s="69"/>
      <c r="J178" s="67"/>
      <c r="K178" s="112"/>
      <c r="L178" s="69"/>
      <c r="M178" s="70"/>
    </row>
    <row r="179" spans="1:13" ht="32.25" customHeight="1">
      <c r="A179" s="55">
        <v>1</v>
      </c>
      <c r="B179" s="84" t="s">
        <v>110</v>
      </c>
      <c r="C179" s="67"/>
      <c r="D179" s="67"/>
      <c r="E179" s="71"/>
      <c r="F179" s="69"/>
      <c r="G179" s="67"/>
      <c r="H179" s="70"/>
      <c r="I179" s="69"/>
      <c r="J179" s="67"/>
      <c r="K179" s="112"/>
      <c r="L179" s="69"/>
      <c r="M179" s="70"/>
    </row>
    <row r="180" spans="1:13" ht="38.25" customHeight="1">
      <c r="A180" s="55"/>
      <c r="B180" s="83" t="s">
        <v>111</v>
      </c>
      <c r="C180" s="67" t="s">
        <v>90</v>
      </c>
      <c r="D180" s="67" t="s">
        <v>96</v>
      </c>
      <c r="E180" s="72">
        <v>1</v>
      </c>
      <c r="F180" s="69">
        <v>0</v>
      </c>
      <c r="G180" s="67">
        <f aca="true" t="shared" si="12" ref="G180:G187">E180</f>
        <v>1</v>
      </c>
      <c r="H180" s="67">
        <v>1</v>
      </c>
      <c r="I180" s="69">
        <v>0</v>
      </c>
      <c r="J180" s="67">
        <f aca="true" t="shared" si="13" ref="J180:J187">H180+I180</f>
        <v>1</v>
      </c>
      <c r="K180" s="111">
        <v>1</v>
      </c>
      <c r="L180" s="69">
        <v>0</v>
      </c>
      <c r="M180" s="111">
        <v>1</v>
      </c>
    </row>
    <row r="181" spans="1:13" ht="32.25" customHeight="1">
      <c r="A181" s="55"/>
      <c r="B181" s="83" t="s">
        <v>91</v>
      </c>
      <c r="C181" s="67" t="s">
        <v>90</v>
      </c>
      <c r="D181" s="67" t="s">
        <v>96</v>
      </c>
      <c r="E181" s="72">
        <v>13.5</v>
      </c>
      <c r="F181" s="69">
        <v>0</v>
      </c>
      <c r="G181" s="67">
        <f t="shared" si="12"/>
        <v>13.5</v>
      </c>
      <c r="H181" s="67">
        <v>15</v>
      </c>
      <c r="I181" s="69">
        <v>0</v>
      </c>
      <c r="J181" s="67">
        <f t="shared" si="13"/>
        <v>15</v>
      </c>
      <c r="K181" s="111">
        <v>15</v>
      </c>
      <c r="L181" s="69">
        <v>0</v>
      </c>
      <c r="M181" s="111">
        <v>15</v>
      </c>
    </row>
    <row r="182" spans="1:13" ht="32.25" customHeight="1">
      <c r="A182" s="55"/>
      <c r="B182" s="83" t="s">
        <v>98</v>
      </c>
      <c r="C182" s="67" t="s">
        <v>90</v>
      </c>
      <c r="D182" s="67" t="s">
        <v>96</v>
      </c>
      <c r="E182" s="72">
        <v>29.75</v>
      </c>
      <c r="F182" s="69">
        <v>0</v>
      </c>
      <c r="G182" s="67">
        <f t="shared" si="12"/>
        <v>29.75</v>
      </c>
      <c r="H182" s="67">
        <v>27.5</v>
      </c>
      <c r="I182" s="69">
        <v>0</v>
      </c>
      <c r="J182" s="67">
        <f t="shared" si="13"/>
        <v>27.5</v>
      </c>
      <c r="K182" s="111">
        <v>27.5</v>
      </c>
      <c r="L182" s="69">
        <v>0</v>
      </c>
      <c r="M182" s="111">
        <v>27.5</v>
      </c>
    </row>
    <row r="183" spans="1:13" ht="32.25" customHeight="1">
      <c r="A183" s="55"/>
      <c r="B183" s="83" t="s">
        <v>112</v>
      </c>
      <c r="C183" s="67" t="s">
        <v>90</v>
      </c>
      <c r="D183" s="67" t="s">
        <v>96</v>
      </c>
      <c r="E183" s="72">
        <v>43.25</v>
      </c>
      <c r="F183" s="69">
        <v>0</v>
      </c>
      <c r="G183" s="67">
        <f t="shared" si="12"/>
        <v>43.25</v>
      </c>
      <c r="H183" s="67">
        <v>42.5</v>
      </c>
      <c r="I183" s="69">
        <v>0</v>
      </c>
      <c r="J183" s="67">
        <f t="shared" si="13"/>
        <v>42.5</v>
      </c>
      <c r="K183" s="111">
        <f>SUM(K181:K182)</f>
        <v>42.5</v>
      </c>
      <c r="L183" s="69">
        <v>0</v>
      </c>
      <c r="M183" s="111">
        <f>SUM(M181:M182)</f>
        <v>42.5</v>
      </c>
    </row>
    <row r="184" spans="1:13" ht="32.25" customHeight="1">
      <c r="A184" s="55">
        <v>2</v>
      </c>
      <c r="B184" s="84" t="s">
        <v>100</v>
      </c>
      <c r="C184" s="67"/>
      <c r="D184" s="67"/>
      <c r="E184" s="73"/>
      <c r="F184" s="69"/>
      <c r="G184" s="67"/>
      <c r="H184" s="67"/>
      <c r="I184" s="69"/>
      <c r="J184" s="67"/>
      <c r="K184" s="111"/>
      <c r="L184" s="69"/>
      <c r="M184" s="67"/>
    </row>
    <row r="185" spans="1:13" ht="48.75" customHeight="1">
      <c r="A185" s="55"/>
      <c r="B185" s="83" t="s">
        <v>113</v>
      </c>
      <c r="C185" s="67" t="s">
        <v>90</v>
      </c>
      <c r="D185" s="67" t="s">
        <v>96</v>
      </c>
      <c r="E185" s="72">
        <v>99</v>
      </c>
      <c r="F185" s="69">
        <v>0</v>
      </c>
      <c r="G185" s="67">
        <f t="shared" si="12"/>
        <v>99</v>
      </c>
      <c r="H185" s="67">
        <v>95</v>
      </c>
      <c r="I185" s="69">
        <v>0</v>
      </c>
      <c r="J185" s="67">
        <f t="shared" si="13"/>
        <v>95</v>
      </c>
      <c r="K185" s="111">
        <v>93</v>
      </c>
      <c r="L185" s="69">
        <v>0</v>
      </c>
      <c r="M185" s="67">
        <v>93</v>
      </c>
    </row>
    <row r="186" spans="1:13" ht="32.25" customHeight="1">
      <c r="A186" s="55">
        <v>3</v>
      </c>
      <c r="B186" s="84" t="s">
        <v>105</v>
      </c>
      <c r="C186" s="67"/>
      <c r="D186" s="67"/>
      <c r="E186" s="72"/>
      <c r="F186" s="69"/>
      <c r="G186" s="67"/>
      <c r="H186" s="67"/>
      <c r="I186" s="69"/>
      <c r="J186" s="67"/>
      <c r="K186" s="111"/>
      <c r="L186" s="69"/>
      <c r="M186" s="67"/>
    </row>
    <row r="187" spans="1:13" ht="33" customHeight="1">
      <c r="A187" s="55"/>
      <c r="B187" s="83" t="s">
        <v>114</v>
      </c>
      <c r="C187" s="67" t="s">
        <v>90</v>
      </c>
      <c r="D187" s="67" t="s">
        <v>103</v>
      </c>
      <c r="E187" s="72">
        <v>2</v>
      </c>
      <c r="F187" s="69">
        <v>0</v>
      </c>
      <c r="G187" s="67">
        <f t="shared" si="12"/>
        <v>2</v>
      </c>
      <c r="H187" s="67">
        <v>2</v>
      </c>
      <c r="I187" s="69">
        <v>0</v>
      </c>
      <c r="J187" s="67">
        <f t="shared" si="13"/>
        <v>2</v>
      </c>
      <c r="K187" s="111">
        <v>2</v>
      </c>
      <c r="L187" s="69">
        <v>0</v>
      </c>
      <c r="M187" s="67">
        <v>2</v>
      </c>
    </row>
    <row r="188" spans="1:13" ht="32.25" customHeight="1">
      <c r="A188" s="55"/>
      <c r="B188" s="84" t="s">
        <v>115</v>
      </c>
      <c r="C188" s="67"/>
      <c r="D188" s="67"/>
      <c r="E188" s="71"/>
      <c r="F188" s="69"/>
      <c r="G188" s="67"/>
      <c r="H188" s="70"/>
      <c r="I188" s="69"/>
      <c r="J188" s="67"/>
      <c r="K188" s="111"/>
      <c r="L188" s="69"/>
      <c r="M188" s="70"/>
    </row>
    <row r="189" spans="1:13" ht="55.5" customHeight="1">
      <c r="A189" s="85" t="s">
        <v>92</v>
      </c>
      <c r="B189" s="86" t="s">
        <v>116</v>
      </c>
      <c r="C189" s="67"/>
      <c r="D189" s="67"/>
      <c r="E189" s="71"/>
      <c r="F189" s="69"/>
      <c r="G189" s="67"/>
      <c r="H189" s="70"/>
      <c r="I189" s="69"/>
      <c r="J189" s="67"/>
      <c r="K189" s="111"/>
      <c r="L189" s="69"/>
      <c r="M189" s="70"/>
    </row>
    <row r="190" spans="1:13" ht="32.25" customHeight="1">
      <c r="A190" s="55">
        <v>1</v>
      </c>
      <c r="B190" s="84" t="s">
        <v>110</v>
      </c>
      <c r="C190" s="67"/>
      <c r="D190" s="67"/>
      <c r="E190" s="71"/>
      <c r="F190" s="69"/>
      <c r="G190" s="67"/>
      <c r="H190" s="70"/>
      <c r="I190" s="69"/>
      <c r="J190" s="67"/>
      <c r="K190" s="111"/>
      <c r="L190" s="69"/>
      <c r="M190" s="70"/>
    </row>
    <row r="191" spans="1:13" ht="32.25" customHeight="1">
      <c r="A191" s="55"/>
      <c r="B191" s="83" t="s">
        <v>117</v>
      </c>
      <c r="C191" s="67" t="s">
        <v>90</v>
      </c>
      <c r="D191" s="67" t="s">
        <v>96</v>
      </c>
      <c r="E191" s="68">
        <v>5</v>
      </c>
      <c r="F191" s="69">
        <v>0</v>
      </c>
      <c r="G191" s="67">
        <f>E191</f>
        <v>5</v>
      </c>
      <c r="H191" s="67">
        <v>5</v>
      </c>
      <c r="I191" s="69">
        <v>0</v>
      </c>
      <c r="J191" s="67">
        <f>H191+I191</f>
        <v>5</v>
      </c>
      <c r="K191" s="111">
        <v>5</v>
      </c>
      <c r="L191" s="69">
        <v>0</v>
      </c>
      <c r="M191" s="111">
        <v>5</v>
      </c>
    </row>
    <row r="192" spans="1:13" ht="72" customHeight="1">
      <c r="A192" s="55"/>
      <c r="B192" s="83" t="s">
        <v>118</v>
      </c>
      <c r="C192" s="67" t="s">
        <v>90</v>
      </c>
      <c r="D192" s="67" t="s">
        <v>96</v>
      </c>
      <c r="E192" s="68">
        <v>5</v>
      </c>
      <c r="F192" s="69">
        <v>0</v>
      </c>
      <c r="G192" s="67">
        <f>E192</f>
        <v>5</v>
      </c>
      <c r="H192" s="67">
        <v>5</v>
      </c>
      <c r="I192" s="69">
        <v>0</v>
      </c>
      <c r="J192" s="67">
        <f>H192+I192</f>
        <v>5</v>
      </c>
      <c r="K192" s="111">
        <v>5</v>
      </c>
      <c r="L192" s="69">
        <v>0</v>
      </c>
      <c r="M192" s="111">
        <v>5</v>
      </c>
    </row>
    <row r="193" spans="1:13" ht="38.25" customHeight="1">
      <c r="A193" s="55"/>
      <c r="B193" s="83" t="s">
        <v>119</v>
      </c>
      <c r="C193" s="67" t="s">
        <v>90</v>
      </c>
      <c r="D193" s="67" t="s">
        <v>96</v>
      </c>
      <c r="E193" s="68">
        <v>5</v>
      </c>
      <c r="F193" s="69">
        <v>0</v>
      </c>
      <c r="G193" s="67">
        <f>E193</f>
        <v>5</v>
      </c>
      <c r="H193" s="67">
        <v>5</v>
      </c>
      <c r="I193" s="69">
        <v>0</v>
      </c>
      <c r="J193" s="67">
        <f>H193+I193</f>
        <v>5</v>
      </c>
      <c r="K193" s="111">
        <v>5</v>
      </c>
      <c r="L193" s="69">
        <v>0</v>
      </c>
      <c r="M193" s="111">
        <v>5</v>
      </c>
    </row>
    <row r="194" spans="1:13" ht="32.25" customHeight="1">
      <c r="A194" s="55"/>
      <c r="B194" s="84" t="s">
        <v>120</v>
      </c>
      <c r="C194" s="67"/>
      <c r="D194" s="67"/>
      <c r="E194" s="71"/>
      <c r="F194" s="69"/>
      <c r="G194" s="67"/>
      <c r="H194" s="70"/>
      <c r="I194" s="69"/>
      <c r="J194" s="67"/>
      <c r="K194" s="112"/>
      <c r="L194" s="69"/>
      <c r="M194" s="70"/>
    </row>
    <row r="195" spans="1:13" ht="137.25" customHeight="1">
      <c r="A195" s="85" t="s">
        <v>92</v>
      </c>
      <c r="B195" s="86" t="s">
        <v>121</v>
      </c>
      <c r="C195" s="67"/>
      <c r="D195" s="67"/>
      <c r="E195" s="71"/>
      <c r="F195" s="69"/>
      <c r="G195" s="67"/>
      <c r="H195" s="70"/>
      <c r="I195" s="69"/>
      <c r="J195" s="67"/>
      <c r="K195" s="112"/>
      <c r="L195" s="69"/>
      <c r="M195" s="70"/>
    </row>
    <row r="196" spans="1:13" ht="32.25" customHeight="1">
      <c r="A196" s="55">
        <v>1</v>
      </c>
      <c r="B196" s="84" t="s">
        <v>110</v>
      </c>
      <c r="C196" s="67"/>
      <c r="D196" s="67"/>
      <c r="E196" s="71"/>
      <c r="F196" s="69"/>
      <c r="G196" s="67"/>
      <c r="H196" s="70"/>
      <c r="I196" s="69"/>
      <c r="J196" s="67"/>
      <c r="K196" s="112"/>
      <c r="L196" s="69"/>
      <c r="M196" s="70"/>
    </row>
    <row r="197" spans="1:13" ht="32.25" customHeight="1">
      <c r="A197" s="55"/>
      <c r="B197" s="83" t="s">
        <v>117</v>
      </c>
      <c r="C197" s="67" t="s">
        <v>90</v>
      </c>
      <c r="D197" s="67" t="s">
        <v>96</v>
      </c>
      <c r="E197" s="68">
        <v>1</v>
      </c>
      <c r="F197" s="69">
        <v>0</v>
      </c>
      <c r="G197" s="67">
        <f>E197</f>
        <v>1</v>
      </c>
      <c r="H197" s="69">
        <v>0</v>
      </c>
      <c r="I197" s="69">
        <v>0</v>
      </c>
      <c r="J197" s="67">
        <f>H197+I197</f>
        <v>0</v>
      </c>
      <c r="K197" s="111">
        <v>0</v>
      </c>
      <c r="L197" s="69">
        <v>0</v>
      </c>
      <c r="M197" s="67">
        <v>0</v>
      </c>
    </row>
    <row r="198" spans="1:13" ht="67.5" customHeight="1">
      <c r="A198" s="55"/>
      <c r="B198" s="83" t="s">
        <v>118</v>
      </c>
      <c r="C198" s="67" t="s">
        <v>90</v>
      </c>
      <c r="D198" s="67" t="s">
        <v>96</v>
      </c>
      <c r="E198" s="68">
        <v>9.5</v>
      </c>
      <c r="F198" s="69">
        <v>0</v>
      </c>
      <c r="G198" s="67">
        <f>E198</f>
        <v>9.5</v>
      </c>
      <c r="H198" s="67">
        <v>0</v>
      </c>
      <c r="I198" s="69">
        <v>0</v>
      </c>
      <c r="J198" s="67">
        <f>H198+I198</f>
        <v>0</v>
      </c>
      <c r="K198" s="111">
        <v>0</v>
      </c>
      <c r="L198" s="69">
        <v>0</v>
      </c>
      <c r="M198" s="67">
        <v>0</v>
      </c>
    </row>
    <row r="199" spans="1:13" ht="32.25" customHeight="1">
      <c r="A199" s="55"/>
      <c r="B199" s="83" t="s">
        <v>91</v>
      </c>
      <c r="C199" s="67" t="s">
        <v>90</v>
      </c>
      <c r="D199" s="67" t="s">
        <v>96</v>
      </c>
      <c r="E199" s="68">
        <v>1.5</v>
      </c>
      <c r="F199" s="69">
        <v>0</v>
      </c>
      <c r="G199" s="67">
        <f>E199</f>
        <v>1.5</v>
      </c>
      <c r="H199" s="67">
        <v>0</v>
      </c>
      <c r="I199" s="69">
        <v>0</v>
      </c>
      <c r="J199" s="67">
        <f>H199+I199</f>
        <v>0</v>
      </c>
      <c r="K199" s="111">
        <v>0</v>
      </c>
      <c r="L199" s="69">
        <v>0</v>
      </c>
      <c r="M199" s="67">
        <v>0</v>
      </c>
    </row>
    <row r="200" spans="1:13" ht="32.25" customHeight="1">
      <c r="A200" s="55"/>
      <c r="B200" s="83" t="s">
        <v>122</v>
      </c>
      <c r="C200" s="67" t="s">
        <v>90</v>
      </c>
      <c r="D200" s="67" t="s">
        <v>96</v>
      </c>
      <c r="E200" s="68">
        <v>1</v>
      </c>
      <c r="F200" s="69">
        <v>0</v>
      </c>
      <c r="G200" s="67">
        <f>E200</f>
        <v>1</v>
      </c>
      <c r="H200" s="67">
        <v>0</v>
      </c>
      <c r="I200" s="69">
        <v>0</v>
      </c>
      <c r="J200" s="69">
        <f>H200+I200</f>
        <v>0</v>
      </c>
      <c r="K200" s="111">
        <v>0</v>
      </c>
      <c r="L200" s="69">
        <v>0</v>
      </c>
      <c r="M200" s="67">
        <v>0</v>
      </c>
    </row>
    <row r="201" spans="1:13" ht="32.25" customHeight="1">
      <c r="A201" s="55"/>
      <c r="B201" s="83" t="s">
        <v>119</v>
      </c>
      <c r="C201" s="67" t="s">
        <v>90</v>
      </c>
      <c r="D201" s="67" t="s">
        <v>96</v>
      </c>
      <c r="E201" s="100">
        <v>12</v>
      </c>
      <c r="F201" s="69">
        <v>0</v>
      </c>
      <c r="G201" s="74">
        <f>E201</f>
        <v>12</v>
      </c>
      <c r="H201" s="67">
        <v>0</v>
      </c>
      <c r="I201" s="69">
        <v>0</v>
      </c>
      <c r="J201" s="69">
        <f>H201+I201</f>
        <v>0</v>
      </c>
      <c r="K201" s="111">
        <v>0</v>
      </c>
      <c r="L201" s="69">
        <v>0</v>
      </c>
      <c r="M201" s="67">
        <v>0</v>
      </c>
    </row>
    <row r="202" spans="3:13" ht="18.75"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</row>
    <row r="203" spans="1:10" ht="15">
      <c r="A203" s="154" t="s">
        <v>187</v>
      </c>
      <c r="B203" s="154"/>
      <c r="C203" s="154"/>
      <c r="D203" s="154"/>
      <c r="E203" s="154"/>
      <c r="F203" s="154"/>
      <c r="G203" s="154"/>
      <c r="H203" s="154"/>
      <c r="I203" s="154"/>
      <c r="J203" s="154"/>
    </row>
    <row r="204" ht="15">
      <c r="A204" s="5"/>
    </row>
    <row r="205" ht="15">
      <c r="I205" s="49" t="s">
        <v>6</v>
      </c>
    </row>
    <row r="206" spans="5:10" ht="15">
      <c r="E206" s="27"/>
      <c r="F206" s="27"/>
      <c r="G206" s="27"/>
      <c r="H206" s="27"/>
      <c r="I206" s="27"/>
      <c r="J206" s="27"/>
    </row>
    <row r="207" spans="1:10" ht="15">
      <c r="A207" s="156" t="s">
        <v>21</v>
      </c>
      <c r="B207" s="156" t="s">
        <v>23</v>
      </c>
      <c r="C207" s="156" t="s">
        <v>24</v>
      </c>
      <c r="D207" s="156" t="s">
        <v>25</v>
      </c>
      <c r="E207" s="155" t="s">
        <v>159</v>
      </c>
      <c r="F207" s="155"/>
      <c r="G207" s="155"/>
      <c r="H207" s="155" t="s">
        <v>188</v>
      </c>
      <c r="I207" s="155"/>
      <c r="J207" s="155"/>
    </row>
    <row r="208" spans="1:10" ht="41.25" customHeight="1">
      <c r="A208" s="156"/>
      <c r="B208" s="156"/>
      <c r="C208" s="156"/>
      <c r="D208" s="156"/>
      <c r="E208" s="8" t="s">
        <v>9</v>
      </c>
      <c r="F208" s="8" t="s">
        <v>10</v>
      </c>
      <c r="G208" s="8" t="s">
        <v>52</v>
      </c>
      <c r="H208" s="8" t="s">
        <v>9</v>
      </c>
      <c r="I208" s="8" t="s">
        <v>10</v>
      </c>
      <c r="J208" s="8" t="s">
        <v>53</v>
      </c>
    </row>
    <row r="209" spans="1:10" ht="15">
      <c r="A209" s="8">
        <v>1</v>
      </c>
      <c r="B209" s="8">
        <v>2</v>
      </c>
      <c r="C209" s="8">
        <v>3</v>
      </c>
      <c r="D209" s="8">
        <v>4</v>
      </c>
      <c r="E209" s="8">
        <v>5</v>
      </c>
      <c r="F209" s="8">
        <v>6</v>
      </c>
      <c r="G209" s="8">
        <v>7</v>
      </c>
      <c r="H209" s="8">
        <v>8</v>
      </c>
      <c r="I209" s="8">
        <v>9</v>
      </c>
      <c r="J209" s="8">
        <v>10</v>
      </c>
    </row>
    <row r="210" spans="1:10" ht="38.25" customHeight="1">
      <c r="A210" s="35" t="s">
        <v>129</v>
      </c>
      <c r="B210" s="76" t="s">
        <v>149</v>
      </c>
      <c r="C210" s="32"/>
      <c r="D210" s="32"/>
      <c r="E210" s="32"/>
      <c r="F210" s="32"/>
      <c r="G210" s="32"/>
      <c r="H210" s="32"/>
      <c r="I210" s="32"/>
      <c r="J210" s="8"/>
    </row>
    <row r="211" spans="1:10" ht="33" customHeight="1">
      <c r="A211" s="36"/>
      <c r="B211" s="37" t="s">
        <v>93</v>
      </c>
      <c r="C211" s="38"/>
      <c r="D211" s="39"/>
      <c r="E211" s="38"/>
      <c r="F211" s="50"/>
      <c r="G211" s="50"/>
      <c r="H211" s="50"/>
      <c r="I211" s="50"/>
      <c r="J211" s="9"/>
    </row>
    <row r="212" spans="1:10" ht="89.25" customHeight="1">
      <c r="A212" s="48" t="s">
        <v>92</v>
      </c>
      <c r="B212" s="40" t="s">
        <v>94</v>
      </c>
      <c r="C212" s="41"/>
      <c r="D212" s="39"/>
      <c r="E212" s="41"/>
      <c r="F212" s="50"/>
      <c r="G212" s="50"/>
      <c r="H212" s="50"/>
      <c r="I212" s="50"/>
      <c r="J212" s="9"/>
    </row>
    <row r="213" spans="1:10" ht="16.5" customHeight="1">
      <c r="A213" s="43">
        <v>1</v>
      </c>
      <c r="B213" s="44" t="s">
        <v>110</v>
      </c>
      <c r="C213" s="41"/>
      <c r="D213" s="39"/>
      <c r="E213" s="41"/>
      <c r="F213" s="50"/>
      <c r="G213" s="50"/>
      <c r="H213" s="50"/>
      <c r="I213" s="50"/>
      <c r="J213" s="9"/>
    </row>
    <row r="214" spans="1:10" ht="21.75" customHeight="1">
      <c r="A214" s="45"/>
      <c r="B214" s="46" t="s">
        <v>95</v>
      </c>
      <c r="C214" s="67" t="s">
        <v>90</v>
      </c>
      <c r="D214" s="67" t="s">
        <v>96</v>
      </c>
      <c r="E214" s="111">
        <v>1</v>
      </c>
      <c r="F214" s="69">
        <v>0</v>
      </c>
      <c r="G214" s="111">
        <v>1</v>
      </c>
      <c r="H214" s="111">
        <v>1</v>
      </c>
      <c r="I214" s="69">
        <v>0</v>
      </c>
      <c r="J214" s="111">
        <v>1</v>
      </c>
    </row>
    <row r="215" spans="1:10" ht="33" customHeight="1">
      <c r="A215" s="45"/>
      <c r="B215" s="46" t="s">
        <v>97</v>
      </c>
      <c r="C215" s="67" t="s">
        <v>90</v>
      </c>
      <c r="D215" s="67" t="s">
        <v>96</v>
      </c>
      <c r="E215" s="111">
        <v>62</v>
      </c>
      <c r="F215" s="69">
        <v>0</v>
      </c>
      <c r="G215" s="111">
        <v>62</v>
      </c>
      <c r="H215" s="111">
        <v>62</v>
      </c>
      <c r="I215" s="69">
        <v>0</v>
      </c>
      <c r="J215" s="111">
        <v>62</v>
      </c>
    </row>
    <row r="216" spans="1:10" ht="33" customHeight="1">
      <c r="A216" s="45"/>
      <c r="B216" s="46" t="s">
        <v>98</v>
      </c>
      <c r="C216" s="67" t="s">
        <v>90</v>
      </c>
      <c r="D216" s="67" t="s">
        <v>96</v>
      </c>
      <c r="E216" s="111">
        <v>1.75</v>
      </c>
      <c r="F216" s="69">
        <v>0</v>
      </c>
      <c r="G216" s="111">
        <v>1.75</v>
      </c>
      <c r="H216" s="111">
        <v>1.75</v>
      </c>
      <c r="I216" s="69">
        <v>0</v>
      </c>
      <c r="J216" s="111">
        <v>1.75</v>
      </c>
    </row>
    <row r="217" spans="1:10" ht="33" customHeight="1">
      <c r="A217" s="45"/>
      <c r="B217" s="46" t="s">
        <v>99</v>
      </c>
      <c r="C217" s="67" t="s">
        <v>90</v>
      </c>
      <c r="D217" s="67" t="s">
        <v>96</v>
      </c>
      <c r="E217" s="111">
        <f>SUM(E215:E216)</f>
        <v>63.75</v>
      </c>
      <c r="F217" s="69">
        <v>0</v>
      </c>
      <c r="G217" s="111">
        <f>SUM(G215:G216)</f>
        <v>63.75</v>
      </c>
      <c r="H217" s="111">
        <f>SUM(H215:H216)</f>
        <v>63.75</v>
      </c>
      <c r="I217" s="69">
        <v>0</v>
      </c>
      <c r="J217" s="111">
        <f>SUM(J215:J216)</f>
        <v>63.75</v>
      </c>
    </row>
    <row r="218" spans="1:10" ht="33" customHeight="1">
      <c r="A218" s="45"/>
      <c r="B218" s="47" t="s">
        <v>100</v>
      </c>
      <c r="C218" s="67"/>
      <c r="D218" s="67"/>
      <c r="E218" s="111"/>
      <c r="F218" s="69"/>
      <c r="G218" s="111"/>
      <c r="H218" s="111"/>
      <c r="I218" s="69"/>
      <c r="J218" s="111"/>
    </row>
    <row r="219" spans="1:10" ht="33" customHeight="1">
      <c r="A219" s="45"/>
      <c r="B219" s="46" t="s">
        <v>101</v>
      </c>
      <c r="C219" s="67" t="s">
        <v>90</v>
      </c>
      <c r="D219" s="67" t="s">
        <v>96</v>
      </c>
      <c r="E219" s="111">
        <v>103</v>
      </c>
      <c r="F219" s="69">
        <v>0</v>
      </c>
      <c r="G219" s="111">
        <v>103</v>
      </c>
      <c r="H219" s="111">
        <v>103</v>
      </c>
      <c r="I219" s="69">
        <v>0</v>
      </c>
      <c r="J219" s="111">
        <v>103</v>
      </c>
    </row>
    <row r="220" spans="1:10" ht="33" customHeight="1">
      <c r="A220" s="45"/>
      <c r="B220" s="46" t="s">
        <v>102</v>
      </c>
      <c r="C220" s="67" t="s">
        <v>90</v>
      </c>
      <c r="D220" s="67" t="s">
        <v>103</v>
      </c>
      <c r="E220" s="111">
        <v>6596</v>
      </c>
      <c r="F220" s="69">
        <v>0</v>
      </c>
      <c r="G220" s="111">
        <v>6596</v>
      </c>
      <c r="H220" s="111">
        <v>6596</v>
      </c>
      <c r="I220" s="69">
        <v>0</v>
      </c>
      <c r="J220" s="111">
        <v>6596</v>
      </c>
    </row>
    <row r="221" spans="1:10" ht="33" customHeight="1">
      <c r="A221" s="45"/>
      <c r="B221" s="46" t="s">
        <v>104</v>
      </c>
      <c r="C221" s="67" t="s">
        <v>90</v>
      </c>
      <c r="D221" s="67" t="s">
        <v>96</v>
      </c>
      <c r="E221" s="111">
        <v>34</v>
      </c>
      <c r="F221" s="69">
        <v>0</v>
      </c>
      <c r="G221" s="111">
        <v>34</v>
      </c>
      <c r="H221" s="111">
        <v>34</v>
      </c>
      <c r="I221" s="69">
        <v>0</v>
      </c>
      <c r="J221" s="111">
        <v>34</v>
      </c>
    </row>
    <row r="222" spans="1:10" ht="33" customHeight="1">
      <c r="A222" s="45"/>
      <c r="B222" s="47" t="s">
        <v>105</v>
      </c>
      <c r="C222" s="67"/>
      <c r="D222" s="67"/>
      <c r="E222" s="111"/>
      <c r="F222" s="69"/>
      <c r="G222" s="111"/>
      <c r="H222" s="111"/>
      <c r="I222" s="69"/>
      <c r="J222" s="111"/>
    </row>
    <row r="223" spans="1:10" ht="33" customHeight="1">
      <c r="A223" s="45"/>
      <c r="B223" s="46" t="s">
        <v>106</v>
      </c>
      <c r="C223" s="67" t="s">
        <v>90</v>
      </c>
      <c r="D223" s="67" t="s">
        <v>103</v>
      </c>
      <c r="E223" s="111">
        <v>2</v>
      </c>
      <c r="F223" s="69">
        <v>0</v>
      </c>
      <c r="G223" s="111">
        <v>2</v>
      </c>
      <c r="H223" s="111">
        <v>2</v>
      </c>
      <c r="I223" s="69">
        <v>0</v>
      </c>
      <c r="J223" s="111">
        <v>2</v>
      </c>
    </row>
    <row r="224" spans="1:10" ht="33" customHeight="1">
      <c r="A224" s="45"/>
      <c r="B224" s="46" t="s">
        <v>107</v>
      </c>
      <c r="C224" s="67" t="s">
        <v>90</v>
      </c>
      <c r="D224" s="67" t="s">
        <v>103</v>
      </c>
      <c r="E224" s="111">
        <v>388</v>
      </c>
      <c r="F224" s="69">
        <v>0</v>
      </c>
      <c r="G224" s="111">
        <v>388</v>
      </c>
      <c r="H224" s="111">
        <v>388</v>
      </c>
      <c r="I224" s="69">
        <v>0</v>
      </c>
      <c r="J224" s="111">
        <v>388</v>
      </c>
    </row>
    <row r="225" spans="1:10" ht="33" customHeight="1">
      <c r="A225" s="45"/>
      <c r="B225" s="47" t="s">
        <v>108</v>
      </c>
      <c r="C225" s="67"/>
      <c r="D225" s="67"/>
      <c r="E225" s="112"/>
      <c r="F225" s="69"/>
      <c r="G225" s="112"/>
      <c r="H225" s="112"/>
      <c r="I225" s="69"/>
      <c r="J225" s="112"/>
    </row>
    <row r="226" spans="1:10" ht="49.5" customHeight="1">
      <c r="A226" s="48" t="s">
        <v>92</v>
      </c>
      <c r="B226" s="51" t="s">
        <v>109</v>
      </c>
      <c r="C226" s="67"/>
      <c r="D226" s="67"/>
      <c r="E226" s="112"/>
      <c r="F226" s="69"/>
      <c r="G226" s="112"/>
      <c r="H226" s="112"/>
      <c r="I226" s="69"/>
      <c r="J226" s="112"/>
    </row>
    <row r="227" spans="1:10" ht="33" customHeight="1">
      <c r="A227" s="45">
        <v>1</v>
      </c>
      <c r="B227" s="47" t="s">
        <v>110</v>
      </c>
      <c r="C227" s="67"/>
      <c r="D227" s="67"/>
      <c r="E227" s="112"/>
      <c r="F227" s="69"/>
      <c r="G227" s="112"/>
      <c r="H227" s="112"/>
      <c r="I227" s="69"/>
      <c r="J227" s="112"/>
    </row>
    <row r="228" spans="1:10" ht="33" customHeight="1">
      <c r="A228" s="45"/>
      <c r="B228" s="46" t="s">
        <v>111</v>
      </c>
      <c r="C228" s="67" t="s">
        <v>90</v>
      </c>
      <c r="D228" s="67" t="s">
        <v>96</v>
      </c>
      <c r="E228" s="111">
        <v>1</v>
      </c>
      <c r="F228" s="69">
        <v>0</v>
      </c>
      <c r="G228" s="111">
        <v>1</v>
      </c>
      <c r="H228" s="111">
        <v>1</v>
      </c>
      <c r="I228" s="69">
        <v>0</v>
      </c>
      <c r="J228" s="111">
        <v>1</v>
      </c>
    </row>
    <row r="229" spans="1:10" ht="33" customHeight="1">
      <c r="A229" s="45"/>
      <c r="B229" s="46" t="s">
        <v>91</v>
      </c>
      <c r="C229" s="67" t="s">
        <v>90</v>
      </c>
      <c r="D229" s="67" t="s">
        <v>96</v>
      </c>
      <c r="E229" s="111">
        <v>15</v>
      </c>
      <c r="F229" s="69">
        <v>0</v>
      </c>
      <c r="G229" s="111">
        <v>15</v>
      </c>
      <c r="H229" s="111">
        <v>15</v>
      </c>
      <c r="I229" s="69">
        <v>0</v>
      </c>
      <c r="J229" s="111">
        <v>15</v>
      </c>
    </row>
    <row r="230" spans="1:10" ht="33" customHeight="1">
      <c r="A230" s="45"/>
      <c r="B230" s="46" t="s">
        <v>98</v>
      </c>
      <c r="C230" s="67" t="s">
        <v>90</v>
      </c>
      <c r="D230" s="67" t="s">
        <v>96</v>
      </c>
      <c r="E230" s="111">
        <v>27.5</v>
      </c>
      <c r="F230" s="69">
        <v>0</v>
      </c>
      <c r="G230" s="111">
        <v>27.5</v>
      </c>
      <c r="H230" s="111">
        <v>27.5</v>
      </c>
      <c r="I230" s="69">
        <v>0</v>
      </c>
      <c r="J230" s="111">
        <v>27.5</v>
      </c>
    </row>
    <row r="231" spans="1:10" ht="33" customHeight="1">
      <c r="A231" s="45"/>
      <c r="B231" s="46" t="s">
        <v>112</v>
      </c>
      <c r="C231" s="67" t="s">
        <v>90</v>
      </c>
      <c r="D231" s="67" t="s">
        <v>96</v>
      </c>
      <c r="E231" s="111">
        <f>SUM(E229:E230)</f>
        <v>42.5</v>
      </c>
      <c r="F231" s="69">
        <v>0</v>
      </c>
      <c r="G231" s="111">
        <f>SUM(G229:G230)</f>
        <v>42.5</v>
      </c>
      <c r="H231" s="111">
        <f>SUM(H229:H230)</f>
        <v>42.5</v>
      </c>
      <c r="I231" s="69">
        <v>0</v>
      </c>
      <c r="J231" s="111">
        <f>SUM(J229:J230)</f>
        <v>42.5</v>
      </c>
    </row>
    <row r="232" spans="1:10" ht="33" customHeight="1">
      <c r="A232" s="45">
        <v>2</v>
      </c>
      <c r="B232" s="47" t="s">
        <v>100</v>
      </c>
      <c r="C232" s="67"/>
      <c r="D232" s="67"/>
      <c r="E232" s="111"/>
      <c r="F232" s="69"/>
      <c r="G232" s="111"/>
      <c r="H232" s="111"/>
      <c r="I232" s="69"/>
      <c r="J232" s="111"/>
    </row>
    <row r="233" spans="1:10" ht="33" customHeight="1">
      <c r="A233" s="45"/>
      <c r="B233" s="46" t="s">
        <v>113</v>
      </c>
      <c r="C233" s="67" t="s">
        <v>90</v>
      </c>
      <c r="D233" s="67" t="s">
        <v>96</v>
      </c>
      <c r="E233" s="111">
        <v>93</v>
      </c>
      <c r="F233" s="69">
        <v>0</v>
      </c>
      <c r="G233" s="111">
        <v>93</v>
      </c>
      <c r="H233" s="111">
        <v>93</v>
      </c>
      <c r="I233" s="69">
        <v>0</v>
      </c>
      <c r="J233" s="111">
        <v>93</v>
      </c>
    </row>
    <row r="234" spans="1:10" ht="33" customHeight="1">
      <c r="A234" s="45">
        <v>3</v>
      </c>
      <c r="B234" s="47" t="s">
        <v>105</v>
      </c>
      <c r="C234" s="67"/>
      <c r="D234" s="67"/>
      <c r="E234" s="111"/>
      <c r="F234" s="69"/>
      <c r="G234" s="111"/>
      <c r="H234" s="111"/>
      <c r="I234" s="69"/>
      <c r="J234" s="111"/>
    </row>
    <row r="235" spans="1:10" ht="33" customHeight="1">
      <c r="A235" s="45"/>
      <c r="B235" s="46" t="s">
        <v>114</v>
      </c>
      <c r="C235" s="67" t="s">
        <v>90</v>
      </c>
      <c r="D235" s="67" t="s">
        <v>103</v>
      </c>
      <c r="E235" s="111">
        <v>2</v>
      </c>
      <c r="F235" s="69">
        <v>0</v>
      </c>
      <c r="G235" s="111">
        <v>2</v>
      </c>
      <c r="H235" s="111">
        <v>2</v>
      </c>
      <c r="I235" s="69">
        <v>0</v>
      </c>
      <c r="J235" s="111">
        <v>2</v>
      </c>
    </row>
    <row r="236" spans="1:10" ht="33" customHeight="1">
      <c r="A236" s="45"/>
      <c r="B236" s="47" t="s">
        <v>115</v>
      </c>
      <c r="C236" s="67"/>
      <c r="D236" s="67"/>
      <c r="E236" s="111"/>
      <c r="F236" s="69"/>
      <c r="G236" s="111"/>
      <c r="H236" s="111"/>
      <c r="I236" s="69"/>
      <c r="J236" s="111"/>
    </row>
    <row r="237" spans="1:10" ht="34.5" customHeight="1">
      <c r="A237" s="48" t="s">
        <v>92</v>
      </c>
      <c r="B237" s="51" t="s">
        <v>116</v>
      </c>
      <c r="C237" s="67"/>
      <c r="D237" s="67"/>
      <c r="E237" s="111"/>
      <c r="F237" s="69"/>
      <c r="G237" s="111"/>
      <c r="H237" s="111"/>
      <c r="I237" s="69"/>
      <c r="J237" s="111"/>
    </row>
    <row r="238" spans="1:10" ht="33" customHeight="1">
      <c r="A238" s="45">
        <v>1</v>
      </c>
      <c r="B238" s="47" t="s">
        <v>110</v>
      </c>
      <c r="C238" s="67"/>
      <c r="D238" s="67"/>
      <c r="E238" s="111"/>
      <c r="F238" s="69"/>
      <c r="G238" s="111"/>
      <c r="H238" s="111"/>
      <c r="I238" s="69"/>
      <c r="J238" s="111"/>
    </row>
    <row r="239" spans="1:10" ht="33" customHeight="1">
      <c r="A239" s="45"/>
      <c r="B239" s="46" t="s">
        <v>117</v>
      </c>
      <c r="C239" s="67" t="s">
        <v>90</v>
      </c>
      <c r="D239" s="67" t="s">
        <v>96</v>
      </c>
      <c r="E239" s="111">
        <v>5</v>
      </c>
      <c r="F239" s="69">
        <v>0</v>
      </c>
      <c r="G239" s="111">
        <v>5</v>
      </c>
      <c r="H239" s="111">
        <v>5</v>
      </c>
      <c r="I239" s="69">
        <v>0</v>
      </c>
      <c r="J239" s="111">
        <v>5</v>
      </c>
    </row>
    <row r="240" spans="1:10" ht="33" customHeight="1">
      <c r="A240" s="45"/>
      <c r="B240" s="46" t="s">
        <v>118</v>
      </c>
      <c r="C240" s="67" t="s">
        <v>90</v>
      </c>
      <c r="D240" s="67" t="s">
        <v>96</v>
      </c>
      <c r="E240" s="111">
        <v>5</v>
      </c>
      <c r="F240" s="69">
        <v>0</v>
      </c>
      <c r="G240" s="111">
        <v>5</v>
      </c>
      <c r="H240" s="111">
        <v>5</v>
      </c>
      <c r="I240" s="69">
        <v>0</v>
      </c>
      <c r="J240" s="111">
        <v>5</v>
      </c>
    </row>
    <row r="241" spans="1:10" ht="33" customHeight="1">
      <c r="A241" s="45"/>
      <c r="B241" s="46" t="s">
        <v>119</v>
      </c>
      <c r="C241" s="67" t="s">
        <v>90</v>
      </c>
      <c r="D241" s="67" t="s">
        <v>96</v>
      </c>
      <c r="E241" s="111">
        <v>5</v>
      </c>
      <c r="F241" s="69">
        <v>0</v>
      </c>
      <c r="G241" s="111">
        <v>5</v>
      </c>
      <c r="H241" s="111">
        <v>5</v>
      </c>
      <c r="I241" s="69">
        <v>0</v>
      </c>
      <c r="J241" s="111">
        <v>5</v>
      </c>
    </row>
    <row r="242" spans="1:14" ht="26.25" customHeight="1">
      <c r="A242" s="29"/>
      <c r="B242" s="30"/>
      <c r="C242" s="31"/>
      <c r="D242" s="31"/>
      <c r="E242" s="113"/>
      <c r="F242" s="14"/>
      <c r="G242" s="13"/>
      <c r="H242" s="13"/>
      <c r="I242" s="13"/>
      <c r="J242" s="13"/>
      <c r="K242" s="12"/>
      <c r="L242" s="12"/>
      <c r="M242" s="12"/>
      <c r="N242" s="12"/>
    </row>
    <row r="243" spans="1:12" ht="15">
      <c r="A243" s="154" t="s">
        <v>26</v>
      </c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4"/>
    </row>
    <row r="244" spans="1:10" ht="15">
      <c r="A244" s="5"/>
      <c r="J244" s="49" t="s">
        <v>6</v>
      </c>
    </row>
    <row r="246" spans="1:12" ht="15">
      <c r="A246" s="156" t="s">
        <v>8</v>
      </c>
      <c r="B246" s="155" t="s">
        <v>172</v>
      </c>
      <c r="C246" s="155"/>
      <c r="D246" s="155" t="s">
        <v>173</v>
      </c>
      <c r="E246" s="155"/>
      <c r="F246" s="155" t="s">
        <v>174</v>
      </c>
      <c r="G246" s="155"/>
      <c r="H246" s="155" t="s">
        <v>159</v>
      </c>
      <c r="I246" s="155"/>
      <c r="J246" s="155" t="s">
        <v>176</v>
      </c>
      <c r="K246" s="155"/>
      <c r="L246" s="13"/>
    </row>
    <row r="247" spans="1:12" ht="30">
      <c r="A247" s="156"/>
      <c r="B247" s="8" t="s">
        <v>9</v>
      </c>
      <c r="C247" s="8" t="s">
        <v>10</v>
      </c>
      <c r="D247" s="8" t="s">
        <v>9</v>
      </c>
      <c r="E247" s="8" t="s">
        <v>10</v>
      </c>
      <c r="F247" s="8" t="s">
        <v>9</v>
      </c>
      <c r="G247" s="8" t="s">
        <v>10</v>
      </c>
      <c r="H247" s="8" t="s">
        <v>9</v>
      </c>
      <c r="I247" s="8" t="s">
        <v>10</v>
      </c>
      <c r="J247" s="8" t="s">
        <v>9</v>
      </c>
      <c r="K247" s="8" t="s">
        <v>10</v>
      </c>
      <c r="L247" s="13"/>
    </row>
    <row r="248" spans="1:12" ht="21.75" customHeight="1">
      <c r="A248" s="8">
        <v>1</v>
      </c>
      <c r="B248" s="8">
        <v>2</v>
      </c>
      <c r="C248" s="8">
        <v>3</v>
      </c>
      <c r="D248" s="8">
        <v>4</v>
      </c>
      <c r="E248" s="8">
        <v>5</v>
      </c>
      <c r="F248" s="8">
        <v>6</v>
      </c>
      <c r="G248" s="8">
        <v>7</v>
      </c>
      <c r="H248" s="8">
        <v>8</v>
      </c>
      <c r="I248" s="8">
        <v>9</v>
      </c>
      <c r="J248" s="8">
        <v>10</v>
      </c>
      <c r="K248" s="8">
        <v>11</v>
      </c>
      <c r="L248" s="13"/>
    </row>
    <row r="249" spans="1:12" ht="21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13"/>
    </row>
    <row r="250" spans="1:12" ht="33.75" customHeight="1">
      <c r="A250" s="32" t="s">
        <v>123</v>
      </c>
      <c r="B250" s="65">
        <v>6425982</v>
      </c>
      <c r="C250" s="62">
        <v>0</v>
      </c>
      <c r="D250" s="62">
        <f>D254-D251-D252-D253</f>
        <v>4926759</v>
      </c>
      <c r="E250" s="62">
        <v>0</v>
      </c>
      <c r="F250" s="62">
        <f>F254-F251-F252-F253</f>
        <v>5080305</v>
      </c>
      <c r="G250" s="62">
        <v>0</v>
      </c>
      <c r="H250" s="62">
        <f>H254-H251-H252-H253</f>
        <v>5710913.053536001</v>
      </c>
      <c r="I250" s="62">
        <v>0</v>
      </c>
      <c r="J250" s="62">
        <f>J254-J251-J252-J253</f>
        <v>6111815.482512214</v>
      </c>
      <c r="K250" s="62">
        <v>0</v>
      </c>
      <c r="L250" s="13"/>
    </row>
    <row r="251" spans="1:12" ht="39" customHeight="1">
      <c r="A251" s="32" t="s">
        <v>124</v>
      </c>
      <c r="B251" s="65">
        <v>555050</v>
      </c>
      <c r="C251" s="62">
        <v>0</v>
      </c>
      <c r="D251" s="62">
        <v>1995394</v>
      </c>
      <c r="E251" s="62">
        <v>0</v>
      </c>
      <c r="F251" s="62">
        <f>1797432+961107</f>
        <v>2758539</v>
      </c>
      <c r="G251" s="62">
        <v>0</v>
      </c>
      <c r="H251" s="62">
        <f>F251*1.124128</f>
        <v>3100950.928992</v>
      </c>
      <c r="I251" s="62">
        <v>0</v>
      </c>
      <c r="J251" s="62">
        <f>H251*1.0701993848011</f>
        <v>3318635.776505638</v>
      </c>
      <c r="K251" s="62">
        <v>0</v>
      </c>
      <c r="L251" s="13"/>
    </row>
    <row r="252" spans="1:12" ht="36" customHeight="1">
      <c r="A252" s="32" t="s">
        <v>125</v>
      </c>
      <c r="B252" s="65">
        <v>1821740</v>
      </c>
      <c r="C252" s="62">
        <v>0</v>
      </c>
      <c r="D252" s="62">
        <v>3009608</v>
      </c>
      <c r="E252" s="62">
        <v>0</v>
      </c>
      <c r="F252" s="62">
        <v>5002078</v>
      </c>
      <c r="G252" s="62">
        <v>0</v>
      </c>
      <c r="H252" s="62">
        <f>F252*1.124128</f>
        <v>5622975.937984</v>
      </c>
      <c r="I252" s="62">
        <v>0</v>
      </c>
      <c r="J252" s="62">
        <f>H252*1.0701993848011</f>
        <v>6017705.389581865</v>
      </c>
      <c r="K252" s="62">
        <v>0</v>
      </c>
      <c r="L252" s="13"/>
    </row>
    <row r="253" spans="1:12" ht="40.5" customHeight="1">
      <c r="A253" s="32" t="s">
        <v>126</v>
      </c>
      <c r="B253" s="65">
        <v>316874</v>
      </c>
      <c r="C253" s="62">
        <v>0</v>
      </c>
      <c r="D253" s="62">
        <v>314726</v>
      </c>
      <c r="E253" s="62">
        <v>0</v>
      </c>
      <c r="F253" s="62">
        <v>441996</v>
      </c>
      <c r="G253" s="62">
        <v>0</v>
      </c>
      <c r="H253" s="62">
        <f>F253*1.124128</f>
        <v>496860.079488</v>
      </c>
      <c r="I253" s="62">
        <v>0</v>
      </c>
      <c r="J253" s="62">
        <f>H253*1.0701993848011</f>
        <v>531739.3514002833</v>
      </c>
      <c r="K253" s="62">
        <v>0</v>
      </c>
      <c r="L253" s="13"/>
    </row>
    <row r="254" spans="1:12" ht="21.75" customHeight="1">
      <c r="A254" s="32" t="s">
        <v>127</v>
      </c>
      <c r="B254" s="63">
        <f>SUM(B250:B253)</f>
        <v>9119646</v>
      </c>
      <c r="C254" s="63">
        <f aca="true" t="shared" si="14" ref="C254:K254">SUM(C252:C253)</f>
        <v>0</v>
      </c>
      <c r="D254" s="63">
        <v>10246487</v>
      </c>
      <c r="E254" s="63">
        <f t="shared" si="14"/>
        <v>0</v>
      </c>
      <c r="F254" s="63">
        <v>13282918</v>
      </c>
      <c r="G254" s="63">
        <f t="shared" si="14"/>
        <v>0</v>
      </c>
      <c r="H254" s="63">
        <v>14931700</v>
      </c>
      <c r="I254" s="63">
        <f t="shared" si="14"/>
        <v>0</v>
      </c>
      <c r="J254" s="63">
        <v>15979896</v>
      </c>
      <c r="K254" s="63">
        <f t="shared" si="14"/>
        <v>0</v>
      </c>
      <c r="L254" s="13"/>
    </row>
    <row r="255" spans="1:12" ht="85.5" customHeight="1">
      <c r="A255" s="32" t="s">
        <v>128</v>
      </c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13"/>
    </row>
    <row r="256" spans="1:12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13"/>
    </row>
    <row r="257" spans="1:12" ht="63.75" customHeight="1">
      <c r="A257" s="10"/>
      <c r="B257" s="8" t="s">
        <v>14</v>
      </c>
      <c r="C257" s="8" t="s">
        <v>12</v>
      </c>
      <c r="D257" s="8" t="s">
        <v>14</v>
      </c>
      <c r="E257" s="8" t="s">
        <v>12</v>
      </c>
      <c r="F257" s="8" t="s">
        <v>14</v>
      </c>
      <c r="G257" s="8" t="s">
        <v>12</v>
      </c>
      <c r="H257" s="8" t="s">
        <v>14</v>
      </c>
      <c r="I257" s="8" t="s">
        <v>12</v>
      </c>
      <c r="J257" s="8" t="s">
        <v>14</v>
      </c>
      <c r="K257" s="8" t="s">
        <v>12</v>
      </c>
      <c r="L257" s="13"/>
    </row>
    <row r="260" spans="1:16" ht="15">
      <c r="A260" s="154" t="s">
        <v>27</v>
      </c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</row>
    <row r="262" spans="1:16" ht="15">
      <c r="A262" s="156" t="s">
        <v>51</v>
      </c>
      <c r="B262" s="156" t="s">
        <v>28</v>
      </c>
      <c r="C262" s="156" t="s">
        <v>172</v>
      </c>
      <c r="D262" s="156"/>
      <c r="E262" s="156"/>
      <c r="F262" s="156"/>
      <c r="G262" s="156" t="s">
        <v>189</v>
      </c>
      <c r="H262" s="156"/>
      <c r="I262" s="156"/>
      <c r="J262" s="156"/>
      <c r="K262" s="162" t="s">
        <v>82</v>
      </c>
      <c r="L262" s="163"/>
      <c r="M262" s="156" t="s">
        <v>190</v>
      </c>
      <c r="N262" s="156"/>
      <c r="O262" s="156" t="s">
        <v>191</v>
      </c>
      <c r="P262" s="156"/>
    </row>
    <row r="263" spans="1:16" ht="30.75" customHeight="1">
      <c r="A263" s="156"/>
      <c r="B263" s="156"/>
      <c r="C263" s="156" t="s">
        <v>9</v>
      </c>
      <c r="D263" s="156"/>
      <c r="E263" s="156" t="s">
        <v>10</v>
      </c>
      <c r="F263" s="156"/>
      <c r="G263" s="156" t="s">
        <v>9</v>
      </c>
      <c r="H263" s="156"/>
      <c r="I263" s="156" t="s">
        <v>10</v>
      </c>
      <c r="J263" s="156"/>
      <c r="K263" s="156" t="s">
        <v>9</v>
      </c>
      <c r="L263" s="156" t="s">
        <v>10</v>
      </c>
      <c r="M263" s="156" t="s">
        <v>9</v>
      </c>
      <c r="N263" s="156" t="s">
        <v>10</v>
      </c>
      <c r="O263" s="156" t="s">
        <v>9</v>
      </c>
      <c r="P263" s="156" t="s">
        <v>10</v>
      </c>
    </row>
    <row r="264" spans="1:16" ht="15">
      <c r="A264" s="156"/>
      <c r="B264" s="156"/>
      <c r="C264" s="8" t="s">
        <v>54</v>
      </c>
      <c r="D264" s="8" t="s">
        <v>55</v>
      </c>
      <c r="E264" s="8" t="s">
        <v>54</v>
      </c>
      <c r="F264" s="8" t="s">
        <v>55</v>
      </c>
      <c r="G264" s="8" t="s">
        <v>54</v>
      </c>
      <c r="H264" s="8" t="s">
        <v>55</v>
      </c>
      <c r="I264" s="8" t="s">
        <v>54</v>
      </c>
      <c r="J264" s="8" t="s">
        <v>55</v>
      </c>
      <c r="K264" s="156"/>
      <c r="L264" s="156"/>
      <c r="M264" s="156"/>
      <c r="N264" s="156"/>
      <c r="O264" s="156"/>
      <c r="P264" s="156"/>
    </row>
    <row r="265" spans="1:16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 ht="15">
      <c r="A266" s="8">
        <v>1</v>
      </c>
      <c r="B266" s="8">
        <v>2</v>
      </c>
      <c r="C266" s="8">
        <v>3</v>
      </c>
      <c r="D266" s="8">
        <v>4</v>
      </c>
      <c r="E266" s="8">
        <v>5</v>
      </c>
      <c r="F266" s="8">
        <v>6</v>
      </c>
      <c r="G266" s="8">
        <v>7</v>
      </c>
      <c r="H266" s="8">
        <v>8</v>
      </c>
      <c r="I266" s="8">
        <v>9</v>
      </c>
      <c r="J266" s="8">
        <v>10</v>
      </c>
      <c r="K266" s="8">
        <v>11</v>
      </c>
      <c r="L266" s="8">
        <v>12</v>
      </c>
      <c r="M266" s="8">
        <v>13</v>
      </c>
      <c r="N266" s="8">
        <v>14</v>
      </c>
      <c r="O266" s="8">
        <v>15</v>
      </c>
      <c r="P266" s="8">
        <v>16</v>
      </c>
    </row>
    <row r="267" spans="1:16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 ht="18.75">
      <c r="A268" s="70">
        <v>1</v>
      </c>
      <c r="B268" s="70" t="s">
        <v>87</v>
      </c>
      <c r="C268" s="90">
        <v>12</v>
      </c>
      <c r="D268" s="90">
        <v>5</v>
      </c>
      <c r="E268" s="91">
        <v>0</v>
      </c>
      <c r="F268" s="91">
        <v>0</v>
      </c>
      <c r="G268" s="90">
        <v>5</v>
      </c>
      <c r="H268" s="91">
        <v>5</v>
      </c>
      <c r="I268" s="91">
        <v>0</v>
      </c>
      <c r="J268" s="91">
        <v>0</v>
      </c>
      <c r="K268" s="91">
        <v>5</v>
      </c>
      <c r="L268" s="91">
        <v>0</v>
      </c>
      <c r="M268" s="91">
        <v>5</v>
      </c>
      <c r="N268" s="91">
        <v>0</v>
      </c>
      <c r="O268" s="91">
        <v>5</v>
      </c>
      <c r="P268" s="70">
        <v>0</v>
      </c>
    </row>
    <row r="269" spans="1:16" ht="18.75">
      <c r="A269" s="70">
        <v>2</v>
      </c>
      <c r="B269" s="70" t="s">
        <v>88</v>
      </c>
      <c r="C269" s="90">
        <v>75</v>
      </c>
      <c r="D269" s="90">
        <v>76</v>
      </c>
      <c r="E269" s="91">
        <v>0</v>
      </c>
      <c r="F269" s="91">
        <v>0</v>
      </c>
      <c r="G269" s="90">
        <v>76</v>
      </c>
      <c r="H269" s="91">
        <v>77</v>
      </c>
      <c r="I269" s="91">
        <v>0</v>
      </c>
      <c r="J269" s="91">
        <v>0</v>
      </c>
      <c r="K269" s="91">
        <v>77</v>
      </c>
      <c r="L269" s="91">
        <v>0</v>
      </c>
      <c r="M269" s="91">
        <v>77</v>
      </c>
      <c r="N269" s="91">
        <v>0</v>
      </c>
      <c r="O269" s="91">
        <v>77</v>
      </c>
      <c r="P269" s="70">
        <v>0</v>
      </c>
    </row>
    <row r="270" spans="1:16" ht="18.75">
      <c r="A270" s="70">
        <v>3</v>
      </c>
      <c r="B270" s="70" t="s">
        <v>89</v>
      </c>
      <c r="C270" s="90">
        <v>35</v>
      </c>
      <c r="D270" s="90">
        <v>30.75</v>
      </c>
      <c r="E270" s="91">
        <v>0</v>
      </c>
      <c r="F270" s="91">
        <v>0</v>
      </c>
      <c r="G270" s="90">
        <v>30.75</v>
      </c>
      <c r="H270" s="99">
        <v>29.25</v>
      </c>
      <c r="I270" s="91">
        <v>0</v>
      </c>
      <c r="J270" s="91">
        <v>0</v>
      </c>
      <c r="K270" s="91">
        <v>29.25</v>
      </c>
      <c r="L270" s="91">
        <v>0</v>
      </c>
      <c r="M270" s="91">
        <v>29.25</v>
      </c>
      <c r="N270" s="91">
        <v>0</v>
      </c>
      <c r="O270" s="91">
        <v>29.25</v>
      </c>
      <c r="P270" s="70">
        <v>0</v>
      </c>
    </row>
    <row r="271" spans="1:16" ht="24.75" customHeight="1">
      <c r="A271" s="70"/>
      <c r="B271" s="7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70"/>
    </row>
    <row r="272" spans="1:16" ht="18.75">
      <c r="A272" s="70" t="s">
        <v>12</v>
      </c>
      <c r="B272" s="70" t="s">
        <v>16</v>
      </c>
      <c r="C272" s="91">
        <f>SUM(C268:C271)</f>
        <v>122</v>
      </c>
      <c r="D272" s="99">
        <f>SUM(D268:D271)</f>
        <v>111.75</v>
      </c>
      <c r="E272" s="91">
        <v>0</v>
      </c>
      <c r="F272" s="91">
        <v>0</v>
      </c>
      <c r="G272" s="99">
        <f>SUM(G268:G271)</f>
        <v>111.75</v>
      </c>
      <c r="H272" s="99">
        <f>SUM(H268:H271)</f>
        <v>111.25</v>
      </c>
      <c r="I272" s="91">
        <v>0</v>
      </c>
      <c r="J272" s="91">
        <v>0</v>
      </c>
      <c r="K272" s="99">
        <f>SUM(K268:K271)</f>
        <v>111.25</v>
      </c>
      <c r="L272" s="91">
        <v>0</v>
      </c>
      <c r="M272" s="99">
        <f>SUM(M268:M271)</f>
        <v>111.25</v>
      </c>
      <c r="N272" s="91">
        <v>0</v>
      </c>
      <c r="O272" s="99">
        <f>SUM(O267:O271)</f>
        <v>111.25</v>
      </c>
      <c r="P272" s="70">
        <v>0</v>
      </c>
    </row>
    <row r="273" spans="1:16" ht="75">
      <c r="A273" s="70" t="s">
        <v>12</v>
      </c>
      <c r="B273" s="70" t="s">
        <v>29</v>
      </c>
      <c r="C273" s="91" t="s">
        <v>14</v>
      </c>
      <c r="D273" s="91" t="s">
        <v>14</v>
      </c>
      <c r="E273" s="91">
        <v>0</v>
      </c>
      <c r="F273" s="91">
        <v>0</v>
      </c>
      <c r="G273" s="91" t="s">
        <v>14</v>
      </c>
      <c r="H273" s="91" t="s">
        <v>14</v>
      </c>
      <c r="I273" s="91">
        <v>0</v>
      </c>
      <c r="J273" s="91">
        <v>0</v>
      </c>
      <c r="K273" s="91" t="s">
        <v>14</v>
      </c>
      <c r="L273" s="91">
        <v>0</v>
      </c>
      <c r="M273" s="91" t="s">
        <v>14</v>
      </c>
      <c r="N273" s="91">
        <v>0</v>
      </c>
      <c r="O273" s="91" t="s">
        <v>14</v>
      </c>
      <c r="P273" s="70">
        <v>0</v>
      </c>
    </row>
    <row r="276" spans="1:12" ht="15">
      <c r="A276" s="144" t="s">
        <v>135</v>
      </c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6"/>
    </row>
    <row r="277" spans="1:12" ht="15">
      <c r="A277" s="144" t="s">
        <v>192</v>
      </c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6"/>
    </row>
    <row r="278" spans="1:12" ht="15">
      <c r="A278" s="28"/>
      <c r="B278" s="28"/>
      <c r="C278" s="28"/>
      <c r="D278" s="28"/>
      <c r="E278" s="28"/>
      <c r="F278" s="28"/>
      <c r="G278" s="28"/>
      <c r="H278" s="28"/>
      <c r="I278" s="28"/>
      <c r="J278" s="49"/>
      <c r="K278" s="28"/>
      <c r="L278" s="49" t="s">
        <v>6</v>
      </c>
    </row>
    <row r="280" spans="1:12" ht="21.75" customHeight="1">
      <c r="A280" s="156" t="s">
        <v>21</v>
      </c>
      <c r="B280" s="156" t="s">
        <v>30</v>
      </c>
      <c r="C280" s="156" t="s">
        <v>31</v>
      </c>
      <c r="D280" s="156" t="s">
        <v>172</v>
      </c>
      <c r="E280" s="156"/>
      <c r="F280" s="156"/>
      <c r="G280" s="156" t="s">
        <v>173</v>
      </c>
      <c r="H280" s="156"/>
      <c r="I280" s="156"/>
      <c r="J280" s="162" t="s">
        <v>174</v>
      </c>
      <c r="K280" s="165"/>
      <c r="L280" s="163"/>
    </row>
    <row r="281" spans="1:12" ht="30">
      <c r="A281" s="156"/>
      <c r="B281" s="156"/>
      <c r="C281" s="156"/>
      <c r="D281" s="8" t="s">
        <v>9</v>
      </c>
      <c r="E281" s="8" t="s">
        <v>10</v>
      </c>
      <c r="F281" s="8" t="s">
        <v>56</v>
      </c>
      <c r="G281" s="8" t="s">
        <v>9</v>
      </c>
      <c r="H281" s="8" t="s">
        <v>10</v>
      </c>
      <c r="I281" s="8" t="s">
        <v>48</v>
      </c>
      <c r="J281" s="8" t="s">
        <v>9</v>
      </c>
      <c r="K281" s="8" t="s">
        <v>10</v>
      </c>
      <c r="L281" s="8" t="s">
        <v>130</v>
      </c>
    </row>
    <row r="282" spans="1:12" ht="15">
      <c r="A282" s="8">
        <v>1</v>
      </c>
      <c r="B282" s="8">
        <v>2</v>
      </c>
      <c r="C282" s="8">
        <v>3</v>
      </c>
      <c r="D282" s="8">
        <v>4</v>
      </c>
      <c r="E282" s="8">
        <v>5</v>
      </c>
      <c r="F282" s="8">
        <v>6</v>
      </c>
      <c r="G282" s="8">
        <v>7</v>
      </c>
      <c r="H282" s="8">
        <v>8</v>
      </c>
      <c r="I282" s="8">
        <v>9</v>
      </c>
      <c r="J282" s="8">
        <v>10</v>
      </c>
      <c r="K282" s="8">
        <v>11</v>
      </c>
      <c r="L282" s="8">
        <v>12</v>
      </c>
    </row>
    <row r="283" spans="1:12" ht="85.5" customHeight="1">
      <c r="A283" s="112"/>
      <c r="B283" s="112"/>
      <c r="C283" s="112"/>
      <c r="D283" s="62">
        <v>0</v>
      </c>
      <c r="E283" s="62">
        <v>0</v>
      </c>
      <c r="F283" s="62">
        <v>0</v>
      </c>
      <c r="G283" s="62">
        <v>0</v>
      </c>
      <c r="H283" s="62">
        <v>0</v>
      </c>
      <c r="I283" s="62">
        <v>0</v>
      </c>
      <c r="J283" s="62">
        <v>0</v>
      </c>
      <c r="K283" s="62">
        <v>0</v>
      </c>
      <c r="L283" s="62">
        <f>J283+K283</f>
        <v>0</v>
      </c>
    </row>
    <row r="284" spans="1:12" ht="32.25" customHeight="1">
      <c r="A284" s="70" t="s">
        <v>12</v>
      </c>
      <c r="B284" s="70" t="s">
        <v>16</v>
      </c>
      <c r="C284" s="124" t="s">
        <v>12</v>
      </c>
      <c r="D284" s="63">
        <f>SUM(D283:D283)</f>
        <v>0</v>
      </c>
      <c r="E284" s="63">
        <f>E283</f>
        <v>0</v>
      </c>
      <c r="F284" s="63">
        <f>F283</f>
        <v>0</v>
      </c>
      <c r="G284" s="63">
        <f>SUM(G283:G283)</f>
        <v>0</v>
      </c>
      <c r="H284" s="63">
        <v>0</v>
      </c>
      <c r="I284" s="63">
        <f>SUM(I283:I283)</f>
        <v>0</v>
      </c>
      <c r="J284" s="63">
        <v>0</v>
      </c>
      <c r="K284" s="63">
        <v>0</v>
      </c>
      <c r="L284" s="63">
        <f>J284+K284</f>
        <v>0</v>
      </c>
    </row>
    <row r="286" spans="1:9" ht="15">
      <c r="A286" s="154" t="s">
        <v>193</v>
      </c>
      <c r="B286" s="154"/>
      <c r="C286" s="154"/>
      <c r="D286" s="154"/>
      <c r="E286" s="154"/>
      <c r="F286" s="154"/>
      <c r="G286" s="154"/>
      <c r="H286" s="154"/>
      <c r="I286" s="154"/>
    </row>
    <row r="287" spans="1:8" ht="15">
      <c r="A287" s="5"/>
      <c r="H287" s="5" t="s">
        <v>6</v>
      </c>
    </row>
    <row r="289" spans="1:9" ht="21.75" customHeight="1">
      <c r="A289" s="156" t="s">
        <v>51</v>
      </c>
      <c r="B289" s="156" t="s">
        <v>30</v>
      </c>
      <c r="C289" s="156" t="s">
        <v>31</v>
      </c>
      <c r="D289" s="156" t="s">
        <v>159</v>
      </c>
      <c r="E289" s="156"/>
      <c r="F289" s="156"/>
      <c r="G289" s="156" t="s">
        <v>176</v>
      </c>
      <c r="H289" s="156"/>
      <c r="I289" s="156"/>
    </row>
    <row r="290" spans="1:9" ht="33" customHeight="1">
      <c r="A290" s="156"/>
      <c r="B290" s="156"/>
      <c r="C290" s="156"/>
      <c r="D290" s="8" t="s">
        <v>9</v>
      </c>
      <c r="E290" s="8" t="s">
        <v>10</v>
      </c>
      <c r="F290" s="8" t="s">
        <v>56</v>
      </c>
      <c r="G290" s="8" t="s">
        <v>9</v>
      </c>
      <c r="H290" s="8" t="s">
        <v>10</v>
      </c>
      <c r="I290" s="8" t="s">
        <v>48</v>
      </c>
    </row>
    <row r="291" spans="1:9" ht="15">
      <c r="A291" s="8">
        <v>1</v>
      </c>
      <c r="B291" s="8">
        <v>2</v>
      </c>
      <c r="C291" s="8">
        <v>3</v>
      </c>
      <c r="D291" s="8">
        <v>4</v>
      </c>
      <c r="E291" s="8">
        <v>5</v>
      </c>
      <c r="F291" s="8">
        <v>6</v>
      </c>
      <c r="G291" s="8">
        <v>7</v>
      </c>
      <c r="H291" s="8">
        <v>8</v>
      </c>
      <c r="I291" s="8">
        <v>9</v>
      </c>
    </row>
    <row r="292" spans="1:9" ht="18.75" customHeight="1">
      <c r="A292" s="8">
        <v>1</v>
      </c>
      <c r="B292" s="8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5">
      <c r="A294" s="8" t="s">
        <v>12</v>
      </c>
      <c r="B294" s="9" t="s">
        <v>12</v>
      </c>
      <c r="C294" s="9" t="s">
        <v>12</v>
      </c>
      <c r="D294" s="9" t="s">
        <v>12</v>
      </c>
      <c r="E294" s="9" t="s">
        <v>12</v>
      </c>
      <c r="F294" s="9" t="s">
        <v>12</v>
      </c>
      <c r="G294" s="9" t="s">
        <v>12</v>
      </c>
      <c r="H294" s="9" t="s">
        <v>12</v>
      </c>
      <c r="I294" s="9" t="s">
        <v>12</v>
      </c>
    </row>
    <row r="295" spans="1:9" ht="15">
      <c r="A295" s="8" t="s">
        <v>12</v>
      </c>
      <c r="B295" s="8" t="s">
        <v>16</v>
      </c>
      <c r="C295" s="9" t="s">
        <v>12</v>
      </c>
      <c r="D295" s="9" t="s">
        <v>12</v>
      </c>
      <c r="E295" s="9" t="s">
        <v>12</v>
      </c>
      <c r="F295" s="9" t="s">
        <v>12</v>
      </c>
      <c r="G295" s="9" t="s">
        <v>12</v>
      </c>
      <c r="H295" s="9" t="s">
        <v>12</v>
      </c>
      <c r="I295" s="9" t="s">
        <v>12</v>
      </c>
    </row>
    <row r="298" spans="1:13" ht="15">
      <c r="A298" s="154" t="s">
        <v>194</v>
      </c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</row>
    <row r="299" spans="1:11" ht="15">
      <c r="A299" s="5"/>
      <c r="K299" s="49" t="s">
        <v>6</v>
      </c>
    </row>
    <row r="302" spans="1:13" ht="120" customHeight="1">
      <c r="A302" s="171" t="s">
        <v>58</v>
      </c>
      <c r="B302" s="171" t="s">
        <v>57</v>
      </c>
      <c r="C302" s="156" t="s">
        <v>32</v>
      </c>
      <c r="D302" s="156" t="s">
        <v>172</v>
      </c>
      <c r="E302" s="156"/>
      <c r="F302" s="156" t="s">
        <v>195</v>
      </c>
      <c r="G302" s="156"/>
      <c r="H302" s="156" t="s">
        <v>174</v>
      </c>
      <c r="I302" s="156"/>
      <c r="J302" s="156" t="s">
        <v>160</v>
      </c>
      <c r="K302" s="156"/>
      <c r="L302" s="156" t="s">
        <v>196</v>
      </c>
      <c r="M302" s="156"/>
    </row>
    <row r="303" spans="1:13" ht="124.5" customHeight="1">
      <c r="A303" s="172"/>
      <c r="B303" s="172"/>
      <c r="C303" s="156"/>
      <c r="D303" s="8" t="s">
        <v>34</v>
      </c>
      <c r="E303" s="8" t="s">
        <v>33</v>
      </c>
      <c r="F303" s="8" t="s">
        <v>34</v>
      </c>
      <c r="G303" s="8" t="s">
        <v>33</v>
      </c>
      <c r="H303" s="8" t="s">
        <v>34</v>
      </c>
      <c r="I303" s="8" t="s">
        <v>33</v>
      </c>
      <c r="J303" s="8" t="s">
        <v>34</v>
      </c>
      <c r="K303" s="8" t="s">
        <v>33</v>
      </c>
      <c r="L303" s="8" t="s">
        <v>34</v>
      </c>
      <c r="M303" s="8" t="s">
        <v>33</v>
      </c>
    </row>
    <row r="304" spans="1:13" ht="15">
      <c r="A304" s="8">
        <v>1</v>
      </c>
      <c r="B304" s="8">
        <v>2</v>
      </c>
      <c r="C304" s="8">
        <v>3</v>
      </c>
      <c r="D304" s="8">
        <v>4</v>
      </c>
      <c r="E304" s="8">
        <v>5</v>
      </c>
      <c r="F304" s="8">
        <v>6</v>
      </c>
      <c r="G304" s="8">
        <v>7</v>
      </c>
      <c r="H304" s="8">
        <v>8</v>
      </c>
      <c r="I304" s="8">
        <v>9</v>
      </c>
      <c r="J304" s="8">
        <v>10</v>
      </c>
      <c r="K304" s="8">
        <v>11</v>
      </c>
      <c r="L304" s="8">
        <v>12</v>
      </c>
      <c r="M304" s="8">
        <v>13</v>
      </c>
    </row>
    <row r="305" spans="1:13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10" spans="1:10" ht="48" customHeight="1">
      <c r="A310" s="169" t="s">
        <v>197</v>
      </c>
      <c r="B310" s="169"/>
      <c r="C310" s="169"/>
      <c r="D310" s="169"/>
      <c r="E310" s="169"/>
      <c r="F310" s="169"/>
      <c r="G310" s="169"/>
      <c r="H310" s="169"/>
      <c r="I310" s="169"/>
      <c r="J310" s="169"/>
    </row>
    <row r="311" spans="1:13" ht="96.75" customHeight="1">
      <c r="A311" s="161" t="s">
        <v>210</v>
      </c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</row>
    <row r="312" spans="1:10" ht="15">
      <c r="A312" s="144" t="s">
        <v>198</v>
      </c>
      <c r="B312" s="144"/>
      <c r="C312" s="144"/>
      <c r="D312" s="144"/>
      <c r="E312" s="144"/>
      <c r="F312" s="144"/>
      <c r="G312" s="144"/>
      <c r="H312" s="144"/>
      <c r="I312" s="144"/>
      <c r="J312" s="144"/>
    </row>
    <row r="313" spans="1:10" ht="15">
      <c r="A313" s="144" t="s">
        <v>199</v>
      </c>
      <c r="B313" s="144"/>
      <c r="C313" s="144"/>
      <c r="D313" s="144"/>
      <c r="E313" s="144"/>
      <c r="F313" s="144"/>
      <c r="G313" s="144"/>
      <c r="H313" s="144"/>
      <c r="I313" s="144"/>
      <c r="J313" s="144"/>
    </row>
    <row r="314" spans="1:12" ht="15">
      <c r="A314" s="5"/>
      <c r="I314" s="49" t="s">
        <v>6</v>
      </c>
      <c r="L314" s="27"/>
    </row>
    <row r="316" spans="1:10" ht="72.75" customHeight="1">
      <c r="A316" s="156" t="s">
        <v>35</v>
      </c>
      <c r="B316" s="156" t="s">
        <v>8</v>
      </c>
      <c r="C316" s="156" t="s">
        <v>36</v>
      </c>
      <c r="D316" s="156" t="s">
        <v>59</v>
      </c>
      <c r="E316" s="156" t="s">
        <v>200</v>
      </c>
      <c r="F316" s="156" t="s">
        <v>201</v>
      </c>
      <c r="G316" s="156" t="s">
        <v>60</v>
      </c>
      <c r="H316" s="156" t="s">
        <v>37</v>
      </c>
      <c r="I316" s="156"/>
      <c r="J316" s="156" t="s">
        <v>61</v>
      </c>
    </row>
    <row r="317" spans="1:10" ht="38.25" customHeight="1">
      <c r="A317" s="156"/>
      <c r="B317" s="156"/>
      <c r="C317" s="156"/>
      <c r="D317" s="156"/>
      <c r="E317" s="156"/>
      <c r="F317" s="156"/>
      <c r="G317" s="156"/>
      <c r="H317" s="8" t="s">
        <v>38</v>
      </c>
      <c r="I317" s="8" t="s">
        <v>39</v>
      </c>
      <c r="J317" s="156"/>
    </row>
    <row r="318" spans="1:10" ht="15">
      <c r="A318" s="8">
        <v>1</v>
      </c>
      <c r="B318" s="8">
        <v>2</v>
      </c>
      <c r="C318" s="8">
        <v>3</v>
      </c>
      <c r="D318" s="8">
        <v>4</v>
      </c>
      <c r="E318" s="8">
        <v>5</v>
      </c>
      <c r="F318" s="8">
        <v>6</v>
      </c>
      <c r="G318" s="8">
        <v>7</v>
      </c>
      <c r="H318" s="8">
        <v>8</v>
      </c>
      <c r="I318" s="8">
        <v>9</v>
      </c>
      <c r="J318" s="8">
        <v>10</v>
      </c>
    </row>
    <row r="319" spans="1:10" ht="35.25" customHeight="1">
      <c r="A319" s="35" t="s">
        <v>143</v>
      </c>
      <c r="B319" s="76" t="s">
        <v>149</v>
      </c>
      <c r="C319" s="8"/>
      <c r="D319" s="8"/>
      <c r="E319" s="8"/>
      <c r="F319" s="8"/>
      <c r="G319" s="8"/>
      <c r="H319" s="8"/>
      <c r="I319" s="8"/>
      <c r="J319" s="8"/>
    </row>
    <row r="320" spans="1:10" ht="18.75">
      <c r="A320" s="77">
        <v>2111</v>
      </c>
      <c r="B320" s="78" t="s">
        <v>65</v>
      </c>
      <c r="C320" s="62">
        <v>9119662</v>
      </c>
      <c r="D320" s="62">
        <v>9119646</v>
      </c>
      <c r="E320" s="62">
        <v>0</v>
      </c>
      <c r="F320" s="62">
        <v>0</v>
      </c>
      <c r="G320" s="62">
        <v>0</v>
      </c>
      <c r="H320" s="62">
        <v>0</v>
      </c>
      <c r="I320" s="62">
        <v>0</v>
      </c>
      <c r="J320" s="62">
        <f aca="true" t="shared" si="15" ref="J320:J332">D320</f>
        <v>9119646</v>
      </c>
    </row>
    <row r="321" spans="1:10" ht="18.75">
      <c r="A321" s="77">
        <v>2120</v>
      </c>
      <c r="B321" s="78" t="s">
        <v>66</v>
      </c>
      <c r="C321" s="62">
        <v>1998179</v>
      </c>
      <c r="D321" s="62">
        <v>1987075</v>
      </c>
      <c r="E321" s="62">
        <v>0</v>
      </c>
      <c r="F321" s="62">
        <v>0</v>
      </c>
      <c r="G321" s="62">
        <v>0</v>
      </c>
      <c r="H321" s="62">
        <v>0</v>
      </c>
      <c r="I321" s="62">
        <v>0</v>
      </c>
      <c r="J321" s="62">
        <f t="shared" si="15"/>
        <v>1987075</v>
      </c>
    </row>
    <row r="322" spans="1:10" ht="31.5">
      <c r="A322" s="77">
        <v>2210</v>
      </c>
      <c r="B322" s="78" t="s">
        <v>67</v>
      </c>
      <c r="C322" s="62">
        <v>971496</v>
      </c>
      <c r="D322" s="62">
        <v>971346</v>
      </c>
      <c r="E322" s="62">
        <v>0</v>
      </c>
      <c r="F322" s="62">
        <v>0</v>
      </c>
      <c r="G322" s="62">
        <v>0</v>
      </c>
      <c r="H322" s="62">
        <v>0</v>
      </c>
      <c r="I322" s="62">
        <v>0</v>
      </c>
      <c r="J322" s="62">
        <f t="shared" si="15"/>
        <v>971346</v>
      </c>
    </row>
    <row r="323" spans="1:10" ht="18.75">
      <c r="A323" s="77">
        <v>2240</v>
      </c>
      <c r="B323" s="78" t="s">
        <v>68</v>
      </c>
      <c r="C323" s="62">
        <v>545820</v>
      </c>
      <c r="D323" s="62">
        <v>537261</v>
      </c>
      <c r="E323" s="62">
        <v>0</v>
      </c>
      <c r="F323" s="62">
        <v>0</v>
      </c>
      <c r="G323" s="62">
        <v>0</v>
      </c>
      <c r="H323" s="62">
        <v>0</v>
      </c>
      <c r="I323" s="62">
        <v>0</v>
      </c>
      <c r="J323" s="62">
        <f t="shared" si="15"/>
        <v>537261</v>
      </c>
    </row>
    <row r="324" spans="1:10" ht="39" customHeight="1">
      <c r="A324" s="77">
        <v>2250</v>
      </c>
      <c r="B324" s="79" t="s">
        <v>69</v>
      </c>
      <c r="C324" s="62">
        <v>10540</v>
      </c>
      <c r="D324" s="62">
        <v>10259</v>
      </c>
      <c r="E324" s="62">
        <v>0</v>
      </c>
      <c r="F324" s="62">
        <v>0</v>
      </c>
      <c r="G324" s="62">
        <v>0</v>
      </c>
      <c r="H324" s="62">
        <v>0</v>
      </c>
      <c r="I324" s="62">
        <v>0</v>
      </c>
      <c r="J324" s="62">
        <f t="shared" si="15"/>
        <v>10259</v>
      </c>
    </row>
    <row r="325" spans="1:10" ht="31.5">
      <c r="A325" s="80">
        <v>2270</v>
      </c>
      <c r="B325" s="79" t="s">
        <v>70</v>
      </c>
      <c r="C325" s="63">
        <f>C326+C327+C328+C329+C330</f>
        <v>753101</v>
      </c>
      <c r="D325" s="63">
        <f>D326+D327+D328+D329+D330</f>
        <v>684027</v>
      </c>
      <c r="E325" s="62">
        <v>504</v>
      </c>
      <c r="F325" s="62">
        <v>25854</v>
      </c>
      <c r="G325" s="62">
        <v>25350</v>
      </c>
      <c r="H325" s="62">
        <v>504</v>
      </c>
      <c r="I325" s="62">
        <v>0</v>
      </c>
      <c r="J325" s="62">
        <f t="shared" si="15"/>
        <v>684027</v>
      </c>
    </row>
    <row r="326" spans="1:10" ht="37.5" customHeight="1">
      <c r="A326" s="80">
        <v>2271</v>
      </c>
      <c r="B326" s="79" t="s">
        <v>71</v>
      </c>
      <c r="C326" s="62">
        <v>569793</v>
      </c>
      <c r="D326" s="62">
        <v>516122</v>
      </c>
      <c r="E326" s="62">
        <v>0</v>
      </c>
      <c r="F326" s="62">
        <v>20462</v>
      </c>
      <c r="G326" s="62">
        <v>20462</v>
      </c>
      <c r="H326" s="62">
        <v>0</v>
      </c>
      <c r="I326" s="62">
        <v>0</v>
      </c>
      <c r="J326" s="62">
        <f t="shared" si="15"/>
        <v>516122</v>
      </c>
    </row>
    <row r="327" spans="1:10" ht="44.25" customHeight="1">
      <c r="A327" s="80">
        <v>2272</v>
      </c>
      <c r="B327" s="79" t="s">
        <v>72</v>
      </c>
      <c r="C327" s="62">
        <v>14877</v>
      </c>
      <c r="D327" s="62">
        <v>12712</v>
      </c>
      <c r="E327" s="62">
        <v>0</v>
      </c>
      <c r="F327" s="62">
        <v>327</v>
      </c>
      <c r="G327" s="62">
        <v>327</v>
      </c>
      <c r="H327" s="62">
        <v>0</v>
      </c>
      <c r="I327" s="62">
        <v>0</v>
      </c>
      <c r="J327" s="62">
        <f t="shared" si="15"/>
        <v>12712</v>
      </c>
    </row>
    <row r="328" spans="1:10" ht="39.75" customHeight="1">
      <c r="A328" s="80">
        <v>2273</v>
      </c>
      <c r="B328" s="79" t="s">
        <v>73</v>
      </c>
      <c r="C328" s="62">
        <v>106245</v>
      </c>
      <c r="D328" s="62">
        <v>93226</v>
      </c>
      <c r="E328" s="62">
        <v>504</v>
      </c>
      <c r="F328" s="62">
        <v>5065</v>
      </c>
      <c r="G328" s="62">
        <v>4561</v>
      </c>
      <c r="H328" s="62">
        <v>504</v>
      </c>
      <c r="I328" s="62">
        <v>0</v>
      </c>
      <c r="J328" s="62">
        <f t="shared" si="15"/>
        <v>93226</v>
      </c>
    </row>
    <row r="329" spans="1:10" ht="46.5" customHeight="1">
      <c r="A329" s="80">
        <v>2274</v>
      </c>
      <c r="B329" s="79" t="s">
        <v>74</v>
      </c>
      <c r="C329" s="62">
        <v>54059</v>
      </c>
      <c r="D329" s="62">
        <v>54039</v>
      </c>
      <c r="E329" s="62">
        <v>0</v>
      </c>
      <c r="F329" s="62">
        <v>0</v>
      </c>
      <c r="G329" s="62">
        <v>0</v>
      </c>
      <c r="H329" s="62">
        <v>0</v>
      </c>
      <c r="I329" s="62">
        <v>0</v>
      </c>
      <c r="J329" s="62">
        <f t="shared" si="15"/>
        <v>54039</v>
      </c>
    </row>
    <row r="330" spans="1:10" ht="46.5" customHeight="1">
      <c r="A330" s="80">
        <v>2275</v>
      </c>
      <c r="B330" s="79" t="s">
        <v>162</v>
      </c>
      <c r="C330" s="62">
        <v>8127</v>
      </c>
      <c r="D330" s="62">
        <v>7928</v>
      </c>
      <c r="E330" s="62">
        <v>0</v>
      </c>
      <c r="F330" s="62">
        <v>0</v>
      </c>
      <c r="G330" s="62">
        <v>0</v>
      </c>
      <c r="H330" s="62">
        <v>0</v>
      </c>
      <c r="I330" s="62">
        <v>0</v>
      </c>
      <c r="J330" s="62">
        <v>0</v>
      </c>
    </row>
    <row r="331" spans="1:10" ht="66.75" customHeight="1">
      <c r="A331" s="80">
        <v>2282</v>
      </c>
      <c r="B331" s="79" t="s">
        <v>75</v>
      </c>
      <c r="C331" s="62">
        <v>7763</v>
      </c>
      <c r="D331" s="62">
        <v>7543</v>
      </c>
      <c r="E331" s="62">
        <v>0</v>
      </c>
      <c r="F331" s="62">
        <v>0</v>
      </c>
      <c r="G331" s="62">
        <v>0</v>
      </c>
      <c r="H331" s="62">
        <v>0</v>
      </c>
      <c r="I331" s="62">
        <v>0</v>
      </c>
      <c r="J331" s="62">
        <f t="shared" si="15"/>
        <v>7543</v>
      </c>
    </row>
    <row r="332" spans="1:10" ht="43.5" customHeight="1">
      <c r="A332" s="80">
        <v>2800</v>
      </c>
      <c r="B332" s="79" t="s">
        <v>76</v>
      </c>
      <c r="C332" s="62">
        <v>134</v>
      </c>
      <c r="D332" s="62">
        <v>68</v>
      </c>
      <c r="E332" s="62">
        <v>0</v>
      </c>
      <c r="F332" s="62">
        <v>0</v>
      </c>
      <c r="G332" s="62">
        <v>0</v>
      </c>
      <c r="H332" s="62">
        <v>0</v>
      </c>
      <c r="I332" s="62">
        <v>0</v>
      </c>
      <c r="J332" s="62">
        <f t="shared" si="15"/>
        <v>68</v>
      </c>
    </row>
    <row r="333" spans="1:10" ht="38.25" customHeight="1">
      <c r="A333" s="32" t="s">
        <v>12</v>
      </c>
      <c r="B333" s="32" t="s">
        <v>16</v>
      </c>
      <c r="C333" s="87">
        <f aca="true" t="shared" si="16" ref="C333:H333">C332+C331+C325+C324+C323+C322+C321+C320</f>
        <v>13406695</v>
      </c>
      <c r="D333" s="114">
        <f t="shared" si="16"/>
        <v>13317225</v>
      </c>
      <c r="E333" s="87">
        <f t="shared" si="16"/>
        <v>504</v>
      </c>
      <c r="F333" s="87">
        <f t="shared" si="16"/>
        <v>25854</v>
      </c>
      <c r="G333" s="87">
        <f t="shared" si="16"/>
        <v>25350</v>
      </c>
      <c r="H333" s="87">
        <f t="shared" si="16"/>
        <v>504</v>
      </c>
      <c r="I333" s="62">
        <v>0</v>
      </c>
      <c r="J333" s="87">
        <f>J332+J331+J325+J324+J323+J322+J321+J320</f>
        <v>13317225</v>
      </c>
    </row>
    <row r="334" spans="3:5" ht="15">
      <c r="C334" s="56"/>
      <c r="D334" s="56"/>
      <c r="E334" s="56"/>
    </row>
    <row r="335" spans="1:12" ht="15">
      <c r="A335" s="154" t="s">
        <v>202</v>
      </c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4"/>
    </row>
    <row r="336" spans="1:10" ht="15">
      <c r="A336" s="5"/>
      <c r="J336" s="49" t="s">
        <v>6</v>
      </c>
    </row>
    <row r="338" spans="1:12" ht="15">
      <c r="A338" s="156" t="s">
        <v>35</v>
      </c>
      <c r="B338" s="156" t="s">
        <v>8</v>
      </c>
      <c r="C338" s="156" t="s">
        <v>81</v>
      </c>
      <c r="D338" s="156"/>
      <c r="E338" s="156"/>
      <c r="F338" s="156"/>
      <c r="G338" s="156"/>
      <c r="H338" s="156" t="s">
        <v>82</v>
      </c>
      <c r="I338" s="156"/>
      <c r="J338" s="156"/>
      <c r="K338" s="156"/>
      <c r="L338" s="13"/>
    </row>
    <row r="339" spans="1:12" ht="150.75" customHeight="1">
      <c r="A339" s="156"/>
      <c r="B339" s="156"/>
      <c r="C339" s="156" t="s">
        <v>203</v>
      </c>
      <c r="D339" s="156" t="s">
        <v>40</v>
      </c>
      <c r="E339" s="156" t="s">
        <v>41</v>
      </c>
      <c r="F339" s="156"/>
      <c r="G339" s="156" t="s">
        <v>62</v>
      </c>
      <c r="H339" s="156" t="s">
        <v>42</v>
      </c>
      <c r="I339" s="156" t="s">
        <v>63</v>
      </c>
      <c r="J339" s="156" t="s">
        <v>41</v>
      </c>
      <c r="K339" s="156"/>
      <c r="L339" s="13"/>
    </row>
    <row r="340" spans="1:12" ht="30">
      <c r="A340" s="156"/>
      <c r="B340" s="156"/>
      <c r="C340" s="156"/>
      <c r="D340" s="156"/>
      <c r="E340" s="8" t="s">
        <v>38</v>
      </c>
      <c r="F340" s="8" t="s">
        <v>39</v>
      </c>
      <c r="G340" s="156"/>
      <c r="H340" s="156"/>
      <c r="I340" s="156"/>
      <c r="J340" s="8" t="s">
        <v>38</v>
      </c>
      <c r="K340" s="8" t="s">
        <v>39</v>
      </c>
      <c r="L340" s="13"/>
    </row>
    <row r="341" spans="1:12" ht="15">
      <c r="A341" s="8">
        <v>1</v>
      </c>
      <c r="B341" s="8">
        <v>2</v>
      </c>
      <c r="C341" s="8">
        <v>3</v>
      </c>
      <c r="D341" s="8">
        <v>4</v>
      </c>
      <c r="E341" s="8">
        <v>5</v>
      </c>
      <c r="F341" s="8">
        <v>6</v>
      </c>
      <c r="G341" s="8">
        <v>7</v>
      </c>
      <c r="H341" s="8">
        <v>8</v>
      </c>
      <c r="I341" s="8">
        <v>9</v>
      </c>
      <c r="J341" s="8">
        <v>10</v>
      </c>
      <c r="K341" s="8">
        <v>11</v>
      </c>
      <c r="L341" s="13"/>
    </row>
    <row r="342" spans="1:12" ht="48.75" customHeight="1">
      <c r="A342" s="35" t="s">
        <v>143</v>
      </c>
      <c r="B342" s="76" t="s">
        <v>149</v>
      </c>
      <c r="C342" s="8"/>
      <c r="D342" s="8"/>
      <c r="E342" s="8"/>
      <c r="F342" s="8"/>
      <c r="G342" s="8"/>
      <c r="H342" s="8"/>
      <c r="I342" s="8"/>
      <c r="J342" s="8"/>
      <c r="K342" s="8"/>
      <c r="L342" s="13"/>
    </row>
    <row r="343" spans="1:12" ht="18.75">
      <c r="A343" s="77">
        <v>2111</v>
      </c>
      <c r="B343" s="78" t="s">
        <v>65</v>
      </c>
      <c r="C343" s="62">
        <v>10246487</v>
      </c>
      <c r="D343" s="62">
        <v>0</v>
      </c>
      <c r="E343" s="62">
        <v>0</v>
      </c>
      <c r="F343" s="62">
        <v>0</v>
      </c>
      <c r="G343" s="62">
        <f aca="true" t="shared" si="17" ref="G343:G357">C343</f>
        <v>10246487</v>
      </c>
      <c r="H343" s="62">
        <f aca="true" t="shared" si="18" ref="H343:H356">K63</f>
        <v>13282918</v>
      </c>
      <c r="I343" s="62">
        <v>0</v>
      </c>
      <c r="J343" s="62">
        <v>0</v>
      </c>
      <c r="K343" s="62">
        <v>0</v>
      </c>
      <c r="L343" s="13"/>
    </row>
    <row r="344" spans="1:12" ht="18.75">
      <c r="A344" s="77">
        <v>2120</v>
      </c>
      <c r="B344" s="78" t="s">
        <v>66</v>
      </c>
      <c r="C344" s="62">
        <v>2254227</v>
      </c>
      <c r="D344" s="62">
        <v>0</v>
      </c>
      <c r="E344" s="62">
        <v>0</v>
      </c>
      <c r="F344" s="62">
        <v>0</v>
      </c>
      <c r="G344" s="62">
        <f t="shared" si="17"/>
        <v>2254227</v>
      </c>
      <c r="H344" s="62">
        <f t="shared" si="18"/>
        <v>2922242</v>
      </c>
      <c r="I344" s="62">
        <v>0</v>
      </c>
      <c r="J344" s="62">
        <v>0</v>
      </c>
      <c r="K344" s="62">
        <v>0</v>
      </c>
      <c r="L344" s="13"/>
    </row>
    <row r="345" spans="1:12" ht="31.5">
      <c r="A345" s="77">
        <v>2210</v>
      </c>
      <c r="B345" s="78" t="s">
        <v>67</v>
      </c>
      <c r="C345" s="62">
        <v>907985</v>
      </c>
      <c r="D345" s="62">
        <v>0</v>
      </c>
      <c r="E345" s="62">
        <v>0</v>
      </c>
      <c r="F345" s="62">
        <v>0</v>
      </c>
      <c r="G345" s="62">
        <f t="shared" si="17"/>
        <v>907985</v>
      </c>
      <c r="H345" s="62">
        <f t="shared" si="18"/>
        <v>717430</v>
      </c>
      <c r="I345" s="62">
        <v>0</v>
      </c>
      <c r="J345" s="62">
        <v>0</v>
      </c>
      <c r="K345" s="62">
        <v>0</v>
      </c>
      <c r="L345" s="13"/>
    </row>
    <row r="346" spans="1:12" ht="18.75">
      <c r="A346" s="77">
        <v>2240</v>
      </c>
      <c r="B346" s="78" t="s">
        <v>68</v>
      </c>
      <c r="C346" s="62">
        <v>583545</v>
      </c>
      <c r="D346" s="62">
        <v>0</v>
      </c>
      <c r="E346" s="62">
        <v>0</v>
      </c>
      <c r="F346" s="62">
        <v>0</v>
      </c>
      <c r="G346" s="62">
        <f t="shared" si="17"/>
        <v>583545</v>
      </c>
      <c r="H346" s="62">
        <f t="shared" si="18"/>
        <v>995455</v>
      </c>
      <c r="I346" s="62">
        <v>0</v>
      </c>
      <c r="J346" s="62">
        <v>0</v>
      </c>
      <c r="K346" s="62">
        <v>0</v>
      </c>
      <c r="L346" s="13"/>
    </row>
    <row r="347" spans="1:12" ht="18.75">
      <c r="A347" s="77">
        <v>2250</v>
      </c>
      <c r="B347" s="79" t="s">
        <v>69</v>
      </c>
      <c r="C347" s="62">
        <v>15560</v>
      </c>
      <c r="D347" s="62">
        <v>0</v>
      </c>
      <c r="E347" s="62">
        <v>0</v>
      </c>
      <c r="F347" s="62">
        <v>0</v>
      </c>
      <c r="G347" s="62">
        <f t="shared" si="17"/>
        <v>15560</v>
      </c>
      <c r="H347" s="62">
        <f t="shared" si="18"/>
        <v>16200</v>
      </c>
      <c r="I347" s="62">
        <v>0</v>
      </c>
      <c r="J347" s="62">
        <v>0</v>
      </c>
      <c r="K347" s="62">
        <v>0</v>
      </c>
      <c r="L347" s="13"/>
    </row>
    <row r="348" spans="1:12" ht="31.5">
      <c r="A348" s="80">
        <v>2270</v>
      </c>
      <c r="B348" s="79" t="s">
        <v>70</v>
      </c>
      <c r="C348" s="62">
        <f>C349+C350+C351+C352+C353</f>
        <v>669968</v>
      </c>
      <c r="D348" s="62">
        <v>25854</v>
      </c>
      <c r="E348" s="62">
        <v>25854</v>
      </c>
      <c r="F348" s="62">
        <v>0</v>
      </c>
      <c r="G348" s="62">
        <f t="shared" si="17"/>
        <v>669968</v>
      </c>
      <c r="H348" s="62">
        <f t="shared" si="18"/>
        <v>835151</v>
      </c>
      <c r="I348" s="62">
        <v>0</v>
      </c>
      <c r="J348" s="62">
        <v>0</v>
      </c>
      <c r="K348" s="62">
        <v>0</v>
      </c>
      <c r="L348" s="13"/>
    </row>
    <row r="349" spans="1:12" ht="18.75">
      <c r="A349" s="80">
        <v>2271</v>
      </c>
      <c r="B349" s="79" t="s">
        <v>71</v>
      </c>
      <c r="C349" s="62">
        <v>533598</v>
      </c>
      <c r="D349" s="62">
        <v>20462</v>
      </c>
      <c r="E349" s="62">
        <v>20462</v>
      </c>
      <c r="F349" s="62">
        <v>0</v>
      </c>
      <c r="G349" s="62">
        <f t="shared" si="17"/>
        <v>533598</v>
      </c>
      <c r="H349" s="62">
        <f t="shared" si="18"/>
        <v>652551</v>
      </c>
      <c r="I349" s="62">
        <v>0</v>
      </c>
      <c r="J349" s="62">
        <v>0</v>
      </c>
      <c r="K349" s="62">
        <v>0</v>
      </c>
      <c r="L349" s="13"/>
    </row>
    <row r="350" spans="1:12" ht="31.5">
      <c r="A350" s="80">
        <v>2272</v>
      </c>
      <c r="B350" s="79" t="s">
        <v>72</v>
      </c>
      <c r="C350" s="62">
        <v>18502</v>
      </c>
      <c r="D350" s="62">
        <v>327</v>
      </c>
      <c r="E350" s="62">
        <v>327</v>
      </c>
      <c r="F350" s="62">
        <v>0</v>
      </c>
      <c r="G350" s="62">
        <f t="shared" si="17"/>
        <v>18502</v>
      </c>
      <c r="H350" s="62">
        <f t="shared" si="18"/>
        <v>20333</v>
      </c>
      <c r="I350" s="62">
        <v>0</v>
      </c>
      <c r="J350" s="62">
        <v>0</v>
      </c>
      <c r="K350" s="62">
        <v>0</v>
      </c>
      <c r="L350" s="13"/>
    </row>
    <row r="351" spans="1:12" ht="18.75">
      <c r="A351" s="80">
        <v>2273</v>
      </c>
      <c r="B351" s="79" t="s">
        <v>73</v>
      </c>
      <c r="C351" s="62">
        <v>109968</v>
      </c>
      <c r="D351" s="62">
        <v>5065</v>
      </c>
      <c r="E351" s="62">
        <v>5065</v>
      </c>
      <c r="F351" s="62">
        <v>0</v>
      </c>
      <c r="G351" s="62">
        <f t="shared" si="17"/>
        <v>109968</v>
      </c>
      <c r="H351" s="62">
        <f t="shared" si="18"/>
        <v>150935</v>
      </c>
      <c r="I351" s="62">
        <v>0</v>
      </c>
      <c r="J351" s="62">
        <v>0</v>
      </c>
      <c r="K351" s="62">
        <v>0</v>
      </c>
      <c r="L351" s="13"/>
    </row>
    <row r="352" spans="1:12" ht="18.75">
      <c r="A352" s="80">
        <v>2274</v>
      </c>
      <c r="B352" s="79" t="s">
        <v>74</v>
      </c>
      <c r="C352" s="62">
        <v>0</v>
      </c>
      <c r="D352" s="62">
        <v>0</v>
      </c>
      <c r="E352" s="62">
        <v>0</v>
      </c>
      <c r="F352" s="62">
        <v>0</v>
      </c>
      <c r="G352" s="62">
        <f t="shared" si="17"/>
        <v>0</v>
      </c>
      <c r="H352" s="62">
        <f t="shared" si="18"/>
        <v>0</v>
      </c>
      <c r="I352" s="62">
        <v>0</v>
      </c>
      <c r="J352" s="62">
        <v>0</v>
      </c>
      <c r="K352" s="62">
        <v>0</v>
      </c>
      <c r="L352" s="13"/>
    </row>
    <row r="353" spans="1:12" ht="31.5">
      <c r="A353" s="80">
        <v>2275</v>
      </c>
      <c r="B353" s="79" t="s">
        <v>162</v>
      </c>
      <c r="C353" s="62">
        <v>7900</v>
      </c>
      <c r="D353" s="62"/>
      <c r="E353" s="62"/>
      <c r="F353" s="62"/>
      <c r="G353" s="62">
        <f t="shared" si="17"/>
        <v>7900</v>
      </c>
      <c r="H353" s="62">
        <f t="shared" si="18"/>
        <v>11332</v>
      </c>
      <c r="I353" s="62"/>
      <c r="J353" s="62"/>
      <c r="K353" s="62"/>
      <c r="L353" s="13"/>
    </row>
    <row r="354" spans="1:12" ht="47.25">
      <c r="A354" s="80">
        <v>2282</v>
      </c>
      <c r="B354" s="79" t="s">
        <v>75</v>
      </c>
      <c r="C354" s="62">
        <v>12640</v>
      </c>
      <c r="D354" s="62">
        <v>0</v>
      </c>
      <c r="E354" s="62">
        <v>0</v>
      </c>
      <c r="F354" s="62">
        <v>0</v>
      </c>
      <c r="G354" s="62">
        <f t="shared" si="17"/>
        <v>12640</v>
      </c>
      <c r="H354" s="62">
        <f t="shared" si="18"/>
        <v>26035</v>
      </c>
      <c r="I354" s="62">
        <v>0</v>
      </c>
      <c r="J354" s="62">
        <v>0</v>
      </c>
      <c r="K354" s="62">
        <v>0</v>
      </c>
      <c r="L354" s="13"/>
    </row>
    <row r="355" spans="1:12" ht="18.75">
      <c r="A355" s="80">
        <v>2800</v>
      </c>
      <c r="B355" s="79" t="s">
        <v>76</v>
      </c>
      <c r="C355" s="62"/>
      <c r="D355" s="62">
        <v>0</v>
      </c>
      <c r="E355" s="62">
        <v>0</v>
      </c>
      <c r="F355" s="62">
        <v>0</v>
      </c>
      <c r="G355" s="62">
        <f t="shared" si="17"/>
        <v>0</v>
      </c>
      <c r="H355" s="62">
        <f t="shared" si="18"/>
        <v>0</v>
      </c>
      <c r="I355" s="62">
        <v>0</v>
      </c>
      <c r="J355" s="62">
        <v>0</v>
      </c>
      <c r="K355" s="62">
        <v>0</v>
      </c>
      <c r="L355" s="13"/>
    </row>
    <row r="356" spans="1:12" ht="18.75">
      <c r="A356" s="80"/>
      <c r="B356" s="79"/>
      <c r="C356" s="62"/>
      <c r="D356" s="62"/>
      <c r="E356" s="62"/>
      <c r="F356" s="62"/>
      <c r="G356" s="62"/>
      <c r="H356" s="62">
        <f t="shared" si="18"/>
        <v>0</v>
      </c>
      <c r="I356" s="62"/>
      <c r="J356" s="62"/>
      <c r="K356" s="62"/>
      <c r="L356" s="13"/>
    </row>
    <row r="357" spans="1:12" ht="31.5" customHeight="1">
      <c r="A357" s="32" t="s">
        <v>12</v>
      </c>
      <c r="B357" s="32" t="s">
        <v>16</v>
      </c>
      <c r="C357" s="63">
        <f>C343+C344+C345+C346+C347+C348+C354+C355</f>
        <v>14690412</v>
      </c>
      <c r="D357" s="63">
        <f>D348</f>
        <v>25854</v>
      </c>
      <c r="E357" s="63">
        <f>E348</f>
        <v>25854</v>
      </c>
      <c r="F357" s="62">
        <v>0</v>
      </c>
      <c r="G357" s="63">
        <f t="shared" si="17"/>
        <v>14690412</v>
      </c>
      <c r="H357" s="63">
        <f>H343+H344+H345+H346+H347+H348+H354+H355</f>
        <v>18795431</v>
      </c>
      <c r="I357" s="62">
        <v>0</v>
      </c>
      <c r="J357" s="62">
        <v>0</v>
      </c>
      <c r="K357" s="62">
        <v>0</v>
      </c>
      <c r="L357" s="13"/>
    </row>
    <row r="360" spans="1:9" ht="15">
      <c r="A360" s="154" t="s">
        <v>204</v>
      </c>
      <c r="B360" s="154"/>
      <c r="C360" s="154"/>
      <c r="D360" s="154"/>
      <c r="E360" s="154"/>
      <c r="F360" s="154"/>
      <c r="G360" s="154"/>
      <c r="H360" s="154"/>
      <c r="I360" s="154"/>
    </row>
    <row r="361" spans="1:8" ht="15">
      <c r="A361" s="5"/>
      <c r="H361" s="49" t="s">
        <v>6</v>
      </c>
    </row>
    <row r="362" ht="8.25" customHeight="1"/>
    <row r="363" ht="15" hidden="1"/>
    <row r="364" spans="1:9" ht="86.25" customHeight="1">
      <c r="A364" s="8" t="s">
        <v>35</v>
      </c>
      <c r="B364" s="8" t="s">
        <v>8</v>
      </c>
      <c r="C364" s="8" t="s">
        <v>36</v>
      </c>
      <c r="D364" s="8" t="s">
        <v>43</v>
      </c>
      <c r="E364" s="8" t="s">
        <v>161</v>
      </c>
      <c r="F364" s="8" t="s">
        <v>205</v>
      </c>
      <c r="G364" s="8" t="s">
        <v>206</v>
      </c>
      <c r="H364" s="8" t="s">
        <v>44</v>
      </c>
      <c r="I364" s="8" t="s">
        <v>45</v>
      </c>
    </row>
    <row r="365" spans="1:9" ht="15">
      <c r="A365" s="8">
        <v>1</v>
      </c>
      <c r="B365" s="8">
        <v>2</v>
      </c>
      <c r="C365" s="8">
        <v>3</v>
      </c>
      <c r="D365" s="8">
        <v>4</v>
      </c>
      <c r="E365" s="8">
        <v>5</v>
      </c>
      <c r="F365" s="8">
        <v>6</v>
      </c>
      <c r="G365" s="8">
        <v>7</v>
      </c>
      <c r="H365" s="8">
        <v>8</v>
      </c>
      <c r="I365" s="8">
        <v>9</v>
      </c>
    </row>
    <row r="366" spans="1:9" ht="53.25" customHeight="1">
      <c r="A366" s="35" t="s">
        <v>143</v>
      </c>
      <c r="B366" s="76" t="s">
        <v>149</v>
      </c>
      <c r="C366" s="8"/>
      <c r="D366" s="8"/>
      <c r="E366" s="8"/>
      <c r="F366" s="8"/>
      <c r="G366" s="8"/>
      <c r="H366" s="8"/>
      <c r="I366" s="8"/>
    </row>
    <row r="367" spans="1:9" ht="18.75">
      <c r="A367" s="77">
        <v>2111</v>
      </c>
      <c r="B367" s="78" t="s">
        <v>65</v>
      </c>
      <c r="C367" s="62">
        <v>9119662</v>
      </c>
      <c r="D367" s="62">
        <v>9119646</v>
      </c>
      <c r="E367" s="62">
        <v>0</v>
      </c>
      <c r="F367" s="62">
        <v>0</v>
      </c>
      <c r="G367" s="62">
        <v>0</v>
      </c>
      <c r="H367" s="62">
        <v>0</v>
      </c>
      <c r="I367" s="62">
        <v>0</v>
      </c>
    </row>
    <row r="368" spans="1:9" ht="18.75">
      <c r="A368" s="77">
        <v>2120</v>
      </c>
      <c r="B368" s="78" t="s">
        <v>66</v>
      </c>
      <c r="C368" s="62">
        <v>1998179</v>
      </c>
      <c r="D368" s="62">
        <v>1987075</v>
      </c>
      <c r="E368" s="62"/>
      <c r="F368" s="62"/>
      <c r="G368" s="62">
        <v>0</v>
      </c>
      <c r="H368" s="62">
        <v>0</v>
      </c>
      <c r="I368" s="62">
        <v>0</v>
      </c>
    </row>
    <row r="369" spans="1:9" ht="31.5">
      <c r="A369" s="77">
        <v>2210</v>
      </c>
      <c r="B369" s="78" t="s">
        <v>67</v>
      </c>
      <c r="C369" s="62">
        <v>971496</v>
      </c>
      <c r="D369" s="62">
        <v>971346</v>
      </c>
      <c r="E369" s="62">
        <v>27102</v>
      </c>
      <c r="F369" s="62">
        <v>20851</v>
      </c>
      <c r="G369" s="62">
        <v>0</v>
      </c>
      <c r="H369" s="62">
        <v>0</v>
      </c>
      <c r="I369" s="62">
        <v>0</v>
      </c>
    </row>
    <row r="370" spans="1:9" ht="18.75">
      <c r="A370" s="77">
        <v>2240</v>
      </c>
      <c r="B370" s="78" t="s">
        <v>68</v>
      </c>
      <c r="C370" s="62">
        <v>545820</v>
      </c>
      <c r="D370" s="62">
        <v>537261</v>
      </c>
      <c r="E370" s="62">
        <v>0</v>
      </c>
      <c r="F370" s="62">
        <v>0</v>
      </c>
      <c r="G370" s="62">
        <v>0</v>
      </c>
      <c r="H370" s="62">
        <v>0</v>
      </c>
      <c r="I370" s="62">
        <v>0</v>
      </c>
    </row>
    <row r="371" spans="1:9" ht="18.75">
      <c r="A371" s="77">
        <v>2250</v>
      </c>
      <c r="B371" s="79" t="s">
        <v>69</v>
      </c>
      <c r="C371" s="62">
        <v>10540</v>
      </c>
      <c r="D371" s="62">
        <v>10259</v>
      </c>
      <c r="E371" s="62">
        <v>0</v>
      </c>
      <c r="F371" s="62">
        <v>0</v>
      </c>
      <c r="G371" s="62">
        <v>0</v>
      </c>
      <c r="H371" s="62">
        <v>0</v>
      </c>
      <c r="I371" s="62">
        <v>0</v>
      </c>
    </row>
    <row r="372" spans="1:9" ht="31.5">
      <c r="A372" s="80">
        <v>2270</v>
      </c>
      <c r="B372" s="79" t="s">
        <v>70</v>
      </c>
      <c r="C372" s="63">
        <f>C373+C374+C375+C376+C377</f>
        <v>753101</v>
      </c>
      <c r="D372" s="63">
        <f>D373+D374+D375+D376+D377</f>
        <v>684027</v>
      </c>
      <c r="E372" s="62">
        <v>0</v>
      </c>
      <c r="F372" s="62">
        <v>0</v>
      </c>
      <c r="G372" s="62">
        <v>0</v>
      </c>
      <c r="H372" s="62">
        <v>0</v>
      </c>
      <c r="I372" s="62">
        <v>0</v>
      </c>
    </row>
    <row r="373" spans="1:9" ht="18.75">
      <c r="A373" s="80">
        <v>2271</v>
      </c>
      <c r="B373" s="79" t="s">
        <v>71</v>
      </c>
      <c r="C373" s="62">
        <v>569793</v>
      </c>
      <c r="D373" s="62">
        <v>516122</v>
      </c>
      <c r="E373" s="62">
        <v>0</v>
      </c>
      <c r="F373" s="62">
        <v>0</v>
      </c>
      <c r="G373" s="62">
        <v>0</v>
      </c>
      <c r="H373" s="62">
        <v>0</v>
      </c>
      <c r="I373" s="62">
        <v>0</v>
      </c>
    </row>
    <row r="374" spans="1:9" ht="31.5">
      <c r="A374" s="80">
        <v>2272</v>
      </c>
      <c r="B374" s="79" t="s">
        <v>72</v>
      </c>
      <c r="C374" s="62">
        <v>14877</v>
      </c>
      <c r="D374" s="62">
        <v>12712</v>
      </c>
      <c r="E374" s="62">
        <v>0</v>
      </c>
      <c r="F374" s="62">
        <v>0</v>
      </c>
      <c r="G374" s="62">
        <v>0</v>
      </c>
      <c r="H374" s="62">
        <v>0</v>
      </c>
      <c r="I374" s="62">
        <v>0</v>
      </c>
    </row>
    <row r="375" spans="1:9" ht="18.75">
      <c r="A375" s="80">
        <v>2273</v>
      </c>
      <c r="B375" s="79" t="s">
        <v>73</v>
      </c>
      <c r="C375" s="62">
        <v>106245</v>
      </c>
      <c r="D375" s="62">
        <v>93226</v>
      </c>
      <c r="E375" s="62">
        <v>0</v>
      </c>
      <c r="F375" s="62">
        <v>0</v>
      </c>
      <c r="G375" s="62">
        <v>0</v>
      </c>
      <c r="H375" s="62">
        <v>0</v>
      </c>
      <c r="I375" s="62">
        <v>0</v>
      </c>
    </row>
    <row r="376" spans="1:9" ht="18.75">
      <c r="A376" s="80">
        <v>2274</v>
      </c>
      <c r="B376" s="79" t="s">
        <v>74</v>
      </c>
      <c r="C376" s="62">
        <v>54059</v>
      </c>
      <c r="D376" s="62">
        <v>54039</v>
      </c>
      <c r="E376" s="62">
        <v>0</v>
      </c>
      <c r="F376" s="62">
        <v>0</v>
      </c>
      <c r="G376" s="62">
        <v>0</v>
      </c>
      <c r="H376" s="62">
        <v>0</v>
      </c>
      <c r="I376" s="62">
        <v>0</v>
      </c>
    </row>
    <row r="377" spans="1:9" ht="39.75" customHeight="1">
      <c r="A377" s="80">
        <v>2275</v>
      </c>
      <c r="B377" s="79" t="s">
        <v>162</v>
      </c>
      <c r="C377" s="62">
        <v>8127</v>
      </c>
      <c r="D377" s="62">
        <v>7928</v>
      </c>
      <c r="E377" s="62"/>
      <c r="F377" s="62"/>
      <c r="G377" s="62"/>
      <c r="H377" s="62"/>
      <c r="I377" s="62"/>
    </row>
    <row r="378" spans="1:9" ht="47.25" customHeight="1">
      <c r="A378" s="80">
        <v>2282</v>
      </c>
      <c r="B378" s="79" t="s">
        <v>75</v>
      </c>
      <c r="C378" s="62">
        <v>7763</v>
      </c>
      <c r="D378" s="62">
        <v>7543</v>
      </c>
      <c r="E378" s="62">
        <v>0</v>
      </c>
      <c r="F378" s="62">
        <v>0</v>
      </c>
      <c r="G378" s="62">
        <v>0</v>
      </c>
      <c r="H378" s="62">
        <v>0</v>
      </c>
      <c r="I378" s="62">
        <v>0</v>
      </c>
    </row>
    <row r="379" spans="1:9" ht="18.75">
      <c r="A379" s="80">
        <v>2800</v>
      </c>
      <c r="B379" s="79" t="s">
        <v>76</v>
      </c>
      <c r="C379" s="62">
        <v>134</v>
      </c>
      <c r="D379" s="62">
        <v>68</v>
      </c>
      <c r="E379" s="62">
        <v>0</v>
      </c>
      <c r="F379" s="62">
        <v>0</v>
      </c>
      <c r="G379" s="62">
        <v>0</v>
      </c>
      <c r="H379" s="62">
        <v>0</v>
      </c>
      <c r="I379" s="62">
        <v>0</v>
      </c>
    </row>
    <row r="380" spans="1:9" ht="27.75" customHeight="1">
      <c r="A380" s="32" t="s">
        <v>12</v>
      </c>
      <c r="B380" s="81" t="s">
        <v>16</v>
      </c>
      <c r="C380" s="114">
        <f>C367+C368+C369+C370+C371+C372+C378+C379</f>
        <v>13406695</v>
      </c>
      <c r="D380" s="114">
        <f>D379+D378+D372+D371+D370+D369+D368+D367</f>
        <v>13317225</v>
      </c>
      <c r="E380" s="63">
        <f>E379+E378+E376+E375+E374+E373+E371+E370+E369+E368+E367</f>
        <v>27102</v>
      </c>
      <c r="F380" s="63">
        <f>F379+F378+F376+F375+F374+F373+F371+F370+F369+F368+F367</f>
        <v>20851</v>
      </c>
      <c r="G380" s="62">
        <v>0</v>
      </c>
      <c r="H380" s="62">
        <v>0</v>
      </c>
      <c r="I380" s="62">
        <v>0</v>
      </c>
    </row>
    <row r="381" ht="29.25" customHeight="1"/>
    <row r="382" spans="1:9" ht="15" customHeight="1">
      <c r="A382" s="170" t="s">
        <v>207</v>
      </c>
      <c r="B382" s="170"/>
      <c r="C382" s="170"/>
      <c r="D382" s="170"/>
      <c r="E382" s="170"/>
      <c r="F382" s="170"/>
      <c r="G382" s="170"/>
      <c r="H382" s="170"/>
      <c r="I382" s="170"/>
    </row>
    <row r="383" spans="1:9" ht="45.75" customHeight="1">
      <c r="A383" s="144" t="s">
        <v>208</v>
      </c>
      <c r="B383" s="144"/>
      <c r="C383" s="144"/>
      <c r="D383" s="144"/>
      <c r="E383" s="144"/>
      <c r="F383" s="144"/>
      <c r="G383" s="144"/>
      <c r="H383" s="144"/>
      <c r="I383" s="144"/>
    </row>
    <row r="384" spans="1:9" ht="15.75">
      <c r="A384" s="16"/>
      <c r="B384" s="16"/>
      <c r="C384" s="16"/>
      <c r="D384" s="16"/>
      <c r="E384" s="16"/>
      <c r="G384" s="12"/>
      <c r="H384" s="12"/>
      <c r="I384" s="12"/>
    </row>
    <row r="385" spans="1:9" ht="15" customHeight="1">
      <c r="A385" s="17" t="s">
        <v>141</v>
      </c>
      <c r="B385" s="17"/>
      <c r="C385" s="22"/>
      <c r="D385" s="18"/>
      <c r="E385" s="17"/>
      <c r="F385" s="24" t="s">
        <v>85</v>
      </c>
      <c r="G385" s="24"/>
      <c r="H385" s="12"/>
      <c r="I385" s="12"/>
    </row>
    <row r="386" spans="1:9" s="20" customFormat="1" ht="12.75">
      <c r="A386" s="15"/>
      <c r="B386" s="15"/>
      <c r="C386" s="92" t="s">
        <v>46</v>
      </c>
      <c r="D386" s="15"/>
      <c r="E386" s="15"/>
      <c r="F386" s="15" t="s">
        <v>47</v>
      </c>
      <c r="G386" s="23"/>
      <c r="H386" s="23"/>
      <c r="I386" s="23"/>
    </row>
    <row r="387" spans="1:9" ht="15" customHeight="1">
      <c r="A387" s="19"/>
      <c r="B387" s="19"/>
      <c r="C387" s="19"/>
      <c r="D387" s="19"/>
      <c r="E387" s="19"/>
      <c r="G387" s="12"/>
      <c r="H387" s="12"/>
      <c r="I387" s="12"/>
    </row>
    <row r="388" spans="1:9" ht="15.75">
      <c r="A388" s="17" t="s">
        <v>83</v>
      </c>
      <c r="B388" s="17"/>
      <c r="C388" s="22"/>
      <c r="D388" s="18"/>
      <c r="E388" s="17"/>
      <c r="F388" s="24" t="s">
        <v>86</v>
      </c>
      <c r="G388" s="25"/>
      <c r="H388" s="14"/>
      <c r="I388" s="14"/>
    </row>
    <row r="389" spans="1:9" s="20" customFormat="1" ht="24" customHeight="1">
      <c r="A389" s="15"/>
      <c r="B389" s="15"/>
      <c r="C389" s="92" t="s">
        <v>46</v>
      </c>
      <c r="D389" s="15"/>
      <c r="E389" s="15"/>
      <c r="F389" s="15" t="s">
        <v>47</v>
      </c>
      <c r="G389" s="21"/>
      <c r="H389" s="21"/>
      <c r="I389" s="21"/>
    </row>
  </sheetData>
  <sheetProtection/>
  <mergeCells count="167">
    <mergeCell ref="A29:B29"/>
    <mergeCell ref="A16:P16"/>
    <mergeCell ref="B262:B264"/>
    <mergeCell ref="A313:J313"/>
    <mergeCell ref="L302:M302"/>
    <mergeCell ref="A312:J312"/>
    <mergeCell ref="F316:F317"/>
    <mergeCell ref="H316:I316"/>
    <mergeCell ref="C302:C303"/>
    <mergeCell ref="H302:I302"/>
    <mergeCell ref="J316:J317"/>
    <mergeCell ref="D316:D317"/>
    <mergeCell ref="G316:G317"/>
    <mergeCell ref="A286:I286"/>
    <mergeCell ref="A302:A303"/>
    <mergeCell ref="B302:B303"/>
    <mergeCell ref="A310:J310"/>
    <mergeCell ref="B246:C246"/>
    <mergeCell ref="A289:A290"/>
    <mergeCell ref="J302:K302"/>
    <mergeCell ref="B289:B290"/>
    <mergeCell ref="C289:C290"/>
    <mergeCell ref="G289:I289"/>
    <mergeCell ref="C95:F95"/>
    <mergeCell ref="A382:I382"/>
    <mergeCell ref="A383:I383"/>
    <mergeCell ref="D159:D160"/>
    <mergeCell ref="E159:G159"/>
    <mergeCell ref="H159:J159"/>
    <mergeCell ref="D246:E246"/>
    <mergeCell ref="F246:G246"/>
    <mergeCell ref="A335:K335"/>
    <mergeCell ref="A360:I360"/>
    <mergeCell ref="A122:A123"/>
    <mergeCell ref="A298:M298"/>
    <mergeCell ref="A45:A46"/>
    <mergeCell ref="B45:B46"/>
    <mergeCell ref="C45:F45"/>
    <mergeCell ref="G45:J45"/>
    <mergeCell ref="A262:A264"/>
    <mergeCell ref="A260:P260"/>
    <mergeCell ref="A156:M156"/>
    <mergeCell ref="K159:M159"/>
    <mergeCell ref="C207:C208"/>
    <mergeCell ref="G95:J95"/>
    <mergeCell ref="A119:J119"/>
    <mergeCell ref="A130:N130"/>
    <mergeCell ref="A131:N131"/>
    <mergeCell ref="B122:B123"/>
    <mergeCell ref="C122:F122"/>
    <mergeCell ref="G122:J122"/>
    <mergeCell ref="A95:A96"/>
    <mergeCell ref="B148:B149"/>
    <mergeCell ref="C148:F148"/>
    <mergeCell ref="G148:J148"/>
    <mergeCell ref="A159:A160"/>
    <mergeCell ref="B159:B160"/>
    <mergeCell ref="C159:C160"/>
    <mergeCell ref="B134:B135"/>
    <mergeCell ref="B95:B96"/>
    <mergeCell ref="A243:K243"/>
    <mergeCell ref="A246:A247"/>
    <mergeCell ref="A203:J203"/>
    <mergeCell ref="B207:B208"/>
    <mergeCell ref="D207:D208"/>
    <mergeCell ref="E207:G207"/>
    <mergeCell ref="H246:I246"/>
    <mergeCell ref="J246:K246"/>
    <mergeCell ref="A207:A208"/>
    <mergeCell ref="O262:P262"/>
    <mergeCell ref="H207:J207"/>
    <mergeCell ref="G280:I280"/>
    <mergeCell ref="A277:K277"/>
    <mergeCell ref="J280:L280"/>
    <mergeCell ref="A280:A281"/>
    <mergeCell ref="C263:D263"/>
    <mergeCell ref="B280:B281"/>
    <mergeCell ref="C280:C281"/>
    <mergeCell ref="E263:F263"/>
    <mergeCell ref="B316:B317"/>
    <mergeCell ref="E316:E317"/>
    <mergeCell ref="H338:K338"/>
    <mergeCell ref="K134:N134"/>
    <mergeCell ref="A145:J145"/>
    <mergeCell ref="A148:A149"/>
    <mergeCell ref="A134:A135"/>
    <mergeCell ref="C134:F134"/>
    <mergeCell ref="A157:F157"/>
    <mergeCell ref="G134:J134"/>
    <mergeCell ref="C316:C317"/>
    <mergeCell ref="H339:H340"/>
    <mergeCell ref="J339:K339"/>
    <mergeCell ref="G339:G340"/>
    <mergeCell ref="P263:P264"/>
    <mergeCell ref="M263:M264"/>
    <mergeCell ref="N263:N264"/>
    <mergeCell ref="O263:O264"/>
    <mergeCell ref="A276:K276"/>
    <mergeCell ref="I339:I340"/>
    <mergeCell ref="A316:A317"/>
    <mergeCell ref="A338:A340"/>
    <mergeCell ref="C338:G338"/>
    <mergeCell ref="B338:B340"/>
    <mergeCell ref="D302:E302"/>
    <mergeCell ref="F302:G302"/>
    <mergeCell ref="C339:C340"/>
    <mergeCell ref="D339:D340"/>
    <mergeCell ref="E339:F339"/>
    <mergeCell ref="A311:M311"/>
    <mergeCell ref="D289:F289"/>
    <mergeCell ref="M262:N262"/>
    <mergeCell ref="G263:H263"/>
    <mergeCell ref="I263:J263"/>
    <mergeCell ref="K263:K264"/>
    <mergeCell ref="C262:F262"/>
    <mergeCell ref="K262:L262"/>
    <mergeCell ref="G262:J262"/>
    <mergeCell ref="L263:L264"/>
    <mergeCell ref="D280:F280"/>
    <mergeCell ref="K8:L8"/>
    <mergeCell ref="A85:A86"/>
    <mergeCell ref="B85:B86"/>
    <mergeCell ref="C85:F85"/>
    <mergeCell ref="G85:J85"/>
    <mergeCell ref="G59:J59"/>
    <mergeCell ref="B59:B60"/>
    <mergeCell ref="K85:N85"/>
    <mergeCell ref="A59:A60"/>
    <mergeCell ref="A57:N57"/>
    <mergeCell ref="A7:P7"/>
    <mergeCell ref="O8:P8"/>
    <mergeCell ref="O9:P9"/>
    <mergeCell ref="A18:P18"/>
    <mergeCell ref="K12:L12"/>
    <mergeCell ref="A25:P25"/>
    <mergeCell ref="D13:E13"/>
    <mergeCell ref="L29:M29"/>
    <mergeCell ref="K31:N31"/>
    <mergeCell ref="A92:J92"/>
    <mergeCell ref="A82:N82"/>
    <mergeCell ref="C59:F59"/>
    <mergeCell ref="A31:A32"/>
    <mergeCell ref="B31:B32"/>
    <mergeCell ref="K59:N59"/>
    <mergeCell ref="G31:J31"/>
    <mergeCell ref="C31:F31"/>
    <mergeCell ref="A42:J42"/>
    <mergeCell ref="A56:N56"/>
    <mergeCell ref="A8:I8"/>
    <mergeCell ref="A10:I10"/>
    <mergeCell ref="K10:L10"/>
    <mergeCell ref="G13:H13"/>
    <mergeCell ref="O10:P10"/>
    <mergeCell ref="O11:P11"/>
    <mergeCell ref="K11:L11"/>
    <mergeCell ref="A11:I11"/>
    <mergeCell ref="K13:L13"/>
    <mergeCell ref="D12:E12"/>
    <mergeCell ref="A28:P28"/>
    <mergeCell ref="A27:P27"/>
    <mergeCell ref="A17:L17"/>
    <mergeCell ref="A9:I9"/>
    <mergeCell ref="A24:P24"/>
    <mergeCell ref="K9:L9"/>
    <mergeCell ref="A15:P15"/>
    <mergeCell ref="G12:H12"/>
    <mergeCell ref="A26:H26"/>
  </mergeCells>
  <printOptions/>
  <pageMargins left="0.7480314960629921" right="0" top="0.31496062992125984" bottom="0" header="0" footer="0"/>
  <pageSetup fitToHeight="8" horizontalDpi="600" verticalDpi="600" orientation="landscape" paperSize="9" scale="38" r:id="rId1"/>
  <rowBreaks count="8" manualBreakCount="8">
    <brk id="41" max="15" man="1"/>
    <brk id="90" max="15" man="1"/>
    <brk id="132" max="15" man="1"/>
    <brk id="168" max="15" man="1"/>
    <brk id="201" max="15" man="1"/>
    <brk id="243" max="15" man="1"/>
    <brk id="295" max="15" man="1"/>
    <brk id="3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2020-12-09T10:11:22Z</cp:lastPrinted>
  <dcterms:created xsi:type="dcterms:W3CDTF">2018-08-27T10:46:38Z</dcterms:created>
  <dcterms:modified xsi:type="dcterms:W3CDTF">2020-12-08T06:15:51Z</dcterms:modified>
  <cp:category/>
  <cp:version/>
  <cp:contentType/>
  <cp:contentStatus/>
</cp:coreProperties>
</file>