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9932" windowHeight="8136" activeTab="14"/>
  </bookViews>
  <sheets>
    <sheet name="Деталіз" sheetId="1" r:id="rId1"/>
    <sheet name="0710160РП" sheetId="2" r:id="rId2"/>
    <sheet name="0712010РП" sheetId="3" r:id="rId3"/>
    <sheet name="0712030РП" sheetId="4" r:id="rId4"/>
    <sheet name="0712080РП " sheetId="5" r:id="rId5"/>
    <sheet name="0712100РП" sheetId="6" r:id="rId6"/>
    <sheet name="0712113РП" sheetId="7" r:id="rId7"/>
    <sheet name="0712144РП" sheetId="8" r:id="rId8"/>
    <sheet name="0712145РП" sheetId="9" r:id="rId9"/>
    <sheet name="0712146РП " sheetId="10" r:id="rId10"/>
    <sheet name="0712151РП" sheetId="11" r:id="rId11"/>
    <sheet name="0712152РП" sheetId="12" r:id="rId12"/>
    <sheet name="0717363РП" sheetId="13" r:id="rId13"/>
    <sheet name="Т3ЦільовіПрограми" sheetId="14" r:id="rId14"/>
    <sheet name="Т4Інвестиції" sheetId="15" r:id="rId15"/>
  </sheets>
  <definedNames/>
  <calcPr fullCalcOnLoad="1"/>
</workbook>
</file>

<file path=xl/sharedStrings.xml><?xml version="1.0" encoding="utf-8"?>
<sst xmlns="http://schemas.openxmlformats.org/spreadsheetml/2006/main" count="1086" uniqueCount="317">
  <si>
    <t xml:space="preserve"> ЗАТВЕРДЖЕНО </t>
  </si>
  <si>
    <t xml:space="preserve">                                      Наказ Міністерства </t>
  </si>
  <si>
    <t xml:space="preserve">                 </t>
  </si>
  <si>
    <t xml:space="preserve">                                      фінансів України </t>
  </si>
  <si>
    <t xml:space="preserve">                                  </t>
  </si>
  <si>
    <t xml:space="preserve">                                      01.12.2010  N 1489 </t>
  </si>
  <si>
    <t xml:space="preserve">                            ІНФОРМАЦІЯ </t>
  </si>
  <si>
    <t xml:space="preserve">               про бюджет за бюджетними програмами з деталізацією за кодами економічної класифікації видатків бюджету або класифікації кредитування бюджету</t>
  </si>
  <si>
    <t xml:space="preserve">               (найменування головного розпорядника  коштів місцевого бюджету)</t>
  </si>
  <si>
    <t xml:space="preserve"> </t>
  </si>
  <si>
    <t>Код програмної класифікації видатків та  кредитування бюджету/ код економічної класифікації видатків або кредитування бюджету</t>
  </si>
  <si>
    <t>Код програмної класифікації видатків та  кредитування бюджету</t>
  </si>
  <si>
    <t>Найменування згідно з 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</si>
  <si>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</si>
  <si>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</si>
  <si>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</si>
  <si>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>Видатки всього за головним розпорядником коштів міського бюджету</t>
  </si>
  <si>
    <t>в тому числі</t>
  </si>
  <si>
    <t>0710160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</si>
  <si>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</si>
  <si>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</si>
  <si>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0712010</t>
  </si>
  <si>
    <t>0731</t>
  </si>
  <si>
    <t xml:space="preserve">Багатопрофільна стаціонарна медична допомога населенню </t>
  </si>
  <si>
    <t>0712030</t>
  </si>
  <si>
    <t>0733</t>
  </si>
  <si>
    <t xml:space="preserve">  Лікарсько-акушерська допомога  вагітним, породіллям та новонародженим</t>
  </si>
  <si>
    <t>0712080</t>
  </si>
  <si>
    <t>0721</t>
  </si>
  <si>
    <t>Амбулаторно-поліклінічна допомога населенню, крім первинної медичної допомоги</t>
  </si>
  <si>
    <t>0712100</t>
  </si>
  <si>
    <t>0722</t>
  </si>
  <si>
    <t>Стоматологічна допомога населенню</t>
  </si>
  <si>
    <t>0712113</t>
  </si>
  <si>
    <t>Первинна медична допомога населенню</t>
  </si>
  <si>
    <t>0712143</t>
  </si>
  <si>
    <t>0763</t>
  </si>
  <si>
    <t>Програми і централізовані заходи профілактики ВІЛ-інфекції/СНІДу</t>
  </si>
  <si>
    <t>0712144</t>
  </si>
  <si>
    <t>Централізовані заходи з лікування хворих на цукровий та нецукровий діабет</t>
  </si>
  <si>
    <t>0712145</t>
  </si>
  <si>
    <t>Централізовані заходи з лікування  онкологічних хворих</t>
  </si>
  <si>
    <t>0712146</t>
  </si>
  <si>
    <t>Відшкодування вартості лікарських засобів для лікування окремих захворювань</t>
  </si>
  <si>
    <t>0712151</t>
  </si>
  <si>
    <t>Забезпечення діяльності інших закладів у сфері охорони здоров’я</t>
  </si>
  <si>
    <t>0712152</t>
  </si>
  <si>
    <t>Інші програми та заходи у сфері охорони здоров’я</t>
  </si>
  <si>
    <t>0717363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</si>
  <si>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</si>
  <si>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</si>
  <si>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В. В. Кухар</t>
  </si>
  <si>
    <t>Начальник відділу-головний бухгалтер</t>
  </si>
  <si>
    <t>С. М. Пекарчук</t>
  </si>
  <si>
    <t xml:space="preserve">               про виконання результативних показників</t>
  </si>
  <si>
    <t xml:space="preserve">що характеризують виконання </t>
  </si>
  <si>
    <t xml:space="preserve">                   бюджетної програми</t>
  </si>
  <si>
    <t xml:space="preserve">           (найменування головного розпорядника коштів  місцевого бюджету</t>
  </si>
  <si>
    <t xml:space="preserve">            </t>
  </si>
  <si>
    <t>(код програмної класифікації та кредитування бюджету)</t>
  </si>
  <si>
    <t>(назва бюджетної програми)</t>
  </si>
  <si>
    <t>тис.грн</t>
  </si>
  <si>
    <t>№  з/п</t>
  </si>
  <si>
    <t>Показники</t>
  </si>
  <si>
    <t>Одиниця виміру</t>
  </si>
  <si>
    <t>Джерело інформації</t>
  </si>
  <si>
    <t xml:space="preserve">Затверджено  паспортом бюджетної програми на звітний період </t>
  </si>
  <si>
    <t>Виконано за звітний період</t>
  </si>
  <si>
    <t>Відхилення</t>
  </si>
  <si>
    <t>загальний фонд</t>
  </si>
  <si>
    <t>спеціальний фонд</t>
  </si>
  <si>
    <t>разом</t>
  </si>
  <si>
    <t xml:space="preserve">Здійснення наданих законодавством повноважень у сфері охорони здоров’я </t>
  </si>
  <si>
    <t>затрат</t>
  </si>
  <si>
    <t>Обсяг видатків</t>
  </si>
  <si>
    <t>Тис.грн</t>
  </si>
  <si>
    <t>кошторис</t>
  </si>
  <si>
    <t>од</t>
  </si>
  <si>
    <t>Штатний роспис</t>
  </si>
  <si>
    <t>продукту</t>
  </si>
  <si>
    <t>кількість отриманих доручень, листів,звернень, заяв, скарг</t>
  </si>
  <si>
    <t>од.</t>
  </si>
  <si>
    <t>Журнал реєєстрації</t>
  </si>
  <si>
    <t>кількість підготовлених програм</t>
  </si>
  <si>
    <t>ефективності</t>
  </si>
  <si>
    <t>кількість виконаних доручень, листів,звернень, заяв, скарг  1 посадовою особою</t>
  </si>
  <si>
    <t>розрахунок кількість виконаних листів/ на кількість посадових осіб</t>
  </si>
  <si>
    <t>розрахунок</t>
  </si>
  <si>
    <t>витрати на утримання однієї штатної одиниці</t>
  </si>
  <si>
    <t>якості</t>
  </si>
  <si>
    <t>відсоток вчасно виконаних доручень, листів, звернень, заяв,скарг</t>
  </si>
  <si>
    <t>відсоток</t>
  </si>
  <si>
    <t>відсоток прийнятих нормативно-правових актів у їх загальній кількості</t>
  </si>
  <si>
    <t>зведення планів по мережі, штатах і контингентах установ, що фінансуються з місцевих бюджетів</t>
  </si>
  <si>
    <t>лікарів</t>
  </si>
  <si>
    <t>кількість ліжок у звичайних стаціонарах</t>
  </si>
  <si>
    <t>кількість ліжок у денних стаціонарах</t>
  </si>
  <si>
    <t>кількість ліжко-днів у звичайних стаціонарах</t>
  </si>
  <si>
    <t>тис.од</t>
  </si>
  <si>
    <t>кількість лікарських відвідувань (у поліклінічних відділеннях)</t>
  </si>
  <si>
    <t>осіб</t>
  </si>
  <si>
    <t>завантаженість ліжкового фонду у звичайних стаціонарах</t>
  </si>
  <si>
    <t>дн.</t>
  </si>
  <si>
    <t>середня тривалість лікування в звичайному стаціонарі одного хворого</t>
  </si>
  <si>
    <t>%</t>
  </si>
  <si>
    <t>тис.грн.</t>
  </si>
  <si>
    <t>середній термін перебування на лікуванні в денному стаціонарі 1 хворого</t>
  </si>
  <si>
    <t>рівень виявлення захворювань на ранніх стадіях</t>
  </si>
  <si>
    <t>кількість лікарських відвідувань</t>
  </si>
  <si>
    <t>кількість осіб, яким проведена планова санація</t>
  </si>
  <si>
    <t>кількість пролікованих пацієнтів на одного лікаря стоматолога (навантаження на 1 лікарську посаду)</t>
  </si>
  <si>
    <t>середня тривалість лікування</t>
  </si>
  <si>
    <t>кількість пологових будинків</t>
  </si>
  <si>
    <t>кількість ліжок</t>
  </si>
  <si>
    <t>кількість штатних одиниць, з них:</t>
  </si>
  <si>
    <t>з них у жіночих консультаціях</t>
  </si>
  <si>
    <t>кількість ліжко-днів</t>
  </si>
  <si>
    <t>кількість породіль</t>
  </si>
  <si>
    <t>статистична звітність, форма №20</t>
  </si>
  <si>
    <t>кількість новонароджених</t>
  </si>
  <si>
    <t>кількість породіль на одного лікаря</t>
  </si>
  <si>
    <t>кількість відвідувань на одного лікаря в жіночих консультаціях</t>
  </si>
  <si>
    <t>завантаженість ліжкового фонду</t>
  </si>
  <si>
    <t>зниження кількості кесарських розтинів по відношенню до загальної чисельності пологів</t>
  </si>
  <si>
    <t>кількість штатних одиниць</t>
  </si>
  <si>
    <t>видатки на забезпечення медикаментами хворих на цукровий діабет</t>
  </si>
  <si>
    <t>кількість хворих на цукровий діабет, що забезпечуються препаратами інсуліну</t>
  </si>
  <si>
    <t>забезпеченість хворих на цукровий діабет препаратами інсуліну</t>
  </si>
  <si>
    <t>видатки на забезпечення медикаментами хворих на цукровий діабет ІІ типу</t>
  </si>
  <si>
    <t>грн</t>
  </si>
  <si>
    <t xml:space="preserve">               про виконання видатків на реалізацію </t>
  </si>
  <si>
    <t xml:space="preserve">          регіональних цільових програм, які виконуються </t>
  </si>
  <si>
    <t xml:space="preserve">                    в межах бюджетної програми</t>
  </si>
  <si>
    <t>Код державної цільової програми</t>
  </si>
  <si>
    <t>Назва державної цільової програми</t>
  </si>
  <si>
    <t>Код програмної класифікації видатків та кредитування бюджету</t>
  </si>
  <si>
    <t xml:space="preserve">Затверджено на звітний період </t>
  </si>
  <si>
    <t>Начальник управління охорони здоров'я Чернігівської міської ради</t>
  </si>
  <si>
    <t xml:space="preserve">                            </t>
  </si>
  <si>
    <t xml:space="preserve">ІНФОРМАЦІЯ </t>
  </si>
  <si>
    <t xml:space="preserve">           (найменування головного розпорядника коштів  місцевого бюджету)</t>
  </si>
  <si>
    <r>
      <t xml:space="preserve">                     </t>
    </r>
    <r>
      <rPr>
        <b/>
        <sz val="13"/>
        <color indexed="63"/>
        <rFont val="Times New Roman"/>
        <family val="1"/>
      </rPr>
      <t xml:space="preserve">     </t>
    </r>
  </si>
  <si>
    <r>
      <t>кількість штатних одиниць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 </t>
    </r>
  </si>
  <si>
    <t>Разом по КПКВК  0710160</t>
  </si>
  <si>
    <t>кількість закладів охорони здоров'я</t>
  </si>
  <si>
    <t xml:space="preserve">                          за 2019 рік </t>
  </si>
  <si>
    <t>план на 2019 рік з урахуванням внесених змін</t>
  </si>
  <si>
    <t>касове виконання за 2019 рік</t>
  </si>
  <si>
    <t xml:space="preserve">за 2019  рік </t>
  </si>
  <si>
    <t xml:space="preserve"> Програма профілактики і лікування артеріальної гіпертензії, попередження смертності та інвалідності населення внаслідок серцево-судинних захворювань у м. Чернігові на 2017-2019 роки у місті Чернігові, затверджена рішенням міської ради від 27.10.2016 № 12/VII-119 (зі змінами)</t>
  </si>
  <si>
    <t>Регіональна цільова програма "Програма боротьби з онкологічними захворюваннями у  м. Чернігові на 2018-2021 роки, затверджена рішенням Чернігівської міської ради від 31.05.2018 року № 31/ VII-1(зі змінами)</t>
  </si>
  <si>
    <t>Програма забезпечення діяльності та виконання доручень виборців депутатами Чернігівської міської ради на 2019 рік</t>
  </si>
  <si>
    <t>Багатопрофільна стаціонарна медична допомога населенню</t>
  </si>
  <si>
    <t>Лікарсько-акушерська допомога  вагітним, породіллям та новонародженим</t>
  </si>
  <si>
    <t>Первинна медична допомога населенню, що надається амбулаторно-поліклінічними закладами (відділеннями)</t>
  </si>
  <si>
    <t>Програма сприяння виконанню повноважень депутатами Чернігівської обласної ради на 2019-2020 роки</t>
  </si>
  <si>
    <t xml:space="preserve">    за 2019  рік </t>
  </si>
  <si>
    <t>Керівництво і управління  у відповідній сфері у містах ( місті Києві), селищах, селах, об’єднаних територіальних громадах</t>
  </si>
  <si>
    <t>кількість підготовлених нормативно-правових актів на одного працівника</t>
  </si>
  <si>
    <t>Надання населенню  амбулаторно-поліклінічної та стаціонарної медичної  допомоги</t>
  </si>
  <si>
    <t>кількість закладів охорони здоров’я</t>
  </si>
  <si>
    <t>запланована кількість дітей для оздоровлення та відпочинку</t>
  </si>
  <si>
    <t>витрати на оздоровлення та відпочинок дітей</t>
  </si>
  <si>
    <t>обсяг видатків на придбання обладнання</t>
  </si>
  <si>
    <t>норматив (використання ліжк. фонду 165 дітей*3 зміни)</t>
  </si>
  <si>
    <t>тис. од</t>
  </si>
  <si>
    <r>
      <t>кількість пролікованих хворих</t>
    </r>
    <r>
      <rPr>
        <i/>
        <sz val="11"/>
        <color indexed="8"/>
        <rFont val="Times New Roman"/>
        <family val="1"/>
      </rPr>
      <t xml:space="preserve"> у звичайних стаціонарах</t>
    </r>
  </si>
  <si>
    <t>кількість дітей, яким надаються  послуги на оздоровлення</t>
  </si>
  <si>
    <t>використання ліжк. фонду 165 дітей*3 зміни</t>
  </si>
  <si>
    <t>кількість  путівок на оздоровлення дітей</t>
  </si>
  <si>
    <t>кількість одиниць придбаного обладнання</t>
  </si>
  <si>
    <t>дні</t>
  </si>
  <si>
    <t>норматив на рік/звіт</t>
  </si>
  <si>
    <t>розрахунок (кількість ліжко-днів/кількість пролікованих хворих)</t>
  </si>
  <si>
    <t>середні видатки на придбання одиниці обладнання</t>
  </si>
  <si>
    <t>розрахунковий показник</t>
  </si>
  <si>
    <t>прогноз/звітні дані</t>
  </si>
  <si>
    <t>виявлення захворювань у осіб працездатного віку на ранніх стадіях</t>
  </si>
  <si>
    <t>відсоток оздоровлених дітей від запланованої кількості</t>
  </si>
  <si>
    <t>динаміка кількості придбаного обладнання порівняно з попереднім роком</t>
  </si>
  <si>
    <t>Розрахунковий показник</t>
  </si>
  <si>
    <t>в 11 разів</t>
  </si>
  <si>
    <t>Разом по КПКВК  0712010</t>
  </si>
  <si>
    <t>Лікарсько-акушерська допомога вагітним, породіллям та новонародженим</t>
  </si>
  <si>
    <t xml:space="preserve"> Надання належної лікарсько-акушерської допомоги вагітним, роділлям, породіллям та новонародженим</t>
  </si>
  <si>
    <t>штатний розпис</t>
  </si>
  <si>
    <t>обсяг видатків придбання обладнання</t>
  </si>
  <si>
    <t>кошторис/звіт</t>
  </si>
  <si>
    <t>статистична звітність ф.20</t>
  </si>
  <si>
    <t>кількість відвідувань у жіночих консультаціях</t>
  </si>
  <si>
    <t>середня тривалість перебування породіль у пологовому будинку</t>
  </si>
  <si>
    <t>розрахунок (кількість ліжко-дні акушерства/ кількість породіль)</t>
  </si>
  <si>
    <t>розрахунок (кількість породіль / кількість лікарів пологового залу)</t>
  </si>
  <si>
    <t>статистична звітність ф.№20</t>
  </si>
  <si>
    <t>прогноз/звіт</t>
  </si>
  <si>
    <t>Разом по КПКВК  0712030</t>
  </si>
  <si>
    <t>Надання населенню амбулаторно-поліклінічної допомоги, крім первинної медичної допомоги</t>
  </si>
  <si>
    <t>зведення планів по мережі, штатах і контингентах установ, що фінасуються з місцевих бюджетів</t>
  </si>
  <si>
    <t>кількість ліжок в денних стаціонарах</t>
  </si>
  <si>
    <t>звіт по формі первинно-облікової документації ф 039/о</t>
  </si>
  <si>
    <t>кількість ліжко-днів в денних стаціонарах</t>
  </si>
  <si>
    <t>завантаженість ліжкового фонду в денних стаціонарах</t>
  </si>
  <si>
    <t>дн</t>
  </si>
  <si>
    <t>норматив на рік</t>
  </si>
  <si>
    <t>Разом по КПКВК  0712080</t>
  </si>
  <si>
    <t>Стоматологічна  допомога населенню.</t>
  </si>
  <si>
    <t>Надання належної лікувально-оздоровчої та профілактичної стоматологічної допомоги дорослому та дитячому населенню</t>
  </si>
  <si>
    <t>звіт по формі первинно-облікової документації ф. 039/2о</t>
  </si>
  <si>
    <t>хв</t>
  </si>
  <si>
    <t>розрахунок (кількість відпрацьованого часу(терапія)*60хв/відвідування)</t>
  </si>
  <si>
    <t>сановано від кількості потребуючих санації за зверненням</t>
  </si>
  <si>
    <t>у 9,5 разів</t>
  </si>
  <si>
    <t>Разом по КПКВК  0712100</t>
  </si>
  <si>
    <t>Первинна медична допомога населенню,що надається амбулаторно-поліклінічними закладами (відділеннями)</t>
  </si>
  <si>
    <t>Надання населенню належної первинної медичної допомоги</t>
  </si>
  <si>
    <t>кількість відділень первинної медичної допомоги</t>
  </si>
  <si>
    <t xml:space="preserve">кількість прикріпленого населення </t>
  </si>
  <si>
    <t>форма 20</t>
  </si>
  <si>
    <t>кількість прикріпленого дорослого населення на одного лікаря</t>
  </si>
  <si>
    <t>форма 20 табл 1100</t>
  </si>
  <si>
    <t>кількість прикріпленого дитячого населення на одного лікаря</t>
  </si>
  <si>
    <t>середня кількість відвідувань на одного лікаря</t>
  </si>
  <si>
    <t>розрахункові дані з форми 20</t>
  </si>
  <si>
    <t>забезпечення населення вимірюванням артеріального тиску</t>
  </si>
  <si>
    <t>інформаційні дані закладів охорони здоров'я</t>
  </si>
  <si>
    <t>динаміка виявлення візуальних форм онкозахворювань на ранніх стадіях</t>
  </si>
  <si>
    <t>звітна форма № 35-здоров</t>
  </si>
  <si>
    <t>забезпечення обстеження на туберкульоз методом флюрографічного обстеження дорослого населення</t>
  </si>
  <si>
    <t>забезпечення обстеження на туберкульоз методом туберкулінодіагностики</t>
  </si>
  <si>
    <t>Разом по КПКВК  0712113</t>
  </si>
  <si>
    <t>Забезпечення хворих на цукровий діабет препаратами інсуліну</t>
  </si>
  <si>
    <t>Усього</t>
  </si>
  <si>
    <t>Забезпечення хворих на цукровий діабет ІІ типу та хворих на нецукровий діабет таблетованими препаратами</t>
  </si>
  <si>
    <t>видатки на забезпечення медикаментами хворих на нецукровий діабет</t>
  </si>
  <si>
    <t>інформаційний звіт щодо стану реалізації Централізованих заходів з лікування хворих на цукровий та нецукровий діабет</t>
  </si>
  <si>
    <t xml:space="preserve">кількість хворих на цукровий діабет ІІ типу, що забезпечуються цукрознижуючими таблетованими препаратами </t>
  </si>
  <si>
    <t>кількість хворих на нецукровий  діабет, що забезпечуються таблетованими препаратами</t>
  </si>
  <si>
    <t>розрахунок (загальна потреба в інсуліні/передбачено коштів)</t>
  </si>
  <si>
    <t xml:space="preserve">забезпеченість хворих на цукровий діабет ІІ типу цукрознижуючими таблетованими препаратами </t>
  </si>
  <si>
    <t>розрахунок (загальна сума видатків/потреба в таблетованих формах хворим на цукровий діабет ІІ типу)</t>
  </si>
  <si>
    <t>забезпеченість хворих на нецукровий діабет таблетованими препаратами</t>
  </si>
  <si>
    <t>розрахунок(загальна сума видатків/потреба в таблетованих формах зворим на нецукровий діабет</t>
  </si>
  <si>
    <t>тис. грн</t>
  </si>
  <si>
    <t>Централізовані заходи з лікування онкологічних хворих</t>
  </si>
  <si>
    <t>у тому числі погашення кредиторської заборгованості 2018 року</t>
  </si>
  <si>
    <t>видатки на забезпечення  заходів з профілактики, раннього виявлення онкопатології, зниження рівня смертності від раку, створення умов для родовження та поліпшення якості життя огкологічних хворих</t>
  </si>
  <si>
    <t>кількість онкохворих пацієнтів у відділенні "Хоспіс" КНП Чернігівська міська лікарня № 4 ЧМР, що отримують лікарські засоби для знеболення</t>
  </si>
  <si>
    <t>статформа № 003/о "Медична карта стаціонарного хворого" Звіт "Структура захворюваності по нозологіях"</t>
  </si>
  <si>
    <t>кількість дітей, які отримують паліативну допомогу вдома спеціалістами мобільної служби</t>
  </si>
  <si>
    <t>форма № 112/о "Історія розвитку дитини" форма №025/о "Медична карта амбулаторного хворого"</t>
  </si>
  <si>
    <t>кількість онкохворих, які забезпечуються лікарськими засобами для знеболення через мережу аптечниз закладів на пільгових умовах</t>
  </si>
  <si>
    <t>форма № 025/о</t>
  </si>
  <si>
    <t>кількість онкохворих, яких забезпечують невідкладною медичною допомогою вдома спеціалісти пункту невідкладної медичної допомоги КНП Чернігівська міська лікарня № 1 ЧМР</t>
  </si>
  <si>
    <t>кількість одиниць придбання обладнання</t>
  </si>
  <si>
    <t>витрати на одного хворого дитячого та підліткового віку, які отримують паліативну допомогу вдома</t>
  </si>
  <si>
    <t>розрахунок (передбачена сума коштів/к-сть хворих)</t>
  </si>
  <si>
    <t>вартість лікарських засобів для знеболення на одного онкохворого при амбулаторному лікуванні</t>
  </si>
  <si>
    <t>витрати на одного хворого, яким надаєься  невідкладна медична допомога вдома спеціалістами пункту невідкладної медичної допомоги КНП Чернігівська міська лікарня № 1 ЧМР</t>
  </si>
  <si>
    <t xml:space="preserve">середні видатки на придбання одиниці обладнання </t>
  </si>
  <si>
    <t xml:space="preserve">розрахунок </t>
  </si>
  <si>
    <t>забезпеченість онкохворих знеболювальними препаратами</t>
  </si>
  <si>
    <t xml:space="preserve">статформа № 003/о "Медична карта стаціонарного хворого" </t>
  </si>
  <si>
    <t>Разом по КПКВК  0712145</t>
  </si>
  <si>
    <t>Разом по КПКВК  0712144</t>
  </si>
  <si>
    <t>Разом по КПКВК  0712146</t>
  </si>
  <si>
    <t>видатки на повне чи часткове відшкодування лікарських засобів для лікування серцево-судинних захворювань, цукрового діабету ІІ типу, бронхіальної астми</t>
  </si>
  <si>
    <t>кількість виписаних рецептів на відшкодування вартості лікарських засобів</t>
  </si>
  <si>
    <t>Інформаційний звіт про стан реалізації часткового відшкодування вартості лікарських засобів,задіяних в Урядовій програмі "Доступні ліки"</t>
  </si>
  <si>
    <t>кількість рецептів, за якими здійснено відшкодування вартості лікарських засобів</t>
  </si>
  <si>
    <t>середня вартість одного рецепта за якими здійснено часткове відшкодування вартості лікарських засобів</t>
  </si>
  <si>
    <t>розрахунок (загальна сума видатків/кількість отоварених рецептів</t>
  </si>
  <si>
    <t>відсоток кількості рецептів, які повністю або частково відшкодовані до кількості виписаних рецептів</t>
  </si>
  <si>
    <t>розрахунок (кількість рецептів, які повністю або частково відшкодовані/кількість виписаних рецептів)</t>
  </si>
  <si>
    <t>Забезпечення діяльності інших закладів у сфері охорони здоров'я</t>
  </si>
  <si>
    <t>Разом по КПКВК  0712151</t>
  </si>
  <si>
    <t>кількість установ, відділів</t>
  </si>
  <si>
    <t>кількість закладів охорони здоров'я Чернігівської міської ради, які обслуговує відділ</t>
  </si>
  <si>
    <t>зведення планів по мережі, штатах і контингентах, що фінансуються з міського бюджету</t>
  </si>
  <si>
    <t>кількість КПКВ, які  обслуговуються  працівниками відділу</t>
  </si>
  <si>
    <t>кількість звітних форм</t>
  </si>
  <si>
    <t>Наказ МОЗ України № 102 від 03.05.1999 № 378 від 10.07.2007, № 24 від 24.01.2008; № 665 від 31.07.2013; № 595 від 16.09.2011; № 591 від 11.08.2014</t>
  </si>
  <si>
    <t>кількість звітів, аналітичних довідок, методичних рекомендацій, письмових роз'яснень,довідників, іншої інформації</t>
  </si>
  <si>
    <t>інформаційний звіт</t>
  </si>
  <si>
    <t>кількість звітів, аналітичних довідок, методичних рекомендацій, письмових роз'яснень,довідників, іншої інформації на одного працівника</t>
  </si>
  <si>
    <t>розрахунок (кількість підготовлених довідок/кількість працівників, які зайняті складанням різниз довідок)</t>
  </si>
  <si>
    <t>кількість звітних форм на одного працівника</t>
  </si>
  <si>
    <t>розрахунок (кількість підготовлених звітних форм/кількість працівників, які зайняті підготовкою звітних форм)</t>
  </si>
  <si>
    <t>Разом по КПКВК  0712152</t>
  </si>
  <si>
    <t>Інші програми, заклади та заходи у сфері охорони здоров'я</t>
  </si>
  <si>
    <t>Відшкодування вартості лікарських засобів для пільгової категорії населення</t>
  </si>
  <si>
    <t>Забезпечення пільгової категорії населення зубопротезуванням</t>
  </si>
  <si>
    <t>видатки на безкоштовний та пільговий відпуск медикаментів</t>
  </si>
  <si>
    <t>витрати на пільгове зубопротезування окремих категорій населення згідно з чинним законодавством</t>
  </si>
  <si>
    <t>кількість хворих, які знаходилися на амбулаторному лікуванні і отримали медикаменти безкоштовно або на пільгових умовах</t>
  </si>
  <si>
    <t>Розрахунок (з даних к.2 Дод.8 та Дод.9 Наказу МОЗ України від 11.08.2004 р №411 "Про запровадження моніторингу виконання та фінансового забезпечення державних соціальних нормативів в охороні здоров'я"</t>
  </si>
  <si>
    <t>кількість осіб, які потребують послуг із пільгового зубопротезування</t>
  </si>
  <si>
    <t>Зведені статистичні дані щодо осіб, які потребують пільгового зубопротезування</t>
  </si>
  <si>
    <t>видатки з безкоштовно або на пільгових умовах отриманих медикаментів на одного пільговика</t>
  </si>
  <si>
    <t>розрахунок (бюджетні видатки /кількість пільговиків)</t>
  </si>
  <si>
    <t>видатки на одного пільговика в рік для проведення пільгового зубопротезування</t>
  </si>
  <si>
    <t>розрахунок (бюджетні видатки /кількість осіб, які потребують послуг)</t>
  </si>
  <si>
    <t>відсоток хворих, яким відпущено лікарські засоби до загальної кількості хворих, що відносяться до пільгових категорій для забезпечення медикаментами</t>
  </si>
  <si>
    <t>відсоток забезпеченості пільгової категорії населення зубопротезуванням до потребуючих</t>
  </si>
  <si>
    <t>Разом по КПКВК  0717363</t>
  </si>
  <si>
    <t>рішення Чернігівської міської ради від 31.01.2019 № 38/УІІ "Про  внесення змін і доповнень до рішення міської ради від 29.11.2018 № 36/УІІ "Про міський бюджет на 2019 рік" зі змінами та доповненнями.</t>
  </si>
  <si>
    <t>кількість закладів охорони здоров'я, охоплених проектом</t>
  </si>
  <si>
    <t xml:space="preserve">середня вартість придбання обладнання та медичного обладнання </t>
  </si>
  <si>
    <t>рівень придбання обладнання</t>
  </si>
  <si>
    <t>Управління охорони здоров'я Чернігівської міської ради</t>
  </si>
  <si>
    <t xml:space="preserve">                               </t>
  </si>
  <si>
    <t xml:space="preserve">                інвестиційних програм (проектів), </t>
  </si>
  <si>
    <t xml:space="preserve">            які виконуються в межах бюджетної програми</t>
  </si>
  <si>
    <t xml:space="preserve">            __________________________________________ </t>
  </si>
  <si>
    <t>Назва інвестиційної програми (проекту)</t>
  </si>
  <si>
    <t xml:space="preserve">Придбання медичного лапараскопічного обладнання для виконання планових та ургентних оперативних втручань для комунального некомерційного підприєства "Чернігівська міська лікарня № 3" Чернігівської міської ради, </t>
  </si>
  <si>
    <t>що характеризують виконання бюджетної програми</t>
  </si>
  <si>
    <t xml:space="preserve">               про виконання результативних показників  бюджетної програми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</si>
</sst>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63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63"/>
      <name val="Times New Roman"/>
      <family val="1"/>
    </font>
    <font>
      <sz val="13"/>
      <color indexed="63"/>
      <name val="Consolas"/>
      <family val="3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63"/>
      <name val="Times New Roman"/>
      <family val="1"/>
    </font>
    <font>
      <sz val="12"/>
      <color indexed="63"/>
      <name val="Times New Roman"/>
      <family val="1"/>
    </font>
    <font>
      <sz val="10"/>
      <color indexed="6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292B2C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3"/>
      <color rgb="FF292B2C"/>
      <name val="Times New Roman"/>
      <family val="1"/>
    </font>
    <font>
      <sz val="13"/>
      <color rgb="FF292B2C"/>
      <name val="Consolas"/>
      <family val="3"/>
    </font>
    <font>
      <b/>
      <sz val="13"/>
      <color rgb="FF292B2C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rgb="FF292B2C"/>
      <name val="Times New Roman"/>
      <family val="1"/>
    </font>
    <font>
      <sz val="12"/>
      <color rgb="FF292B2C"/>
      <name val="Times New Roman"/>
      <family val="1"/>
    </font>
    <font>
      <sz val="10"/>
      <color rgb="FF292B2C"/>
      <name val="Times New Roman"/>
      <family val="1"/>
    </font>
    <font>
      <b/>
      <i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rgb="FF292B2C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8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5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65" fillId="0" borderId="0" xfId="0" applyFont="1" applyAlignment="1">
      <alignment/>
    </xf>
    <xf numFmtId="0" fontId="65" fillId="0" borderId="10" xfId="0" applyFont="1" applyBorder="1" applyAlignment="1">
      <alignment/>
    </xf>
    <xf numFmtId="0" fontId="65" fillId="0" borderId="0" xfId="0" applyFont="1" applyBorder="1" applyAlignment="1">
      <alignment/>
    </xf>
    <xf numFmtId="0" fontId="68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 wrapText="1"/>
    </xf>
    <xf numFmtId="0" fontId="66" fillId="33" borderId="0" xfId="0" applyFont="1" applyFill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7" fillId="33" borderId="0" xfId="0" applyFont="1" applyFill="1" applyBorder="1" applyAlignment="1">
      <alignment/>
    </xf>
    <xf numFmtId="0" fontId="67" fillId="33" borderId="0" xfId="0" applyFont="1" applyFill="1" applyBorder="1" applyAlignment="1">
      <alignment/>
    </xf>
    <xf numFmtId="0" fontId="67" fillId="33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174" fontId="0" fillId="0" borderId="0" xfId="0" applyNumberFormat="1" applyAlignment="1">
      <alignment/>
    </xf>
    <xf numFmtId="0" fontId="65" fillId="0" borderId="10" xfId="0" applyFont="1" applyBorder="1" applyAlignment="1">
      <alignment wrapText="1"/>
    </xf>
    <xf numFmtId="174" fontId="65" fillId="0" borderId="10" xfId="0" applyNumberFormat="1" applyFont="1" applyBorder="1" applyAlignment="1">
      <alignment/>
    </xf>
    <xf numFmtId="0" fontId="65" fillId="0" borderId="10" xfId="0" applyFont="1" applyBorder="1" applyAlignment="1">
      <alignment horizontal="center"/>
    </xf>
    <xf numFmtId="0" fontId="70" fillId="0" borderId="10" xfId="0" applyFont="1" applyBorder="1" applyAlignment="1">
      <alignment/>
    </xf>
    <xf numFmtId="0" fontId="70" fillId="0" borderId="10" xfId="0" applyFont="1" applyBorder="1" applyAlignment="1">
      <alignment wrapText="1"/>
    </xf>
    <xf numFmtId="174" fontId="70" fillId="0" borderId="10" xfId="0" applyNumberFormat="1" applyFont="1" applyBorder="1" applyAlignment="1">
      <alignment/>
    </xf>
    <xf numFmtId="0" fontId="70" fillId="0" borderId="0" xfId="0" applyFont="1" applyAlignment="1">
      <alignment/>
    </xf>
    <xf numFmtId="0" fontId="68" fillId="0" borderId="0" xfId="0" applyFont="1" applyAlignment="1">
      <alignment/>
    </xf>
    <xf numFmtId="0" fontId="70" fillId="0" borderId="0" xfId="0" applyFont="1" applyAlignment="1">
      <alignment/>
    </xf>
    <xf numFmtId="0" fontId="65" fillId="0" borderId="10" xfId="0" applyFont="1" applyBorder="1" applyAlignment="1">
      <alignment horizontal="center" wrapText="1"/>
    </xf>
    <xf numFmtId="173" fontId="65" fillId="0" borderId="10" xfId="0" applyNumberFormat="1" applyFont="1" applyBorder="1" applyAlignment="1">
      <alignment horizontal="center"/>
    </xf>
    <xf numFmtId="49" fontId="65" fillId="0" borderId="10" xfId="0" applyNumberFormat="1" applyFont="1" applyBorder="1" applyAlignment="1">
      <alignment horizontal="center"/>
    </xf>
    <xf numFmtId="173" fontId="65" fillId="0" borderId="10" xfId="0" applyNumberFormat="1" applyFont="1" applyFill="1" applyBorder="1" applyAlignment="1">
      <alignment horizontal="center"/>
    </xf>
    <xf numFmtId="174" fontId="65" fillId="0" borderId="10" xfId="0" applyNumberFormat="1" applyFont="1" applyBorder="1" applyAlignment="1">
      <alignment horizontal="center"/>
    </xf>
    <xf numFmtId="0" fontId="71" fillId="0" borderId="10" xfId="0" applyFont="1" applyBorder="1" applyAlignment="1">
      <alignment/>
    </xf>
    <xf numFmtId="0" fontId="66" fillId="33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2" fontId="72" fillId="34" borderId="14" xfId="0" applyNumberFormat="1" applyFont="1" applyFill="1" applyBorder="1" applyAlignment="1">
      <alignment horizontal="center" wrapText="1"/>
    </xf>
    <xf numFmtId="172" fontId="72" fillId="34" borderId="15" xfId="0" applyNumberFormat="1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70" fillId="0" borderId="17" xfId="0" applyFont="1" applyBorder="1" applyAlignment="1">
      <alignment vertical="top" wrapText="1"/>
    </xf>
    <xf numFmtId="0" fontId="65" fillId="0" borderId="17" xfId="0" applyFont="1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3" fillId="0" borderId="10" xfId="0" applyFont="1" applyBorder="1" applyAlignment="1">
      <alignment vertical="top" wrapText="1"/>
    </xf>
    <xf numFmtId="0" fontId="7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5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0" fillId="0" borderId="10" xfId="0" applyFont="1" applyBorder="1" applyAlignment="1">
      <alignment vertical="top" wrapText="1"/>
    </xf>
    <xf numFmtId="0" fontId="65" fillId="0" borderId="10" xfId="0" applyFont="1" applyBorder="1" applyAlignment="1">
      <alignment vertical="top" wrapText="1"/>
    </xf>
    <xf numFmtId="0" fontId="73" fillId="0" borderId="10" xfId="0" applyFont="1" applyBorder="1" applyAlignment="1">
      <alignment horizontal="center" wrapText="1"/>
    </xf>
    <xf numFmtId="0" fontId="65" fillId="0" borderId="20" xfId="0" applyFont="1" applyBorder="1" applyAlignment="1">
      <alignment wrapText="1"/>
    </xf>
    <xf numFmtId="0" fontId="65" fillId="0" borderId="10" xfId="0" applyFont="1" applyBorder="1" applyAlignment="1">
      <alignment horizontal="center" vertical="center" wrapText="1"/>
    </xf>
    <xf numFmtId="0" fontId="54" fillId="0" borderId="12" xfId="0" applyFont="1" applyFill="1" applyBorder="1" applyAlignment="1">
      <alignment/>
    </xf>
    <xf numFmtId="0" fontId="70" fillId="0" borderId="0" xfId="0" applyFont="1" applyBorder="1" applyAlignment="1">
      <alignment/>
    </xf>
    <xf numFmtId="173" fontId="72" fillId="34" borderId="14" xfId="0" applyNumberFormat="1" applyFont="1" applyFill="1" applyBorder="1" applyAlignment="1">
      <alignment horizontal="center" wrapText="1"/>
    </xf>
    <xf numFmtId="173" fontId="72" fillId="34" borderId="15" xfId="0" applyNumberFormat="1" applyFont="1" applyFill="1" applyBorder="1" applyAlignment="1">
      <alignment horizontal="center" wrapText="1"/>
    </xf>
    <xf numFmtId="173" fontId="73" fillId="0" borderId="10" xfId="0" applyNumberFormat="1" applyFont="1" applyFill="1" applyBorder="1" applyAlignment="1">
      <alignment horizontal="center" vertical="center" wrapText="1"/>
    </xf>
    <xf numFmtId="172" fontId="73" fillId="0" borderId="10" xfId="0" applyNumberFormat="1" applyFont="1" applyFill="1" applyBorder="1" applyAlignment="1">
      <alignment horizontal="center" vertical="center" wrapText="1"/>
    </xf>
    <xf numFmtId="172" fontId="73" fillId="0" borderId="18" xfId="0" applyNumberFormat="1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1" fontId="73" fillId="0" borderId="10" xfId="0" applyNumberFormat="1" applyFont="1" applyFill="1" applyBorder="1" applyAlignment="1">
      <alignment horizontal="center" vertical="center" wrapText="1"/>
    </xf>
    <xf numFmtId="1" fontId="73" fillId="0" borderId="18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Alignment="1">
      <alignment horizontal="left"/>
    </xf>
    <xf numFmtId="0" fontId="54" fillId="0" borderId="23" xfId="0" applyFont="1" applyFill="1" applyBorder="1" applyAlignment="1">
      <alignment/>
    </xf>
    <xf numFmtId="173" fontId="73" fillId="0" borderId="12" xfId="0" applyNumberFormat="1" applyFont="1" applyFill="1" applyBorder="1" applyAlignment="1">
      <alignment horizontal="center" vertical="center" wrapText="1"/>
    </xf>
    <xf numFmtId="172" fontId="73" fillId="0" borderId="12" xfId="0" applyNumberFormat="1" applyFont="1" applyFill="1" applyBorder="1" applyAlignment="1">
      <alignment horizontal="center" vertical="center" wrapText="1"/>
    </xf>
    <xf numFmtId="172" fontId="73" fillId="0" borderId="13" xfId="0" applyNumberFormat="1" applyFont="1" applyFill="1" applyBorder="1" applyAlignment="1">
      <alignment horizontal="center" vertical="center" wrapText="1"/>
    </xf>
    <xf numFmtId="0" fontId="65" fillId="0" borderId="20" xfId="0" applyFont="1" applyBorder="1" applyAlignment="1">
      <alignment/>
    </xf>
    <xf numFmtId="0" fontId="65" fillId="0" borderId="21" xfId="0" applyFont="1" applyBorder="1" applyAlignment="1">
      <alignment/>
    </xf>
    <xf numFmtId="174" fontId="72" fillId="34" borderId="15" xfId="0" applyNumberFormat="1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65" fillId="0" borderId="10" xfId="0" applyFont="1" applyBorder="1" applyAlignment="1">
      <alignment horizontal="center" wrapText="1"/>
    </xf>
    <xf numFmtId="174" fontId="65" fillId="0" borderId="10" xfId="0" applyNumberFormat="1" applyFont="1" applyFill="1" applyBorder="1" applyAlignment="1">
      <alignment horizontal="center"/>
    </xf>
    <xf numFmtId="49" fontId="6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justify" vertical="center" wrapText="1"/>
    </xf>
    <xf numFmtId="0" fontId="65" fillId="0" borderId="0" xfId="0" applyFont="1" applyBorder="1" applyAlignment="1">
      <alignment horizontal="center" wrapText="1"/>
    </xf>
    <xf numFmtId="173" fontId="65" fillId="0" borderId="0" xfId="0" applyNumberFormat="1" applyFont="1" applyBorder="1" applyAlignment="1">
      <alignment horizontal="center"/>
    </xf>
    <xf numFmtId="0" fontId="74" fillId="0" borderId="0" xfId="0" applyFont="1" applyAlignment="1">
      <alignment vertical="center"/>
    </xf>
    <xf numFmtId="173" fontId="0" fillId="0" borderId="0" xfId="0" applyNumberFormat="1" applyAlignment="1">
      <alignment/>
    </xf>
    <xf numFmtId="173" fontId="0" fillId="0" borderId="17" xfId="0" applyNumberFormat="1" applyBorder="1" applyAlignment="1">
      <alignment/>
    </xf>
    <xf numFmtId="175" fontId="65" fillId="0" borderId="10" xfId="0" applyNumberFormat="1" applyFont="1" applyBorder="1" applyAlignment="1">
      <alignment vertical="center" wrapText="1"/>
    </xf>
    <xf numFmtId="175" fontId="0" fillId="0" borderId="10" xfId="0" applyNumberFormat="1" applyBorder="1" applyAlignment="1">
      <alignment vertical="center"/>
    </xf>
    <xf numFmtId="175" fontId="0" fillId="0" borderId="18" xfId="0" applyNumberFormat="1" applyBorder="1" applyAlignment="1">
      <alignment vertical="center"/>
    </xf>
    <xf numFmtId="173" fontId="72" fillId="0" borderId="14" xfId="0" applyNumberFormat="1" applyFont="1" applyFill="1" applyBorder="1" applyAlignment="1">
      <alignment horizontal="center" wrapText="1"/>
    </xf>
    <xf numFmtId="173" fontId="72" fillId="0" borderId="15" xfId="0" applyNumberFormat="1" applyFont="1" applyFill="1" applyBorder="1" applyAlignment="1">
      <alignment horizontal="center" wrapText="1"/>
    </xf>
    <xf numFmtId="0" fontId="75" fillId="0" borderId="0" xfId="0" applyFont="1" applyAlignment="1">
      <alignment vertical="center" wrapText="1"/>
    </xf>
    <xf numFmtId="0" fontId="65" fillId="0" borderId="24" xfId="0" applyFont="1" applyBorder="1" applyAlignment="1">
      <alignment horizontal="center" vertical="center" wrapText="1"/>
    </xf>
    <xf numFmtId="0" fontId="65" fillId="0" borderId="14" xfId="0" applyFont="1" applyBorder="1" applyAlignment="1">
      <alignment wrapText="1"/>
    </xf>
    <xf numFmtId="0" fontId="65" fillId="0" borderId="25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76" fillId="0" borderId="14" xfId="0" applyFont="1" applyBorder="1" applyAlignment="1">
      <alignment wrapText="1"/>
    </xf>
    <xf numFmtId="175" fontId="65" fillId="0" borderId="25" xfId="0" applyNumberFormat="1" applyFont="1" applyBorder="1" applyAlignment="1">
      <alignment horizontal="center" vertical="center" wrapText="1"/>
    </xf>
    <xf numFmtId="0" fontId="65" fillId="0" borderId="14" xfId="0" applyFont="1" applyBorder="1" applyAlignment="1">
      <alignment vertical="center" wrapText="1"/>
    </xf>
    <xf numFmtId="0" fontId="64" fillId="0" borderId="25" xfId="0" applyFont="1" applyBorder="1" applyAlignment="1">
      <alignment horizontal="center" vertical="center" wrapText="1"/>
    </xf>
    <xf numFmtId="0" fontId="77" fillId="0" borderId="14" xfId="0" applyFont="1" applyBorder="1" applyAlignment="1">
      <alignment wrapText="1"/>
    </xf>
    <xf numFmtId="3" fontId="65" fillId="0" borderId="25" xfId="0" applyNumberFormat="1" applyFont="1" applyBorder="1" applyAlignment="1">
      <alignment horizontal="center" vertical="center" wrapText="1"/>
    </xf>
    <xf numFmtId="0" fontId="78" fillId="0" borderId="0" xfId="0" applyFont="1" applyAlignment="1">
      <alignment wrapText="1"/>
    </xf>
    <xf numFmtId="0" fontId="70" fillId="0" borderId="2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72" fontId="65" fillId="0" borderId="25" xfId="0" applyNumberFormat="1" applyFont="1" applyBorder="1" applyAlignment="1">
      <alignment horizontal="center" vertical="center" wrapText="1"/>
    </xf>
    <xf numFmtId="2" fontId="65" fillId="0" borderId="25" xfId="0" applyNumberFormat="1" applyFont="1" applyBorder="1" applyAlignment="1">
      <alignment horizontal="center" vertical="center" wrapText="1"/>
    </xf>
    <xf numFmtId="174" fontId="73" fillId="0" borderId="12" xfId="0" applyNumberFormat="1" applyFont="1" applyFill="1" applyBorder="1" applyAlignment="1">
      <alignment horizontal="center" vertical="center" wrapText="1"/>
    </xf>
    <xf numFmtId="174" fontId="73" fillId="0" borderId="13" xfId="0" applyNumberFormat="1" applyFont="1" applyFill="1" applyBorder="1" applyAlignment="1">
      <alignment horizontal="center" vertical="center" wrapText="1"/>
    </xf>
    <xf numFmtId="0" fontId="79" fillId="0" borderId="25" xfId="0" applyFont="1" applyBorder="1" applyAlignment="1">
      <alignment horizontal="center" vertical="center" wrapText="1"/>
    </xf>
    <xf numFmtId="0" fontId="77" fillId="0" borderId="25" xfId="0" applyFont="1" applyBorder="1" applyAlignment="1">
      <alignment horizontal="center" vertical="center" wrapText="1"/>
    </xf>
    <xf numFmtId="0" fontId="80" fillId="0" borderId="0" xfId="0" applyFont="1" applyAlignment="1">
      <alignment vertical="center" wrapText="1"/>
    </xf>
    <xf numFmtId="174" fontId="81" fillId="0" borderId="12" xfId="0" applyNumberFormat="1" applyFont="1" applyFill="1" applyBorder="1" applyAlignment="1">
      <alignment horizontal="center" vertical="center" wrapText="1"/>
    </xf>
    <xf numFmtId="174" fontId="81" fillId="0" borderId="13" xfId="0" applyNumberFormat="1" applyFont="1" applyFill="1" applyBorder="1" applyAlignment="1">
      <alignment horizontal="center" vertical="center" wrapText="1"/>
    </xf>
    <xf numFmtId="174" fontId="81" fillId="0" borderId="15" xfId="0" applyNumberFormat="1" applyFont="1" applyFill="1" applyBorder="1" applyAlignment="1">
      <alignment horizontal="center" wrapText="1"/>
    </xf>
    <xf numFmtId="0" fontId="65" fillId="0" borderId="25" xfId="0" applyFont="1" applyFill="1" applyBorder="1" applyAlignment="1">
      <alignment horizontal="center" vertical="center" wrapText="1"/>
    </xf>
    <xf numFmtId="3" fontId="65" fillId="0" borderId="25" xfId="0" applyNumberFormat="1" applyFont="1" applyFill="1" applyBorder="1" applyAlignment="1">
      <alignment horizontal="center" vertical="center" wrapText="1"/>
    </xf>
    <xf numFmtId="174" fontId="72" fillId="34" borderId="25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174" fontId="65" fillId="0" borderId="17" xfId="0" applyNumberFormat="1" applyFont="1" applyBorder="1" applyAlignment="1">
      <alignment horizontal="center"/>
    </xf>
    <xf numFmtId="0" fontId="65" fillId="0" borderId="24" xfId="0" applyFont="1" applyBorder="1" applyAlignment="1">
      <alignment horizontal="center" vertical="center" wrapText="1"/>
    </xf>
    <xf numFmtId="0" fontId="74" fillId="0" borderId="0" xfId="0" applyFont="1" applyAlignment="1">
      <alignment vertical="center" wrapText="1"/>
    </xf>
    <xf numFmtId="175" fontId="73" fillId="0" borderId="25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172" fontId="65" fillId="0" borderId="25" xfId="0" applyNumberFormat="1" applyFont="1" applyFill="1" applyBorder="1" applyAlignment="1">
      <alignment horizontal="center" vertical="center" wrapText="1"/>
    </xf>
    <xf numFmtId="175" fontId="65" fillId="0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174" fontId="65" fillId="0" borderId="27" xfId="0" applyNumberFormat="1" applyFont="1" applyBorder="1" applyAlignment="1">
      <alignment horizontal="center"/>
    </xf>
    <xf numFmtId="174" fontId="65" fillId="0" borderId="28" xfId="0" applyNumberFormat="1" applyFont="1" applyBorder="1" applyAlignment="1">
      <alignment horizontal="center"/>
    </xf>
    <xf numFmtId="0" fontId="65" fillId="0" borderId="14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74" fontId="65" fillId="0" borderId="31" xfId="0" applyNumberFormat="1" applyFont="1" applyBorder="1" applyAlignment="1">
      <alignment horizontal="center"/>
    </xf>
    <xf numFmtId="174" fontId="65" fillId="0" borderId="32" xfId="0" applyNumberFormat="1" applyFont="1" applyBorder="1" applyAlignment="1">
      <alignment horizontal="center"/>
    </xf>
    <xf numFmtId="174" fontId="65" fillId="0" borderId="22" xfId="0" applyNumberFormat="1" applyFont="1" applyBorder="1" applyAlignment="1">
      <alignment horizontal="center"/>
    </xf>
    <xf numFmtId="4" fontId="65" fillId="0" borderId="25" xfId="0" applyNumberFormat="1" applyFont="1" applyBorder="1" applyAlignment="1">
      <alignment horizontal="center" vertical="center" wrapText="1"/>
    </xf>
    <xf numFmtId="173" fontId="65" fillId="0" borderId="25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174" fontId="72" fillId="34" borderId="33" xfId="0" applyNumberFormat="1" applyFont="1" applyFill="1" applyBorder="1" applyAlignment="1">
      <alignment horizontal="center" wrapText="1"/>
    </xf>
    <xf numFmtId="174" fontId="72" fillId="34" borderId="34" xfId="0" applyNumberFormat="1" applyFont="1" applyFill="1" applyBorder="1" applyAlignment="1">
      <alignment horizontal="center" wrapText="1"/>
    </xf>
    <xf numFmtId="0" fontId="67" fillId="0" borderId="0" xfId="0" applyFont="1" applyAlignment="1">
      <alignment/>
    </xf>
    <xf numFmtId="0" fontId="73" fillId="0" borderId="20" xfId="0" applyFont="1" applyBorder="1" applyAlignment="1">
      <alignment wrapText="1"/>
    </xf>
    <xf numFmtId="0" fontId="73" fillId="0" borderId="20" xfId="0" applyFont="1" applyBorder="1" applyAlignment="1">
      <alignment/>
    </xf>
    <xf numFmtId="0" fontId="65" fillId="0" borderId="10" xfId="0" applyFont="1" applyBorder="1" applyAlignment="1">
      <alignment vertical="center" wrapText="1"/>
    </xf>
    <xf numFmtId="49" fontId="65" fillId="0" borderId="10" xfId="0" applyNumberFormat="1" applyFont="1" applyBorder="1" applyAlignment="1">
      <alignment horizontal="center" vertical="top"/>
    </xf>
    <xf numFmtId="0" fontId="75" fillId="0" borderId="10" xfId="0" applyFont="1" applyBorder="1" applyAlignment="1">
      <alignment vertical="center" wrapText="1"/>
    </xf>
    <xf numFmtId="174" fontId="75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/>
    </xf>
    <xf numFmtId="0" fontId="70" fillId="0" borderId="12" xfId="0" applyFont="1" applyBorder="1" applyAlignment="1">
      <alignment vertical="top" wrapText="1"/>
    </xf>
    <xf numFmtId="0" fontId="65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0" fillId="0" borderId="15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35" xfId="0" applyFont="1" applyFill="1" applyBorder="1" applyAlignment="1">
      <alignment horizontal="left" wrapText="1"/>
    </xf>
    <xf numFmtId="0" fontId="65" fillId="0" borderId="36" xfId="0" applyFont="1" applyFill="1" applyBorder="1" applyAlignment="1">
      <alignment horizontal="left" wrapText="1"/>
    </xf>
    <xf numFmtId="174" fontId="72" fillId="0" borderId="36" xfId="0" applyNumberFormat="1" applyFont="1" applyFill="1" applyBorder="1" applyAlignment="1">
      <alignment horizontal="center" wrapText="1"/>
    </xf>
    <xf numFmtId="174" fontId="72" fillId="0" borderId="37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79" fillId="0" borderId="0" xfId="0" applyFont="1" applyAlignment="1">
      <alignment/>
    </xf>
    <xf numFmtId="0" fontId="78" fillId="0" borderId="0" xfId="0" applyFont="1" applyAlignment="1">
      <alignment/>
    </xf>
    <xf numFmtId="0" fontId="70" fillId="0" borderId="38" xfId="0" applyFont="1" applyBorder="1" applyAlignment="1">
      <alignment horizontal="center" wrapText="1"/>
    </xf>
    <xf numFmtId="0" fontId="70" fillId="0" borderId="39" xfId="0" applyFont="1" applyBorder="1" applyAlignment="1">
      <alignment horizontal="center" wrapText="1"/>
    </xf>
    <xf numFmtId="0" fontId="70" fillId="0" borderId="40" xfId="0" applyFont="1" applyBorder="1" applyAlignment="1">
      <alignment horizontal="center" wrapText="1"/>
    </xf>
    <xf numFmtId="0" fontId="70" fillId="0" borderId="0" xfId="0" applyFont="1" applyAlignment="1">
      <alignment horizontal="left" wrapText="1"/>
    </xf>
    <xf numFmtId="0" fontId="70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 wrapText="1"/>
    </xf>
    <xf numFmtId="0" fontId="68" fillId="0" borderId="0" xfId="0" applyFont="1" applyBorder="1" applyAlignment="1">
      <alignment horizontal="center"/>
    </xf>
    <xf numFmtId="0" fontId="68" fillId="0" borderId="0" xfId="0" applyFont="1" applyBorder="1" applyAlignment="1">
      <alignment vertical="center" wrapText="1"/>
    </xf>
    <xf numFmtId="0" fontId="68" fillId="33" borderId="0" xfId="0" applyFont="1" applyFill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8" fillId="33" borderId="0" xfId="0" applyFont="1" applyFill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66" fillId="33" borderId="0" xfId="0" applyFont="1" applyFill="1" applyBorder="1" applyAlignment="1">
      <alignment horizontal="center"/>
    </xf>
    <xf numFmtId="49" fontId="66" fillId="33" borderId="0" xfId="0" applyNumberFormat="1" applyFont="1" applyFill="1" applyBorder="1" applyAlignment="1">
      <alignment horizontal="center"/>
    </xf>
    <xf numFmtId="0" fontId="82" fillId="33" borderId="0" xfId="0" applyFont="1" applyFill="1" applyBorder="1" applyAlignment="1">
      <alignment horizontal="center" wrapText="1"/>
    </xf>
    <xf numFmtId="0" fontId="83" fillId="33" borderId="26" xfId="0" applyFont="1" applyFill="1" applyBorder="1" applyAlignment="1">
      <alignment horizontal="center" wrapText="1"/>
    </xf>
    <xf numFmtId="0" fontId="83" fillId="33" borderId="35" xfId="0" applyFont="1" applyFill="1" applyBorder="1" applyAlignment="1">
      <alignment horizontal="center" wrapText="1"/>
    </xf>
    <xf numFmtId="0" fontId="83" fillId="33" borderId="31" xfId="0" applyFont="1" applyFill="1" applyBorder="1" applyAlignment="1">
      <alignment horizontal="center" wrapText="1"/>
    </xf>
    <xf numFmtId="0" fontId="83" fillId="33" borderId="36" xfId="0" applyFont="1" applyFill="1" applyBorder="1" applyAlignment="1">
      <alignment horizontal="center" wrapText="1"/>
    </xf>
    <xf numFmtId="0" fontId="65" fillId="0" borderId="27" xfId="0" applyFont="1" applyBorder="1" applyAlignment="1">
      <alignment horizontal="center" wrapText="1"/>
    </xf>
    <xf numFmtId="0" fontId="74" fillId="0" borderId="0" xfId="0" applyFont="1" applyAlignment="1">
      <alignment horizontal="center" vertical="center" wrapText="1"/>
    </xf>
    <xf numFmtId="0" fontId="65" fillId="0" borderId="0" xfId="0" applyFont="1" applyBorder="1" applyAlignment="1">
      <alignment horizontal="center" vertical="top"/>
    </xf>
    <xf numFmtId="0" fontId="70" fillId="0" borderId="0" xfId="0" applyFont="1" applyAlignment="1">
      <alignment horizontal="center"/>
    </xf>
    <xf numFmtId="0" fontId="65" fillId="0" borderId="28" xfId="0" applyFont="1" applyBorder="1" applyAlignment="1">
      <alignment horizontal="center" wrapText="1"/>
    </xf>
    <xf numFmtId="0" fontId="65" fillId="0" borderId="18" xfId="0" applyFont="1" applyBorder="1" applyAlignment="1">
      <alignment horizontal="center" wrapText="1"/>
    </xf>
    <xf numFmtId="0" fontId="65" fillId="34" borderId="23" xfId="0" applyFont="1" applyFill="1" applyBorder="1" applyAlignment="1">
      <alignment horizontal="left" wrapText="1"/>
    </xf>
    <xf numFmtId="0" fontId="65" fillId="34" borderId="41" xfId="0" applyFont="1" applyFill="1" applyBorder="1" applyAlignment="1">
      <alignment horizontal="left" wrapText="1"/>
    </xf>
    <xf numFmtId="0" fontId="65" fillId="34" borderId="42" xfId="0" applyFont="1" applyFill="1" applyBorder="1" applyAlignment="1">
      <alignment horizontal="left" wrapText="1"/>
    </xf>
    <xf numFmtId="0" fontId="54" fillId="0" borderId="23" xfId="0" applyFont="1" applyFill="1" applyBorder="1" applyAlignment="1">
      <alignment horizontal="center"/>
    </xf>
    <xf numFmtId="0" fontId="54" fillId="0" borderId="42" xfId="0" applyFont="1" applyFill="1" applyBorder="1" applyAlignment="1">
      <alignment horizontal="center"/>
    </xf>
    <xf numFmtId="0" fontId="70" fillId="0" borderId="0" xfId="0" applyFont="1" applyBorder="1" applyAlignment="1">
      <alignment horizontal="left" wrapText="1"/>
    </xf>
    <xf numFmtId="0" fontId="84" fillId="33" borderId="0" xfId="0" applyFont="1" applyFill="1" applyBorder="1" applyAlignment="1">
      <alignment horizontal="center"/>
    </xf>
    <xf numFmtId="0" fontId="64" fillId="0" borderId="43" xfId="0" applyFont="1" applyBorder="1" applyAlignment="1">
      <alignment horizontal="center" wrapText="1"/>
    </xf>
    <xf numFmtId="0" fontId="64" fillId="0" borderId="24" xfId="0" applyFont="1" applyBorder="1" applyAlignment="1">
      <alignment horizontal="center" wrapText="1"/>
    </xf>
    <xf numFmtId="0" fontId="63" fillId="33" borderId="0" xfId="0" applyFont="1" applyFill="1" applyBorder="1" applyAlignment="1">
      <alignment horizontal="center" wrapText="1"/>
    </xf>
    <xf numFmtId="0" fontId="65" fillId="0" borderId="0" xfId="0" applyFont="1" applyBorder="1" applyAlignment="1">
      <alignment horizontal="center"/>
    </xf>
    <xf numFmtId="0" fontId="65" fillId="34" borderId="15" xfId="0" applyFont="1" applyFill="1" applyBorder="1" applyAlignment="1">
      <alignment horizontal="left" wrapText="1"/>
    </xf>
    <xf numFmtId="0" fontId="64" fillId="0" borderId="29" xfId="0" applyFont="1" applyBorder="1" applyAlignment="1">
      <alignment horizontal="center" wrapText="1"/>
    </xf>
    <xf numFmtId="0" fontId="64" fillId="0" borderId="30" xfId="0" applyFont="1" applyBorder="1" applyAlignment="1">
      <alignment horizontal="center" wrapText="1"/>
    </xf>
    <xf numFmtId="0" fontId="64" fillId="0" borderId="44" xfId="0" applyFont="1" applyBorder="1" applyAlignment="1">
      <alignment horizontal="center" wrapText="1"/>
    </xf>
    <xf numFmtId="0" fontId="64" fillId="0" borderId="45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79" fillId="0" borderId="45" xfId="0" applyFont="1" applyBorder="1" applyAlignment="1">
      <alignment horizontal="center" vertical="center" wrapText="1"/>
    </xf>
    <xf numFmtId="0" fontId="79" fillId="0" borderId="24" xfId="0" applyFont="1" applyBorder="1" applyAlignment="1">
      <alignment horizontal="center" vertical="center" wrapText="1"/>
    </xf>
    <xf numFmtId="0" fontId="65" fillId="0" borderId="45" xfId="0" applyFont="1" applyBorder="1" applyAlignment="1">
      <alignment horizontal="center" vertical="center" wrapText="1"/>
    </xf>
    <xf numFmtId="0" fontId="65" fillId="0" borderId="43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65" fillId="0" borderId="46" xfId="0" applyFont="1" applyBorder="1" applyAlignment="1">
      <alignment horizontal="center" vertical="center" wrapText="1"/>
    </xf>
    <xf numFmtId="0" fontId="65" fillId="0" borderId="47" xfId="0" applyFont="1" applyBorder="1" applyAlignment="1">
      <alignment horizontal="center" vertical="center" wrapText="1"/>
    </xf>
    <xf numFmtId="0" fontId="65" fillId="0" borderId="48" xfId="0" applyFont="1" applyBorder="1" applyAlignment="1">
      <alignment horizontal="center" vertical="center" wrapText="1"/>
    </xf>
    <xf numFmtId="0" fontId="73" fillId="0" borderId="49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3" fillId="0" borderId="50" xfId="0" applyFont="1" applyBorder="1" applyAlignment="1">
      <alignment horizontal="center" vertical="center" wrapText="1"/>
    </xf>
    <xf numFmtId="0" fontId="64" fillId="0" borderId="43" xfId="0" applyFont="1" applyBorder="1" applyAlignment="1">
      <alignment horizontal="center" vertical="center" wrapText="1"/>
    </xf>
    <xf numFmtId="0" fontId="65" fillId="34" borderId="44" xfId="0" applyFont="1" applyFill="1" applyBorder="1" applyAlignment="1">
      <alignment horizontal="left" wrapText="1"/>
    </xf>
    <xf numFmtId="0" fontId="65" fillId="34" borderId="51" xfId="0" applyFont="1" applyFill="1" applyBorder="1" applyAlignment="1">
      <alignment horizontal="left" wrapText="1"/>
    </xf>
    <xf numFmtId="0" fontId="65" fillId="34" borderId="25" xfId="0" applyFont="1" applyFill="1" applyBorder="1" applyAlignment="1">
      <alignment horizontal="left" wrapText="1"/>
    </xf>
    <xf numFmtId="0" fontId="73" fillId="0" borderId="10" xfId="0" applyFont="1" applyBorder="1" applyAlignment="1">
      <alignment horizontal="center" vertical="center" wrapText="1"/>
    </xf>
    <xf numFmtId="0" fontId="65" fillId="34" borderId="52" xfId="0" applyFont="1" applyFill="1" applyBorder="1" applyAlignment="1">
      <alignment horizontal="left" wrapText="1"/>
    </xf>
    <xf numFmtId="0" fontId="65" fillId="34" borderId="33" xfId="0" applyFont="1" applyFill="1" applyBorder="1" applyAlignment="1">
      <alignment horizontal="left" wrapText="1"/>
    </xf>
    <xf numFmtId="0" fontId="73" fillId="0" borderId="53" xfId="0" applyFont="1" applyBorder="1" applyAlignment="1">
      <alignment horizontal="center" vertical="center" wrapText="1"/>
    </xf>
    <xf numFmtId="0" fontId="73" fillId="0" borderId="54" xfId="0" applyFont="1" applyBorder="1" applyAlignment="1">
      <alignment horizontal="center" vertical="center" wrapText="1"/>
    </xf>
    <xf numFmtId="0" fontId="73" fillId="0" borderId="55" xfId="0" applyFont="1" applyBorder="1" applyAlignment="1">
      <alignment horizontal="center" vertical="center" wrapText="1"/>
    </xf>
    <xf numFmtId="0" fontId="65" fillId="0" borderId="56" xfId="0" applyFont="1" applyBorder="1" applyAlignment="1">
      <alignment horizontal="center" vertical="center" wrapText="1"/>
    </xf>
    <xf numFmtId="0" fontId="65" fillId="0" borderId="57" xfId="0" applyFont="1" applyBorder="1" applyAlignment="1">
      <alignment horizontal="center" vertical="center" wrapText="1"/>
    </xf>
    <xf numFmtId="0" fontId="65" fillId="0" borderId="58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87" fillId="33" borderId="20" xfId="0" applyFont="1" applyFill="1" applyBorder="1" applyAlignment="1">
      <alignment horizontal="center" wrapText="1"/>
    </xf>
    <xf numFmtId="0" fontId="87" fillId="33" borderId="36" xfId="0" applyFont="1" applyFill="1" applyBorder="1" applyAlignment="1">
      <alignment horizontal="center" wrapText="1"/>
    </xf>
    <xf numFmtId="0" fontId="87" fillId="33" borderId="17" xfId="0" applyFont="1" applyFill="1" applyBorder="1" applyAlignment="1">
      <alignment horizontal="center" wrapText="1"/>
    </xf>
    <xf numFmtId="0" fontId="83" fillId="33" borderId="20" xfId="0" applyFont="1" applyFill="1" applyBorder="1" applyAlignment="1">
      <alignment horizontal="center" wrapText="1"/>
    </xf>
    <xf numFmtId="0" fontId="83" fillId="33" borderId="17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8" fillId="33" borderId="0" xfId="0" applyFont="1" applyFill="1" applyAlignment="1">
      <alignment horizontal="center"/>
    </xf>
    <xf numFmtId="0" fontId="86" fillId="0" borderId="0" xfId="0" applyFont="1" applyAlignment="1">
      <alignment horizontal="center"/>
    </xf>
    <xf numFmtId="0" fontId="87" fillId="33" borderId="0" xfId="0" applyFont="1" applyFill="1" applyAlignment="1">
      <alignment horizontal="center"/>
    </xf>
    <xf numFmtId="0" fontId="84" fillId="33" borderId="0" xfId="0" applyFont="1" applyFill="1" applyAlignment="1">
      <alignment horizontal="center"/>
    </xf>
    <xf numFmtId="0" fontId="81" fillId="0" borderId="0" xfId="0" applyFont="1" applyAlignment="1">
      <alignment horizontal="center"/>
    </xf>
    <xf numFmtId="0" fontId="70" fillId="0" borderId="0" xfId="0" applyFont="1" applyAlignment="1">
      <alignment horizontal="right"/>
    </xf>
    <xf numFmtId="0" fontId="73" fillId="0" borderId="10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PageLayoutView="0" workbookViewId="0" topLeftCell="A82">
      <selection activeCell="D11" sqref="D11"/>
    </sheetView>
  </sheetViews>
  <sheetFormatPr defaultColWidth="9.140625" defaultRowHeight="15"/>
  <cols>
    <col min="1" max="1" width="20.421875" style="0" customWidth="1"/>
    <col min="2" max="2" width="11.7109375" style="0" customWidth="1"/>
    <col min="3" max="3" width="30.421875" style="0" customWidth="1"/>
    <col min="4" max="4" width="19.140625" style="0" customWidth="1"/>
    <col min="5" max="5" width="19.00390625" style="0" customWidth="1"/>
    <col min="6" max="6" width="14.57421875" style="0" customWidth="1"/>
    <col min="7" max="7" width="12.421875" style="0" customWidth="1"/>
    <col min="8" max="8" width="17.140625" style="0" customWidth="1"/>
    <col min="9" max="9" width="12.28125" style="0" customWidth="1"/>
    <col min="10" max="10" width="10.00390625" style="0" bestFit="1" customWidth="1"/>
    <col min="11" max="11" width="10.421875" style="0" customWidth="1"/>
  </cols>
  <sheetData>
    <row r="1" spans="6:8" ht="14.25">
      <c r="F1" s="2" t="s">
        <v>0</v>
      </c>
      <c r="G1" s="3"/>
      <c r="H1" s="4"/>
    </row>
    <row r="2" spans="6:8" ht="16.5">
      <c r="F2" s="5" t="s">
        <v>1</v>
      </c>
      <c r="G2" s="4"/>
      <c r="H2" s="4"/>
    </row>
    <row r="3" spans="1:8" ht="16.5">
      <c r="A3" t="s">
        <v>2</v>
      </c>
      <c r="F3" s="5" t="s">
        <v>3</v>
      </c>
      <c r="G3" s="4"/>
      <c r="H3" s="4"/>
    </row>
    <row r="4" spans="1:8" ht="16.5">
      <c r="A4" t="s">
        <v>4</v>
      </c>
      <c r="F4" s="5" t="s">
        <v>5</v>
      </c>
      <c r="G4" s="4"/>
      <c r="H4" s="4"/>
    </row>
    <row r="5" spans="1:8" ht="16.5">
      <c r="A5" s="173" t="s">
        <v>6</v>
      </c>
      <c r="B5" s="173"/>
      <c r="C5" s="173"/>
      <c r="D5" s="173"/>
      <c r="E5" s="173"/>
      <c r="F5" s="10"/>
      <c r="G5" s="10"/>
      <c r="H5" s="11"/>
    </row>
    <row r="6" spans="1:8" ht="16.5">
      <c r="A6" s="174" t="s">
        <v>7</v>
      </c>
      <c r="B6" s="174"/>
      <c r="C6" s="174"/>
      <c r="D6" s="174"/>
      <c r="E6" s="174"/>
      <c r="F6" s="174"/>
      <c r="G6" s="174"/>
      <c r="H6" s="12"/>
    </row>
    <row r="7" spans="1:8" ht="17.25">
      <c r="A7" s="13"/>
      <c r="B7" s="14" t="s">
        <v>308</v>
      </c>
      <c r="C7" s="14"/>
      <c r="D7" s="14"/>
      <c r="E7" s="14"/>
      <c r="F7" s="15"/>
      <c r="G7" s="15"/>
      <c r="H7" s="16"/>
    </row>
    <row r="8" spans="1:8" ht="17.25">
      <c r="A8" s="13" t="s">
        <v>8</v>
      </c>
      <c r="B8" s="13"/>
      <c r="C8" s="13"/>
      <c r="D8" s="13"/>
      <c r="E8" s="13"/>
      <c r="F8" s="13"/>
      <c r="G8" s="13"/>
      <c r="H8" s="17"/>
    </row>
    <row r="9" spans="1:9" ht="17.25">
      <c r="A9" s="175" t="s">
        <v>145</v>
      </c>
      <c r="B9" s="175"/>
      <c r="C9" s="175"/>
      <c r="D9" s="175"/>
      <c r="E9" s="175"/>
      <c r="F9" s="175"/>
      <c r="G9" s="175"/>
      <c r="H9" s="18"/>
      <c r="I9" t="s">
        <v>61</v>
      </c>
    </row>
    <row r="10" spans="1:9" ht="52.5" customHeight="1">
      <c r="A10" s="172" t="s">
        <v>10</v>
      </c>
      <c r="B10" s="172" t="s">
        <v>11</v>
      </c>
      <c r="C10" s="172" t="s">
        <v>12</v>
      </c>
      <c r="D10" s="171" t="s">
        <v>13</v>
      </c>
      <c r="E10" s="171"/>
      <c r="F10" s="171" t="s">
        <v>14</v>
      </c>
      <c r="G10" s="171"/>
      <c r="H10" s="171" t="s">
        <v>15</v>
      </c>
      <c r="I10" s="171"/>
    </row>
    <row r="11" spans="1:9" ht="72.75" customHeight="1">
      <c r="A11" s="172"/>
      <c r="B11" s="172"/>
      <c r="C11" s="172"/>
      <c r="D11" s="21" t="s">
        <v>146</v>
      </c>
      <c r="E11" s="21" t="s">
        <v>147</v>
      </c>
      <c r="F11" s="21" t="s">
        <v>146</v>
      </c>
      <c r="G11" s="21" t="s">
        <v>147</v>
      </c>
      <c r="H11" s="21" t="s">
        <v>146</v>
      </c>
      <c r="I11" s="21" t="s">
        <v>147</v>
      </c>
    </row>
    <row r="12" spans="1:9" ht="14.25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  <c r="G12" s="23">
        <v>7</v>
      </c>
      <c r="H12" s="23">
        <v>8</v>
      </c>
      <c r="I12" s="23">
        <v>9</v>
      </c>
    </row>
    <row r="13" spans="1:9" ht="27" customHeight="1">
      <c r="A13" s="167" t="s">
        <v>16</v>
      </c>
      <c r="B13" s="168"/>
      <c r="C13" s="169"/>
      <c r="D13" s="26">
        <f>D14+D18+D28+D29+D30</f>
        <v>408693.11999999994</v>
      </c>
      <c r="E13" s="26">
        <f>E14+E18+E28+E29+E30</f>
        <v>382564.74710000004</v>
      </c>
      <c r="F13" s="26">
        <f>F14+F18+F28+F29+F30</f>
        <v>28458.25</v>
      </c>
      <c r="G13" s="26">
        <f>G14+G18+G28+G29+G30</f>
        <v>28348.987</v>
      </c>
      <c r="H13" s="26">
        <f aca="true" t="shared" si="0" ref="H13:H25">D13+F13</f>
        <v>437151.36999999994</v>
      </c>
      <c r="I13" s="26">
        <f aca="true" t="shared" si="1" ref="I13:I25">E13+G13</f>
        <v>410913.73410000006</v>
      </c>
    </row>
    <row r="14" spans="1:9" ht="14.25">
      <c r="A14" s="9">
        <v>2100</v>
      </c>
      <c r="B14" s="9"/>
      <c r="C14" s="9"/>
      <c r="D14" s="22">
        <f>D36</f>
        <v>1592.7730000000001</v>
      </c>
      <c r="E14" s="22">
        <f>E36</f>
        <v>1559.97</v>
      </c>
      <c r="F14" s="22"/>
      <c r="G14" s="22"/>
      <c r="H14" s="22">
        <f t="shared" si="0"/>
        <v>1592.7730000000001</v>
      </c>
      <c r="I14" s="22">
        <f t="shared" si="1"/>
        <v>1559.97</v>
      </c>
    </row>
    <row r="15" spans="1:9" ht="14.25">
      <c r="A15" s="9">
        <v>2110</v>
      </c>
      <c r="B15" s="9"/>
      <c r="C15" s="9"/>
      <c r="D15" s="22">
        <f aca="true" t="shared" si="2" ref="D15:E17">D37</f>
        <v>1304.65</v>
      </c>
      <c r="E15" s="22">
        <f t="shared" si="2"/>
        <v>1275.765</v>
      </c>
      <c r="F15" s="22"/>
      <c r="G15" s="22"/>
      <c r="H15" s="22">
        <f t="shared" si="0"/>
        <v>1304.65</v>
      </c>
      <c r="I15" s="22">
        <f t="shared" si="1"/>
        <v>1275.765</v>
      </c>
    </row>
    <row r="16" spans="1:9" ht="14.25">
      <c r="A16" s="9">
        <v>2111</v>
      </c>
      <c r="B16" s="9"/>
      <c r="C16" s="9"/>
      <c r="D16" s="22">
        <f t="shared" si="2"/>
        <v>1304.65</v>
      </c>
      <c r="E16" s="22">
        <f t="shared" si="2"/>
        <v>1275.765</v>
      </c>
      <c r="F16" s="22"/>
      <c r="G16" s="22"/>
      <c r="H16" s="22">
        <f t="shared" si="0"/>
        <v>1304.65</v>
      </c>
      <c r="I16" s="22">
        <f t="shared" si="1"/>
        <v>1275.765</v>
      </c>
    </row>
    <row r="17" spans="1:9" ht="14.25">
      <c r="A17" s="9">
        <v>2120</v>
      </c>
      <c r="B17" s="9"/>
      <c r="C17" s="9"/>
      <c r="D17" s="22">
        <f t="shared" si="2"/>
        <v>288.123</v>
      </c>
      <c r="E17" s="22">
        <f t="shared" si="2"/>
        <v>284.205</v>
      </c>
      <c r="F17" s="22"/>
      <c r="G17" s="22"/>
      <c r="H17" s="22">
        <f t="shared" si="0"/>
        <v>288.123</v>
      </c>
      <c r="I17" s="22">
        <f t="shared" si="1"/>
        <v>284.205</v>
      </c>
    </row>
    <row r="18" spans="1:9" ht="14.25">
      <c r="A18" s="9">
        <v>2200</v>
      </c>
      <c r="B18" s="9"/>
      <c r="C18" s="9"/>
      <c r="D18" s="22">
        <f>D19+D20+D21+D22+D26</f>
        <v>24755.075</v>
      </c>
      <c r="E18" s="22">
        <f>E19+E20+E21+E22+E26</f>
        <v>24695.130999999998</v>
      </c>
      <c r="F18" s="22">
        <f>F19+F20+F21+F22+F26</f>
        <v>0</v>
      </c>
      <c r="G18" s="22">
        <f>G19+G20+G21+G22+G26</f>
        <v>0</v>
      </c>
      <c r="H18" s="22">
        <f t="shared" si="0"/>
        <v>24755.075</v>
      </c>
      <c r="I18" s="22">
        <f t="shared" si="1"/>
        <v>24695.130999999998</v>
      </c>
    </row>
    <row r="19" spans="1:9" ht="14.25">
      <c r="A19" s="9">
        <v>2210</v>
      </c>
      <c r="B19" s="9"/>
      <c r="C19" s="9"/>
      <c r="D19" s="22">
        <f aca="true" t="shared" si="3" ref="D19:E21">D41</f>
        <v>10.282</v>
      </c>
      <c r="E19" s="22">
        <f t="shared" si="3"/>
        <v>10.282</v>
      </c>
      <c r="F19" s="22"/>
      <c r="G19" s="22"/>
      <c r="H19" s="22">
        <f t="shared" si="0"/>
        <v>10.282</v>
      </c>
      <c r="I19" s="22">
        <f t="shared" si="1"/>
        <v>10.282</v>
      </c>
    </row>
    <row r="20" spans="1:9" ht="14.25">
      <c r="A20" s="9">
        <v>2240</v>
      </c>
      <c r="B20" s="9"/>
      <c r="C20" s="9"/>
      <c r="D20" s="22">
        <f t="shared" si="3"/>
        <v>20.5</v>
      </c>
      <c r="E20" s="22">
        <f t="shared" si="3"/>
        <v>20.478</v>
      </c>
      <c r="F20" s="22">
        <f>F42</f>
        <v>0</v>
      </c>
      <c r="G20" s="22">
        <f>G42</f>
        <v>0</v>
      </c>
      <c r="H20" s="22">
        <f>H42</f>
        <v>20.5</v>
      </c>
      <c r="I20" s="22">
        <f>I42</f>
        <v>20.478</v>
      </c>
    </row>
    <row r="21" spans="1:9" ht="14.25">
      <c r="A21" s="9">
        <v>2250</v>
      </c>
      <c r="B21" s="9"/>
      <c r="C21" s="9"/>
      <c r="D21" s="22">
        <f t="shared" si="3"/>
        <v>16.7</v>
      </c>
      <c r="E21" s="22">
        <f t="shared" si="3"/>
        <v>16.652</v>
      </c>
      <c r="F21" s="22"/>
      <c r="G21" s="22"/>
      <c r="H21" s="22">
        <f t="shared" si="0"/>
        <v>16.7</v>
      </c>
      <c r="I21" s="22">
        <f t="shared" si="1"/>
        <v>16.652</v>
      </c>
    </row>
    <row r="22" spans="1:9" ht="14.25">
      <c r="A22" s="9">
        <v>2270</v>
      </c>
      <c r="B22" s="9"/>
      <c r="C22" s="9"/>
      <c r="D22" s="22">
        <f>D23+D24+D25</f>
        <v>26.662</v>
      </c>
      <c r="E22" s="22">
        <f>E23+E24+E25</f>
        <v>21.332</v>
      </c>
      <c r="F22" s="22"/>
      <c r="G22" s="22"/>
      <c r="H22" s="22">
        <f t="shared" si="0"/>
        <v>26.662</v>
      </c>
      <c r="I22" s="22">
        <f t="shared" si="1"/>
        <v>21.332</v>
      </c>
    </row>
    <row r="23" spans="1:9" ht="14.25">
      <c r="A23" s="9">
        <v>2271</v>
      </c>
      <c r="B23" s="9"/>
      <c r="C23" s="9"/>
      <c r="D23" s="22">
        <f aca="true" t="shared" si="4" ref="D23:E25">D45</f>
        <v>16.155</v>
      </c>
      <c r="E23" s="22">
        <f t="shared" si="4"/>
        <v>11.16</v>
      </c>
      <c r="F23" s="22"/>
      <c r="G23" s="22"/>
      <c r="H23" s="22">
        <f t="shared" si="0"/>
        <v>16.155</v>
      </c>
      <c r="I23" s="22">
        <f t="shared" si="1"/>
        <v>11.16</v>
      </c>
    </row>
    <row r="24" spans="1:9" ht="14.25">
      <c r="A24" s="9">
        <v>2272</v>
      </c>
      <c r="B24" s="9"/>
      <c r="C24" s="9"/>
      <c r="D24" s="22">
        <f t="shared" si="4"/>
        <v>0.703</v>
      </c>
      <c r="E24" s="22">
        <f t="shared" si="4"/>
        <v>0.682</v>
      </c>
      <c r="F24" s="22"/>
      <c r="G24" s="22"/>
      <c r="H24" s="22">
        <f t="shared" si="0"/>
        <v>0.703</v>
      </c>
      <c r="I24" s="22">
        <f t="shared" si="1"/>
        <v>0.682</v>
      </c>
    </row>
    <row r="25" spans="1:9" ht="14.25">
      <c r="A25" s="9">
        <v>2273</v>
      </c>
      <c r="B25" s="9"/>
      <c r="C25" s="9"/>
      <c r="D25" s="22">
        <f t="shared" si="4"/>
        <v>9.804</v>
      </c>
      <c r="E25" s="22">
        <f t="shared" si="4"/>
        <v>9.49</v>
      </c>
      <c r="F25" s="22"/>
      <c r="G25" s="22"/>
      <c r="H25" s="22">
        <f t="shared" si="0"/>
        <v>9.804</v>
      </c>
      <c r="I25" s="22">
        <f t="shared" si="1"/>
        <v>9.49</v>
      </c>
    </row>
    <row r="26" spans="1:9" ht="14.25">
      <c r="A26" s="9">
        <v>2280</v>
      </c>
      <c r="B26" s="9"/>
      <c r="C26" s="9"/>
      <c r="D26" s="22">
        <f aca="true" t="shared" si="5" ref="D26:I26">D27</f>
        <v>24680.931</v>
      </c>
      <c r="E26" s="22">
        <f t="shared" si="5"/>
        <v>24626.387</v>
      </c>
      <c r="F26" s="22">
        <f t="shared" si="5"/>
        <v>0</v>
      </c>
      <c r="G26" s="22">
        <f t="shared" si="5"/>
        <v>0</v>
      </c>
      <c r="H26" s="22">
        <f t="shared" si="5"/>
        <v>24680.931</v>
      </c>
      <c r="I26" s="22">
        <f t="shared" si="5"/>
        <v>24626.387</v>
      </c>
    </row>
    <row r="27" spans="1:9" ht="14.25">
      <c r="A27" s="9">
        <v>2282</v>
      </c>
      <c r="B27" s="9"/>
      <c r="C27" s="9"/>
      <c r="D27" s="22">
        <f>D48+D51+D55+D59+D63+D67+D71+D74+D76+D80+D82+D85</f>
        <v>24680.931</v>
      </c>
      <c r="E27" s="22">
        <f>E48+E51+E55+E59+E63+E67+E71+E74+E76+E80+E82+E85</f>
        <v>24626.387</v>
      </c>
      <c r="F27" s="22">
        <f>F48+F51+F55+F59+F63+F67+F71+F76+F80+F82+F85</f>
        <v>0</v>
      </c>
      <c r="G27" s="22">
        <f>G48+G51+G55+G59+G63+G67+G71+G76+G80+G82+G85</f>
        <v>0</v>
      </c>
      <c r="H27" s="22">
        <f>D27+F27</f>
        <v>24680.931</v>
      </c>
      <c r="I27" s="22">
        <f>E27+G27</f>
        <v>24626.387</v>
      </c>
    </row>
    <row r="28" spans="1:9" ht="14.25">
      <c r="A28" s="9">
        <v>2610</v>
      </c>
      <c r="B28" s="9"/>
      <c r="C28" s="9"/>
      <c r="D28" s="22">
        <f>D52+D56+D60+D64+D68+D72+D77</f>
        <v>382345.23199999996</v>
      </c>
      <c r="E28" s="22">
        <f>E52+E56+E60+E64+E68+E72+E77</f>
        <v>356309.645</v>
      </c>
      <c r="F28" s="22">
        <f>F52+F56+F64+F68+F72+F77</f>
        <v>0</v>
      </c>
      <c r="G28" s="22">
        <f>G52+G56+G64+G68+G72+G77</f>
        <v>0</v>
      </c>
      <c r="H28" s="22">
        <f>D28+F28</f>
        <v>382345.23199999996</v>
      </c>
      <c r="I28" s="22">
        <f>E28+G28</f>
        <v>356309.645</v>
      </c>
    </row>
    <row r="29" spans="1:9" ht="14.25">
      <c r="A29" s="9">
        <v>2800</v>
      </c>
      <c r="B29" s="9"/>
      <c r="C29" s="9"/>
      <c r="D29" s="22">
        <f>D49</f>
        <v>0.04</v>
      </c>
      <c r="E29" s="22">
        <f>E49</f>
        <v>0.0011</v>
      </c>
      <c r="F29" s="22"/>
      <c r="G29" s="22"/>
      <c r="H29" s="22">
        <v>0.04</v>
      </c>
      <c r="I29" s="22">
        <v>0.0011</v>
      </c>
    </row>
    <row r="30" spans="1:9" ht="14.25">
      <c r="A30" s="9">
        <v>3000</v>
      </c>
      <c r="B30" s="9"/>
      <c r="C30" s="9"/>
      <c r="D30" s="22"/>
      <c r="E30" s="22"/>
      <c r="F30" s="22">
        <f>F31+F32</f>
        <v>28458.25</v>
      </c>
      <c r="G30" s="22">
        <f>G31+G32</f>
        <v>28348.987</v>
      </c>
      <c r="H30" s="22">
        <f>F30</f>
        <v>28458.25</v>
      </c>
      <c r="I30" s="22">
        <f>E30+G30</f>
        <v>28348.987</v>
      </c>
    </row>
    <row r="31" spans="1:9" ht="14.25">
      <c r="A31" s="9">
        <v>3110</v>
      </c>
      <c r="B31" s="9"/>
      <c r="C31" s="9"/>
      <c r="D31" s="22"/>
      <c r="E31" s="22"/>
      <c r="F31" s="22">
        <f>F87</f>
        <v>0</v>
      </c>
      <c r="G31" s="22">
        <f>G87</f>
        <v>0</v>
      </c>
      <c r="H31" s="22">
        <f>F31</f>
        <v>0</v>
      </c>
      <c r="I31" s="22">
        <f>G31</f>
        <v>0</v>
      </c>
    </row>
    <row r="32" spans="1:9" ht="14.25">
      <c r="A32" s="9">
        <v>3210</v>
      </c>
      <c r="B32" s="9"/>
      <c r="C32" s="9"/>
      <c r="D32" s="22"/>
      <c r="E32" s="22"/>
      <c r="F32" s="22">
        <f>F53+F57+F61+F65+F69+F88+F78+F83</f>
        <v>28458.25</v>
      </c>
      <c r="G32" s="22">
        <f>G53+G57+G61+G65+G69+G88+G78+G83</f>
        <v>28348.987</v>
      </c>
      <c r="H32" s="22">
        <f>F32</f>
        <v>28458.25</v>
      </c>
      <c r="I32" s="22">
        <f>G32</f>
        <v>28348.987</v>
      </c>
    </row>
    <row r="33" spans="1:9" ht="14.25">
      <c r="A33" s="9"/>
      <c r="B33" s="9"/>
      <c r="C33" s="9"/>
      <c r="D33" s="22"/>
      <c r="E33" s="22"/>
      <c r="F33" s="22"/>
      <c r="G33" s="22"/>
      <c r="H33" s="22"/>
      <c r="I33" s="22"/>
    </row>
    <row r="34" spans="1:9" ht="14.25">
      <c r="A34" s="35" t="s">
        <v>17</v>
      </c>
      <c r="B34" s="9"/>
      <c r="C34" s="9"/>
      <c r="D34" s="22"/>
      <c r="E34" s="22"/>
      <c r="F34" s="22"/>
      <c r="G34" s="22"/>
      <c r="H34" s="22"/>
      <c r="I34" s="22"/>
    </row>
    <row r="35" spans="1:9" ht="69">
      <c r="A35" s="24" t="s">
        <v>18</v>
      </c>
      <c r="B35" s="9" t="s">
        <v>19</v>
      </c>
      <c r="C35" s="25" t="s">
        <v>20</v>
      </c>
      <c r="D35" s="26">
        <f>D36+D40+D49</f>
        <v>1667.173</v>
      </c>
      <c r="E35" s="26">
        <f>E36+E40+E49</f>
        <v>1628.9171</v>
      </c>
      <c r="F35" s="26"/>
      <c r="G35" s="26"/>
      <c r="H35" s="26">
        <f>D35+F35</f>
        <v>1667.173</v>
      </c>
      <c r="I35" s="26">
        <f>E35+G35</f>
        <v>1628.9171</v>
      </c>
    </row>
    <row r="36" spans="1:9" ht="14.25">
      <c r="A36" s="9">
        <v>2100</v>
      </c>
      <c r="B36" s="9"/>
      <c r="C36" s="9"/>
      <c r="D36" s="22">
        <f>D37+D39</f>
        <v>1592.7730000000001</v>
      </c>
      <c r="E36" s="22">
        <f>E37+E39</f>
        <v>1559.97</v>
      </c>
      <c r="F36" s="22"/>
      <c r="G36" s="22"/>
      <c r="H36" s="22">
        <f>D36+F36</f>
        <v>1592.7730000000001</v>
      </c>
      <c r="I36" s="22">
        <f>E36+G36</f>
        <v>1559.97</v>
      </c>
    </row>
    <row r="37" spans="1:10" ht="14.25">
      <c r="A37" s="9">
        <v>2110</v>
      </c>
      <c r="B37" s="9"/>
      <c r="C37" s="9"/>
      <c r="D37" s="22">
        <f>D38</f>
        <v>1304.65</v>
      </c>
      <c r="E37" s="22">
        <f>E38</f>
        <v>1275.765</v>
      </c>
      <c r="F37" s="22"/>
      <c r="G37" s="22"/>
      <c r="H37" s="22">
        <f aca="true" t="shared" si="6" ref="H37:H49">D37+F37</f>
        <v>1304.65</v>
      </c>
      <c r="I37" s="22">
        <f aca="true" t="shared" si="7" ref="I37:I49">E37+G37</f>
        <v>1275.765</v>
      </c>
      <c r="J37">
        <f>E37*1000</f>
        <v>1275765</v>
      </c>
    </row>
    <row r="38" spans="1:10" ht="14.25">
      <c r="A38" s="9">
        <v>2111</v>
      </c>
      <c r="B38" s="9"/>
      <c r="C38" s="9"/>
      <c r="D38" s="22">
        <v>1304.65</v>
      </c>
      <c r="E38" s="22">
        <v>1275.765</v>
      </c>
      <c r="F38" s="22"/>
      <c r="G38" s="22"/>
      <c r="H38" s="22">
        <f t="shared" si="6"/>
        <v>1304.65</v>
      </c>
      <c r="I38" s="22">
        <f t="shared" si="7"/>
        <v>1275.765</v>
      </c>
      <c r="J38">
        <f aca="true" t="shared" si="8" ref="J38:J49">E38*1000</f>
        <v>1275765</v>
      </c>
    </row>
    <row r="39" spans="1:10" ht="14.25">
      <c r="A39" s="9">
        <v>2120</v>
      </c>
      <c r="B39" s="9"/>
      <c r="C39" s="9"/>
      <c r="D39" s="22">
        <v>288.123</v>
      </c>
      <c r="E39" s="22">
        <v>284.205</v>
      </c>
      <c r="F39" s="22"/>
      <c r="G39" s="22"/>
      <c r="H39" s="22">
        <f t="shared" si="6"/>
        <v>288.123</v>
      </c>
      <c r="I39" s="22">
        <f t="shared" si="7"/>
        <v>284.205</v>
      </c>
      <c r="J39">
        <f t="shared" si="8"/>
        <v>284205</v>
      </c>
    </row>
    <row r="40" spans="1:10" ht="14.25">
      <c r="A40" s="9">
        <v>2200</v>
      </c>
      <c r="B40" s="9"/>
      <c r="C40" s="9"/>
      <c r="D40" s="22">
        <f>D41+D42+D43+D44</f>
        <v>74.36</v>
      </c>
      <c r="E40" s="22">
        <f>E41+E42+E43+E44</f>
        <v>68.94600000000001</v>
      </c>
      <c r="F40" s="22"/>
      <c r="G40" s="22"/>
      <c r="H40" s="22">
        <f t="shared" si="6"/>
        <v>74.36</v>
      </c>
      <c r="I40" s="22">
        <f t="shared" si="7"/>
        <v>68.94600000000001</v>
      </c>
      <c r="J40">
        <f t="shared" si="8"/>
        <v>68946.00000000001</v>
      </c>
    </row>
    <row r="41" spans="1:10" ht="14.25">
      <c r="A41" s="9">
        <v>2210</v>
      </c>
      <c r="B41" s="9"/>
      <c r="C41" s="9"/>
      <c r="D41" s="22">
        <v>10.282</v>
      </c>
      <c r="E41" s="22">
        <v>10.282</v>
      </c>
      <c r="F41" s="22"/>
      <c r="G41" s="22"/>
      <c r="H41" s="22">
        <f t="shared" si="6"/>
        <v>10.282</v>
      </c>
      <c r="I41" s="22">
        <f t="shared" si="7"/>
        <v>10.282</v>
      </c>
      <c r="J41">
        <f t="shared" si="8"/>
        <v>10282</v>
      </c>
    </row>
    <row r="42" spans="1:10" ht="14.25">
      <c r="A42" s="9">
        <v>2240</v>
      </c>
      <c r="B42" s="9"/>
      <c r="C42" s="9"/>
      <c r="D42" s="22">
        <v>20.5</v>
      </c>
      <c r="E42" s="22">
        <v>20.478</v>
      </c>
      <c r="F42" s="22"/>
      <c r="G42" s="22"/>
      <c r="H42" s="22">
        <f t="shared" si="6"/>
        <v>20.5</v>
      </c>
      <c r="I42" s="22">
        <f t="shared" si="7"/>
        <v>20.478</v>
      </c>
      <c r="J42">
        <f t="shared" si="8"/>
        <v>20478</v>
      </c>
    </row>
    <row r="43" spans="1:10" ht="14.25">
      <c r="A43" s="9">
        <v>2250</v>
      </c>
      <c r="B43" s="9"/>
      <c r="C43" s="9"/>
      <c r="D43" s="22">
        <v>16.7</v>
      </c>
      <c r="E43" s="22">
        <v>16.652</v>
      </c>
      <c r="F43" s="22"/>
      <c r="G43" s="22"/>
      <c r="H43" s="22">
        <f t="shared" si="6"/>
        <v>16.7</v>
      </c>
      <c r="I43" s="22">
        <f t="shared" si="7"/>
        <v>16.652</v>
      </c>
      <c r="J43">
        <f t="shared" si="8"/>
        <v>16652</v>
      </c>
    </row>
    <row r="44" spans="1:10" ht="14.25">
      <c r="A44" s="9">
        <v>2270</v>
      </c>
      <c r="B44" s="9"/>
      <c r="C44" s="9"/>
      <c r="D44" s="22">
        <f>D45+D46+D47+D48</f>
        <v>26.878</v>
      </c>
      <c r="E44" s="22">
        <f>E45+E46+E47+E48</f>
        <v>21.534000000000002</v>
      </c>
      <c r="F44" s="22"/>
      <c r="G44" s="22"/>
      <c r="H44" s="22">
        <f t="shared" si="6"/>
        <v>26.878</v>
      </c>
      <c r="I44" s="22">
        <f t="shared" si="7"/>
        <v>21.534000000000002</v>
      </c>
      <c r="J44">
        <f t="shared" si="8"/>
        <v>21534.000000000004</v>
      </c>
    </row>
    <row r="45" spans="1:10" ht="14.25">
      <c r="A45" s="9">
        <v>2271</v>
      </c>
      <c r="B45" s="9"/>
      <c r="C45" s="9"/>
      <c r="D45" s="22">
        <v>16.155</v>
      </c>
      <c r="E45" s="22">
        <v>11.16</v>
      </c>
      <c r="F45" s="22"/>
      <c r="G45" s="22"/>
      <c r="H45" s="22">
        <f t="shared" si="6"/>
        <v>16.155</v>
      </c>
      <c r="I45" s="22">
        <f t="shared" si="7"/>
        <v>11.16</v>
      </c>
      <c r="J45">
        <f t="shared" si="8"/>
        <v>11160</v>
      </c>
    </row>
    <row r="46" spans="1:10" ht="14.25">
      <c r="A46" s="9">
        <v>2272</v>
      </c>
      <c r="B46" s="9"/>
      <c r="C46" s="9"/>
      <c r="D46" s="22">
        <v>0.703</v>
      </c>
      <c r="E46" s="22">
        <v>0.682</v>
      </c>
      <c r="F46" s="22"/>
      <c r="G46" s="22"/>
      <c r="H46" s="22">
        <f t="shared" si="6"/>
        <v>0.703</v>
      </c>
      <c r="I46" s="22">
        <f t="shared" si="7"/>
        <v>0.682</v>
      </c>
      <c r="J46">
        <f t="shared" si="8"/>
        <v>682</v>
      </c>
    </row>
    <row r="47" spans="1:10" ht="14.25">
      <c r="A47" s="9">
        <v>2273</v>
      </c>
      <c r="B47" s="9"/>
      <c r="C47" s="9"/>
      <c r="D47" s="22">
        <v>9.804</v>
      </c>
      <c r="E47" s="22">
        <v>9.49</v>
      </c>
      <c r="F47" s="22"/>
      <c r="G47" s="22"/>
      <c r="H47" s="22">
        <f t="shared" si="6"/>
        <v>9.804</v>
      </c>
      <c r="I47" s="22">
        <f t="shared" si="7"/>
        <v>9.49</v>
      </c>
      <c r="J47">
        <f t="shared" si="8"/>
        <v>9490</v>
      </c>
    </row>
    <row r="48" spans="1:10" ht="14.25">
      <c r="A48" s="9">
        <v>2275</v>
      </c>
      <c r="B48" s="9"/>
      <c r="C48" s="9"/>
      <c r="D48" s="22">
        <v>0.216</v>
      </c>
      <c r="E48" s="22">
        <v>0.202</v>
      </c>
      <c r="F48" s="22"/>
      <c r="G48" s="22"/>
      <c r="H48" s="22">
        <f t="shared" si="6"/>
        <v>0.216</v>
      </c>
      <c r="I48" s="22">
        <f t="shared" si="7"/>
        <v>0.202</v>
      </c>
      <c r="J48">
        <f t="shared" si="8"/>
        <v>202</v>
      </c>
    </row>
    <row r="49" spans="1:10" ht="14.25">
      <c r="A49" s="9">
        <v>2800</v>
      </c>
      <c r="B49" s="9"/>
      <c r="C49" s="9"/>
      <c r="D49" s="22">
        <v>0.04</v>
      </c>
      <c r="E49" s="22">
        <v>0.0011</v>
      </c>
      <c r="F49" s="22"/>
      <c r="G49" s="22"/>
      <c r="H49" s="22">
        <f t="shared" si="6"/>
        <v>0.04</v>
      </c>
      <c r="I49" s="22">
        <f t="shared" si="7"/>
        <v>0.0011</v>
      </c>
      <c r="J49">
        <f t="shared" si="8"/>
        <v>1.1</v>
      </c>
    </row>
    <row r="50" spans="1:9" ht="33" customHeight="1">
      <c r="A50" s="24" t="s">
        <v>21</v>
      </c>
      <c r="B50" s="24" t="s">
        <v>22</v>
      </c>
      <c r="C50" s="25" t="s">
        <v>23</v>
      </c>
      <c r="D50" s="26">
        <f>D51+D52</f>
        <v>267895.342</v>
      </c>
      <c r="E50" s="26">
        <f>E51+E52</f>
        <v>246979.141</v>
      </c>
      <c r="F50" s="26">
        <f>F51+F53</f>
        <v>10113.006</v>
      </c>
      <c r="G50" s="26">
        <f>G51+G53</f>
        <v>10010.743</v>
      </c>
      <c r="H50" s="26">
        <f aca="true" t="shared" si="9" ref="H50:H65">D50+F50</f>
        <v>278008.348</v>
      </c>
      <c r="I50" s="26">
        <f aca="true" t="shared" si="10" ref="I50:I65">E50+G50</f>
        <v>256989.884</v>
      </c>
    </row>
    <row r="51" spans="1:9" ht="14.25">
      <c r="A51" s="9">
        <v>2282</v>
      </c>
      <c r="B51" s="9"/>
      <c r="C51" s="9"/>
      <c r="D51" s="22">
        <v>0</v>
      </c>
      <c r="E51" s="22">
        <v>0</v>
      </c>
      <c r="F51" s="22">
        <v>0</v>
      </c>
      <c r="G51" s="22">
        <v>0</v>
      </c>
      <c r="H51" s="22">
        <f t="shared" si="9"/>
        <v>0</v>
      </c>
      <c r="I51" s="22">
        <f t="shared" si="10"/>
        <v>0</v>
      </c>
    </row>
    <row r="52" spans="1:9" ht="14.25">
      <c r="A52" s="9">
        <v>2610</v>
      </c>
      <c r="B52" s="9"/>
      <c r="C52" s="9"/>
      <c r="D52" s="22">
        <v>267895.342</v>
      </c>
      <c r="E52" s="22">
        <v>246979.141</v>
      </c>
      <c r="F52" s="22"/>
      <c r="G52" s="22"/>
      <c r="H52" s="22">
        <f t="shared" si="9"/>
        <v>267895.342</v>
      </c>
      <c r="I52" s="22">
        <f t="shared" si="10"/>
        <v>246979.141</v>
      </c>
    </row>
    <row r="53" spans="1:9" ht="14.25">
      <c r="A53" s="9">
        <v>3210</v>
      </c>
      <c r="B53" s="9"/>
      <c r="C53" s="9"/>
      <c r="D53" s="22"/>
      <c r="E53" s="22"/>
      <c r="F53" s="22">
        <v>10113.006</v>
      </c>
      <c r="G53" s="22">
        <v>10010.743</v>
      </c>
      <c r="H53" s="22">
        <f t="shared" si="9"/>
        <v>10113.006</v>
      </c>
      <c r="I53" s="22">
        <f t="shared" si="10"/>
        <v>10010.743</v>
      </c>
    </row>
    <row r="54" spans="1:9" ht="55.5">
      <c r="A54" s="24" t="s">
        <v>24</v>
      </c>
      <c r="B54" s="24" t="s">
        <v>25</v>
      </c>
      <c r="C54" s="25" t="s">
        <v>26</v>
      </c>
      <c r="D54" s="26">
        <f>D55+D56</f>
        <v>49090.24</v>
      </c>
      <c r="E54" s="26">
        <f>E55+E56</f>
        <v>47303.742</v>
      </c>
      <c r="F54" s="26">
        <f>F55+F57</f>
        <v>515.5</v>
      </c>
      <c r="G54" s="26">
        <f>G55+G57</f>
        <v>512.163</v>
      </c>
      <c r="H54" s="26">
        <f t="shared" si="9"/>
        <v>49605.74</v>
      </c>
      <c r="I54" s="26">
        <f t="shared" si="10"/>
        <v>47815.905</v>
      </c>
    </row>
    <row r="55" spans="1:9" ht="14.25">
      <c r="A55" s="9">
        <v>2282</v>
      </c>
      <c r="B55" s="9"/>
      <c r="C55" s="9"/>
      <c r="D55" s="22">
        <v>0</v>
      </c>
      <c r="E55" s="22">
        <v>0</v>
      </c>
      <c r="F55" s="22">
        <v>0</v>
      </c>
      <c r="G55" s="22">
        <v>0</v>
      </c>
      <c r="H55" s="22">
        <f t="shared" si="9"/>
        <v>0</v>
      </c>
      <c r="I55" s="22">
        <f t="shared" si="10"/>
        <v>0</v>
      </c>
    </row>
    <row r="56" spans="1:9" ht="14.25">
      <c r="A56" s="9">
        <v>2610</v>
      </c>
      <c r="B56" s="9"/>
      <c r="C56" s="9"/>
      <c r="D56" s="22">
        <v>49090.24</v>
      </c>
      <c r="E56" s="22">
        <v>47303.742</v>
      </c>
      <c r="F56" s="22"/>
      <c r="G56" s="22"/>
      <c r="H56" s="22">
        <f t="shared" si="9"/>
        <v>49090.24</v>
      </c>
      <c r="I56" s="22">
        <f t="shared" si="10"/>
        <v>47303.742</v>
      </c>
    </row>
    <row r="57" spans="1:9" ht="14.25">
      <c r="A57" s="9">
        <v>3210</v>
      </c>
      <c r="B57" s="9"/>
      <c r="C57" s="9"/>
      <c r="D57" s="22"/>
      <c r="E57" s="22"/>
      <c r="F57" s="22">
        <v>515.5</v>
      </c>
      <c r="G57" s="22">
        <v>512.163</v>
      </c>
      <c r="H57" s="22">
        <f t="shared" si="9"/>
        <v>515.5</v>
      </c>
      <c r="I57" s="22">
        <f t="shared" si="10"/>
        <v>512.163</v>
      </c>
    </row>
    <row r="58" spans="1:9" ht="42">
      <c r="A58" s="24" t="s">
        <v>27</v>
      </c>
      <c r="B58" s="24" t="s">
        <v>28</v>
      </c>
      <c r="C58" s="25" t="s">
        <v>29</v>
      </c>
      <c r="D58" s="26">
        <f>D59+D60</f>
        <v>41691.948</v>
      </c>
      <c r="E58" s="26">
        <f>E59+E60</f>
        <v>39823.156</v>
      </c>
      <c r="F58" s="26">
        <f>F59+F61</f>
        <v>320</v>
      </c>
      <c r="G58" s="26">
        <f>G59+G61</f>
        <v>316.515</v>
      </c>
      <c r="H58" s="26">
        <f t="shared" si="9"/>
        <v>42011.948</v>
      </c>
      <c r="I58" s="26">
        <f t="shared" si="10"/>
        <v>40139.671</v>
      </c>
    </row>
    <row r="59" spans="1:9" ht="14.25">
      <c r="A59" s="9">
        <v>2282</v>
      </c>
      <c r="B59" s="9"/>
      <c r="C59" s="9"/>
      <c r="D59" s="22">
        <v>0</v>
      </c>
      <c r="E59" s="22">
        <v>0</v>
      </c>
      <c r="F59" s="22">
        <v>0</v>
      </c>
      <c r="G59" s="22">
        <v>0</v>
      </c>
      <c r="H59" s="22">
        <f t="shared" si="9"/>
        <v>0</v>
      </c>
      <c r="I59" s="22">
        <f t="shared" si="10"/>
        <v>0</v>
      </c>
    </row>
    <row r="60" spans="1:9" ht="14.25">
      <c r="A60" s="9">
        <v>2610</v>
      </c>
      <c r="B60" s="9"/>
      <c r="C60" s="9"/>
      <c r="D60" s="22">
        <v>41691.948</v>
      </c>
      <c r="E60" s="22">
        <v>39823.156</v>
      </c>
      <c r="F60" s="22"/>
      <c r="G60" s="22"/>
      <c r="H60" s="22">
        <f t="shared" si="9"/>
        <v>41691.948</v>
      </c>
      <c r="I60" s="22">
        <f t="shared" si="10"/>
        <v>39823.156</v>
      </c>
    </row>
    <row r="61" spans="1:9" ht="14.25">
      <c r="A61" s="9">
        <v>3210</v>
      </c>
      <c r="B61" s="9"/>
      <c r="C61" s="9"/>
      <c r="D61" s="22"/>
      <c r="E61" s="22"/>
      <c r="F61" s="22">
        <v>320</v>
      </c>
      <c r="G61" s="22">
        <v>316.515</v>
      </c>
      <c r="H61" s="22">
        <f t="shared" si="9"/>
        <v>320</v>
      </c>
      <c r="I61" s="22">
        <f t="shared" si="10"/>
        <v>316.515</v>
      </c>
    </row>
    <row r="62" spans="1:11" ht="27.75">
      <c r="A62" s="24" t="s">
        <v>30</v>
      </c>
      <c r="B62" s="24" t="s">
        <v>31</v>
      </c>
      <c r="C62" s="25" t="s">
        <v>32</v>
      </c>
      <c r="D62" s="26">
        <f>D63+D64</f>
        <v>18322.192</v>
      </c>
      <c r="E62" s="26">
        <f>E63+E64</f>
        <v>17523.905</v>
      </c>
      <c r="F62" s="26">
        <f>F63+F65</f>
        <v>569.92</v>
      </c>
      <c r="G62" s="26">
        <f>G63+G65</f>
        <v>569.92</v>
      </c>
      <c r="H62" s="26">
        <f t="shared" si="9"/>
        <v>18892.111999999997</v>
      </c>
      <c r="I62" s="26">
        <f t="shared" si="10"/>
        <v>18093.824999999997</v>
      </c>
      <c r="J62" s="20"/>
      <c r="K62" s="20"/>
    </row>
    <row r="63" spans="1:9" ht="14.25">
      <c r="A63" s="9">
        <v>2282</v>
      </c>
      <c r="B63" s="9"/>
      <c r="C63" s="9"/>
      <c r="D63" s="22">
        <v>0</v>
      </c>
      <c r="E63" s="22">
        <v>0</v>
      </c>
      <c r="F63" s="22">
        <v>0</v>
      </c>
      <c r="G63" s="22">
        <v>0</v>
      </c>
      <c r="H63" s="22">
        <f t="shared" si="9"/>
        <v>0</v>
      </c>
      <c r="I63" s="22">
        <f t="shared" si="10"/>
        <v>0</v>
      </c>
    </row>
    <row r="64" spans="1:9" ht="14.25">
      <c r="A64" s="9">
        <v>2610</v>
      </c>
      <c r="B64" s="9"/>
      <c r="C64" s="9"/>
      <c r="D64" s="22">
        <v>18322.192</v>
      </c>
      <c r="E64" s="22">
        <v>17523.905</v>
      </c>
      <c r="F64" s="22"/>
      <c r="G64" s="22"/>
      <c r="H64" s="22">
        <f t="shared" si="9"/>
        <v>18322.192</v>
      </c>
      <c r="I64" s="22">
        <f t="shared" si="10"/>
        <v>17523.905</v>
      </c>
    </row>
    <row r="65" spans="1:9" ht="14.25">
      <c r="A65" s="9">
        <v>3210</v>
      </c>
      <c r="B65" s="9"/>
      <c r="C65" s="9"/>
      <c r="D65" s="22"/>
      <c r="E65" s="22"/>
      <c r="F65" s="22">
        <v>569.92</v>
      </c>
      <c r="G65" s="22">
        <v>569.92</v>
      </c>
      <c r="H65" s="22">
        <f t="shared" si="9"/>
        <v>569.92</v>
      </c>
      <c r="I65" s="22">
        <f t="shared" si="10"/>
        <v>569.92</v>
      </c>
    </row>
    <row r="66" spans="1:9" ht="27.75">
      <c r="A66" s="24" t="s">
        <v>33</v>
      </c>
      <c r="B66" s="24" t="s">
        <v>28</v>
      </c>
      <c r="C66" s="25" t="s">
        <v>34</v>
      </c>
      <c r="D66" s="26">
        <f>D67+D68</f>
        <v>3986.31</v>
      </c>
      <c r="E66" s="26">
        <f>E67+E68</f>
        <v>3379.465</v>
      </c>
      <c r="F66" s="26">
        <f>F67+F69</f>
        <v>0</v>
      </c>
      <c r="G66" s="26">
        <f>G67+G69</f>
        <v>0</v>
      </c>
      <c r="H66" s="26">
        <f aca="true" t="shared" si="11" ref="H66:I69">D66+F66</f>
        <v>3986.31</v>
      </c>
      <c r="I66" s="26">
        <f t="shared" si="11"/>
        <v>3379.465</v>
      </c>
    </row>
    <row r="67" spans="1:9" ht="14.25">
      <c r="A67" s="9">
        <v>2282</v>
      </c>
      <c r="B67" s="9"/>
      <c r="C67" s="9"/>
      <c r="D67" s="22">
        <v>0</v>
      </c>
      <c r="E67" s="22">
        <v>0</v>
      </c>
      <c r="F67" s="22">
        <v>0</v>
      </c>
      <c r="G67" s="22">
        <v>0</v>
      </c>
      <c r="H67" s="22">
        <f t="shared" si="11"/>
        <v>0</v>
      </c>
      <c r="I67" s="22">
        <f t="shared" si="11"/>
        <v>0</v>
      </c>
    </row>
    <row r="68" spans="1:9" ht="14.25">
      <c r="A68" s="9">
        <v>2610</v>
      </c>
      <c r="B68" s="9"/>
      <c r="C68" s="9"/>
      <c r="D68" s="22">
        <v>3986.31</v>
      </c>
      <c r="E68" s="22">
        <v>3379.465</v>
      </c>
      <c r="F68" s="22"/>
      <c r="G68" s="22"/>
      <c r="H68" s="22">
        <f t="shared" si="11"/>
        <v>3986.31</v>
      </c>
      <c r="I68" s="22">
        <f t="shared" si="11"/>
        <v>3379.465</v>
      </c>
    </row>
    <row r="69" spans="1:9" ht="14.25">
      <c r="A69" s="9">
        <v>3210</v>
      </c>
      <c r="B69" s="9"/>
      <c r="C69" s="9"/>
      <c r="D69" s="22"/>
      <c r="E69" s="22"/>
      <c r="F69" s="22">
        <v>0</v>
      </c>
      <c r="G69" s="22">
        <v>0</v>
      </c>
      <c r="H69" s="22">
        <f t="shared" si="11"/>
        <v>0</v>
      </c>
      <c r="I69" s="22">
        <f t="shared" si="11"/>
        <v>0</v>
      </c>
    </row>
    <row r="70" spans="1:9" ht="42">
      <c r="A70" s="24" t="s">
        <v>35</v>
      </c>
      <c r="B70" s="24" t="s">
        <v>36</v>
      </c>
      <c r="C70" s="25" t="s">
        <v>37</v>
      </c>
      <c r="D70" s="26">
        <f>D71+D72</f>
        <v>0</v>
      </c>
      <c r="E70" s="26">
        <f>E71+E72</f>
        <v>0</v>
      </c>
      <c r="F70" s="26"/>
      <c r="G70" s="26"/>
      <c r="H70" s="26">
        <f aca="true" t="shared" si="12" ref="H70:H85">D70+F70</f>
        <v>0</v>
      </c>
      <c r="I70" s="26">
        <f aca="true" t="shared" si="13" ref="I70:I85">E70+G70</f>
        <v>0</v>
      </c>
    </row>
    <row r="71" spans="1:9" ht="14.25">
      <c r="A71" s="9">
        <v>2282</v>
      </c>
      <c r="B71" s="9"/>
      <c r="C71" s="9"/>
      <c r="D71" s="22">
        <v>0</v>
      </c>
      <c r="E71" s="22">
        <v>0</v>
      </c>
      <c r="F71" s="22"/>
      <c r="G71" s="22"/>
      <c r="H71" s="22">
        <f t="shared" si="12"/>
        <v>0</v>
      </c>
      <c r="I71" s="22">
        <f t="shared" si="13"/>
        <v>0</v>
      </c>
    </row>
    <row r="72" spans="1:9" ht="14.25">
      <c r="A72" s="9">
        <v>2610</v>
      </c>
      <c r="B72" s="9"/>
      <c r="C72" s="9"/>
      <c r="D72" s="22">
        <v>0</v>
      </c>
      <c r="E72" s="22">
        <v>0</v>
      </c>
      <c r="F72" s="22"/>
      <c r="G72" s="22"/>
      <c r="H72" s="22">
        <f t="shared" si="12"/>
        <v>0</v>
      </c>
      <c r="I72" s="22">
        <f t="shared" si="13"/>
        <v>0</v>
      </c>
    </row>
    <row r="73" spans="1:9" ht="42">
      <c r="A73" s="24" t="s">
        <v>38</v>
      </c>
      <c r="B73" s="24" t="s">
        <v>36</v>
      </c>
      <c r="C73" s="25" t="s">
        <v>39</v>
      </c>
      <c r="D73" s="26">
        <f>D74</f>
        <v>16814.435</v>
      </c>
      <c r="E73" s="26">
        <f>E74</f>
        <v>16814.186</v>
      </c>
      <c r="F73" s="26"/>
      <c r="G73" s="26"/>
      <c r="H73" s="26">
        <f t="shared" si="12"/>
        <v>16814.435</v>
      </c>
      <c r="I73" s="26">
        <f t="shared" si="13"/>
        <v>16814.186</v>
      </c>
    </row>
    <row r="74" spans="1:9" ht="14.25">
      <c r="A74" s="9">
        <v>2282</v>
      </c>
      <c r="B74" s="9"/>
      <c r="C74" s="9"/>
      <c r="D74" s="22">
        <v>16814.435</v>
      </c>
      <c r="E74" s="22">
        <v>16814.186</v>
      </c>
      <c r="F74" s="22"/>
      <c r="G74" s="22"/>
      <c r="H74" s="22">
        <f t="shared" si="12"/>
        <v>16814.435</v>
      </c>
      <c r="I74" s="22">
        <f t="shared" si="13"/>
        <v>16814.186</v>
      </c>
    </row>
    <row r="75" spans="1:9" ht="42">
      <c r="A75" s="24" t="s">
        <v>40</v>
      </c>
      <c r="B75" s="24" t="s">
        <v>36</v>
      </c>
      <c r="C75" s="25" t="s">
        <v>41</v>
      </c>
      <c r="D75" s="26">
        <f>D76+D77+D78</f>
        <v>1485.2</v>
      </c>
      <c r="E75" s="26">
        <f>E76+E77+E78</f>
        <v>1414.91</v>
      </c>
      <c r="F75" s="26">
        <f>F76+F77+F78</f>
        <v>11000</v>
      </c>
      <c r="G75" s="26">
        <f>G76+G77+G78</f>
        <v>10999.928</v>
      </c>
      <c r="H75" s="26">
        <f t="shared" si="12"/>
        <v>12485.2</v>
      </c>
      <c r="I75" s="26">
        <f t="shared" si="13"/>
        <v>12414.838</v>
      </c>
    </row>
    <row r="76" spans="1:9" ht="14.25">
      <c r="A76" s="9">
        <v>2282</v>
      </c>
      <c r="B76" s="9"/>
      <c r="C76" s="9"/>
      <c r="D76" s="22">
        <v>126</v>
      </c>
      <c r="E76" s="22">
        <v>114.674</v>
      </c>
      <c r="F76" s="22"/>
      <c r="G76" s="22"/>
      <c r="H76" s="22">
        <f t="shared" si="12"/>
        <v>126</v>
      </c>
      <c r="I76" s="22">
        <f t="shared" si="13"/>
        <v>114.674</v>
      </c>
    </row>
    <row r="77" spans="1:9" ht="14.25">
      <c r="A77" s="9">
        <v>2610</v>
      </c>
      <c r="B77" s="9"/>
      <c r="C77" s="9"/>
      <c r="D77" s="22">
        <v>1359.2</v>
      </c>
      <c r="E77" s="22">
        <v>1300.236</v>
      </c>
      <c r="F77" s="22"/>
      <c r="G77" s="22"/>
      <c r="H77" s="22">
        <f t="shared" si="12"/>
        <v>1359.2</v>
      </c>
      <c r="I77" s="22">
        <f t="shared" si="13"/>
        <v>1300.236</v>
      </c>
    </row>
    <row r="78" spans="1:9" ht="14.25">
      <c r="A78" s="9">
        <v>3210</v>
      </c>
      <c r="B78" s="9"/>
      <c r="C78" s="9"/>
      <c r="D78" s="22"/>
      <c r="E78" s="22"/>
      <c r="F78" s="22">
        <v>11000</v>
      </c>
      <c r="G78" s="22">
        <v>10999.928</v>
      </c>
      <c r="H78" s="22">
        <f t="shared" si="12"/>
        <v>11000</v>
      </c>
      <c r="I78" s="22">
        <f t="shared" si="13"/>
        <v>10999.928</v>
      </c>
    </row>
    <row r="79" spans="1:9" ht="55.5">
      <c r="A79" s="24" t="s">
        <v>42</v>
      </c>
      <c r="B79" s="24" t="s">
        <v>36</v>
      </c>
      <c r="C79" s="25" t="s">
        <v>43</v>
      </c>
      <c r="D79" s="26">
        <f>D80</f>
        <v>2599.7</v>
      </c>
      <c r="E79" s="26">
        <f>E80</f>
        <v>2598.05</v>
      </c>
      <c r="F79" s="26"/>
      <c r="G79" s="26"/>
      <c r="H79" s="26">
        <f t="shared" si="12"/>
        <v>2599.7</v>
      </c>
      <c r="I79" s="26">
        <f t="shared" si="13"/>
        <v>2598.05</v>
      </c>
    </row>
    <row r="80" spans="1:9" ht="14.25">
      <c r="A80" s="9">
        <v>2282</v>
      </c>
      <c r="B80" s="9"/>
      <c r="C80" s="9"/>
      <c r="D80" s="22">
        <v>2599.7</v>
      </c>
      <c r="E80" s="22">
        <v>2598.05</v>
      </c>
      <c r="F80" s="22"/>
      <c r="G80" s="22"/>
      <c r="H80" s="22">
        <f t="shared" si="12"/>
        <v>2599.7</v>
      </c>
      <c r="I80" s="22">
        <f t="shared" si="13"/>
        <v>2598.05</v>
      </c>
    </row>
    <row r="81" spans="1:9" ht="42">
      <c r="A81" s="24" t="s">
        <v>44</v>
      </c>
      <c r="B81" s="24" t="s">
        <v>36</v>
      </c>
      <c r="C81" s="25" t="s">
        <v>45</v>
      </c>
      <c r="D81" s="26">
        <f>D82+D83</f>
        <v>1002.78</v>
      </c>
      <c r="E81" s="26">
        <f>E82+E83</f>
        <v>961.655</v>
      </c>
      <c r="F81" s="26">
        <f>F82+F83</f>
        <v>85.873</v>
      </c>
      <c r="G81" s="26">
        <f>G82+G83</f>
        <v>85.767</v>
      </c>
      <c r="H81" s="26">
        <f t="shared" si="12"/>
        <v>1088.653</v>
      </c>
      <c r="I81" s="26">
        <f t="shared" si="13"/>
        <v>1047.422</v>
      </c>
    </row>
    <row r="82" spans="1:9" ht="14.25">
      <c r="A82" s="9">
        <v>2282</v>
      </c>
      <c r="B82" s="9"/>
      <c r="C82" s="9"/>
      <c r="D82" s="22">
        <v>1002.78</v>
      </c>
      <c r="E82" s="22">
        <v>961.655</v>
      </c>
      <c r="F82" s="22"/>
      <c r="G82" s="22"/>
      <c r="H82" s="22">
        <f t="shared" si="12"/>
        <v>1002.78</v>
      </c>
      <c r="I82" s="22">
        <f t="shared" si="13"/>
        <v>961.655</v>
      </c>
    </row>
    <row r="83" spans="1:9" ht="14.25">
      <c r="A83" s="9">
        <v>3210</v>
      </c>
      <c r="B83" s="9"/>
      <c r="C83" s="9"/>
      <c r="D83" s="22"/>
      <c r="E83" s="22"/>
      <c r="F83" s="22">
        <v>85.873</v>
      </c>
      <c r="G83" s="22">
        <v>85.767</v>
      </c>
      <c r="H83" s="22"/>
      <c r="I83" s="22"/>
    </row>
    <row r="84" spans="1:9" ht="27.75">
      <c r="A84" s="24" t="s">
        <v>46</v>
      </c>
      <c r="B84" s="24" t="s">
        <v>36</v>
      </c>
      <c r="C84" s="25" t="s">
        <v>47</v>
      </c>
      <c r="D84" s="26">
        <f>D85</f>
        <v>4137.8</v>
      </c>
      <c r="E84" s="26">
        <f>E85</f>
        <v>4137.62</v>
      </c>
      <c r="F84" s="26"/>
      <c r="G84" s="26"/>
      <c r="H84" s="26">
        <f t="shared" si="12"/>
        <v>4137.8</v>
      </c>
      <c r="I84" s="26">
        <f t="shared" si="13"/>
        <v>4137.62</v>
      </c>
    </row>
    <row r="85" spans="1:9" ht="14.25">
      <c r="A85" s="9">
        <v>2282</v>
      </c>
      <c r="B85" s="9"/>
      <c r="C85" s="9"/>
      <c r="D85" s="22">
        <v>4137.8</v>
      </c>
      <c r="E85" s="22">
        <v>4137.62</v>
      </c>
      <c r="F85" s="22"/>
      <c r="G85" s="22"/>
      <c r="H85" s="22">
        <f t="shared" si="12"/>
        <v>4137.8</v>
      </c>
      <c r="I85" s="22">
        <f t="shared" si="13"/>
        <v>4137.62</v>
      </c>
    </row>
    <row r="86" spans="1:9" ht="78" customHeight="1">
      <c r="A86" s="24" t="s">
        <v>48</v>
      </c>
      <c r="B86" s="24" t="s">
        <v>49</v>
      </c>
      <c r="C86" s="25" t="s">
        <v>50</v>
      </c>
      <c r="D86" s="26">
        <f>D87+D88</f>
        <v>0</v>
      </c>
      <c r="E86" s="26">
        <f>E87+E88</f>
        <v>0</v>
      </c>
      <c r="F86" s="26">
        <f>F87+F88</f>
        <v>5853.951</v>
      </c>
      <c r="G86" s="26">
        <f>G87+G88</f>
        <v>5853.951</v>
      </c>
      <c r="H86" s="26">
        <f aca="true" t="shared" si="14" ref="H86:I88">D86+F86</f>
        <v>5853.951</v>
      </c>
      <c r="I86" s="26">
        <f t="shared" si="14"/>
        <v>5853.951</v>
      </c>
    </row>
    <row r="87" spans="1:9" ht="14.25">
      <c r="A87" s="9">
        <v>3110</v>
      </c>
      <c r="B87" s="9"/>
      <c r="C87" s="9"/>
      <c r="D87" s="22">
        <v>0</v>
      </c>
      <c r="E87" s="22">
        <v>0</v>
      </c>
      <c r="F87" s="22">
        <v>0</v>
      </c>
      <c r="G87" s="22">
        <v>0</v>
      </c>
      <c r="H87" s="22">
        <f t="shared" si="14"/>
        <v>0</v>
      </c>
      <c r="I87" s="22">
        <f t="shared" si="14"/>
        <v>0</v>
      </c>
    </row>
    <row r="88" spans="1:9" ht="14.25">
      <c r="A88" s="9">
        <v>3210</v>
      </c>
      <c r="B88" s="9"/>
      <c r="C88" s="9"/>
      <c r="D88" s="22">
        <v>0</v>
      </c>
      <c r="E88" s="22">
        <v>0</v>
      </c>
      <c r="F88" s="22">
        <v>5853.951</v>
      </c>
      <c r="G88" s="22">
        <v>5853.951</v>
      </c>
      <c r="H88" s="22">
        <f t="shared" si="14"/>
        <v>5853.951</v>
      </c>
      <c r="I88" s="22">
        <f t="shared" si="14"/>
        <v>5853.951</v>
      </c>
    </row>
    <row r="89" spans="1:9" ht="14.25">
      <c r="A89" s="4"/>
      <c r="B89" s="4"/>
      <c r="C89" s="4"/>
      <c r="D89" s="4"/>
      <c r="E89" s="4"/>
      <c r="F89" s="4"/>
      <c r="G89" s="4"/>
      <c r="H89" s="4"/>
      <c r="I89" s="4"/>
    </row>
    <row r="90" spans="1:9" ht="35.25" customHeight="1">
      <c r="A90" s="170" t="s">
        <v>137</v>
      </c>
      <c r="B90" s="170"/>
      <c r="C90" s="170"/>
      <c r="D90" s="27"/>
      <c r="E90" s="27"/>
      <c r="F90" s="27" t="s">
        <v>51</v>
      </c>
      <c r="G90" s="4"/>
      <c r="H90" s="4"/>
      <c r="I90" s="4"/>
    </row>
    <row r="91" spans="1:9" ht="14.25">
      <c r="A91" s="27"/>
      <c r="B91" s="27"/>
      <c r="C91" s="27"/>
      <c r="D91" s="27"/>
      <c r="E91" s="27"/>
      <c r="F91" s="27"/>
      <c r="G91" s="4"/>
      <c r="H91" s="4"/>
      <c r="I91" s="4"/>
    </row>
    <row r="92" spans="1:9" ht="27" customHeight="1">
      <c r="A92" s="27" t="s">
        <v>52</v>
      </c>
      <c r="B92" s="27"/>
      <c r="C92" s="27"/>
      <c r="D92" s="27"/>
      <c r="E92" s="27"/>
      <c r="F92" s="27" t="s">
        <v>53</v>
      </c>
      <c r="G92" s="4"/>
      <c r="H92" s="4"/>
      <c r="I92" s="4"/>
    </row>
    <row r="94" spans="4:9" ht="14.25">
      <c r="D94" s="20"/>
      <c r="E94" s="20"/>
      <c r="F94" s="20"/>
      <c r="G94" s="20"/>
      <c r="H94" s="20"/>
      <c r="I94" s="20"/>
    </row>
    <row r="95" spans="4:9" ht="14.25">
      <c r="D95" s="20"/>
      <c r="E95" s="20"/>
      <c r="F95" s="20"/>
      <c r="G95" s="20"/>
      <c r="H95" s="20"/>
      <c r="I95" s="20"/>
    </row>
  </sheetData>
  <sheetProtection/>
  <mergeCells count="11">
    <mergeCell ref="A5:E5"/>
    <mergeCell ref="A6:G6"/>
    <mergeCell ref="A9:G9"/>
    <mergeCell ref="A13:C13"/>
    <mergeCell ref="A90:C90"/>
    <mergeCell ref="D10:E10"/>
    <mergeCell ref="F10:G10"/>
    <mergeCell ref="H10:I10"/>
    <mergeCell ref="A10:A11"/>
    <mergeCell ref="B10:B11"/>
    <mergeCell ref="C10:C11"/>
  </mergeCells>
  <printOptions/>
  <pageMargins left="0.24" right="0.16" top="0.42" bottom="0.36" header="0.36" footer="0.35"/>
  <pageSetup fitToHeight="0" fitToWidth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P13" sqref="P13"/>
    </sheetView>
  </sheetViews>
  <sheetFormatPr defaultColWidth="9.140625" defaultRowHeight="15"/>
  <cols>
    <col min="1" max="1" width="6.140625" style="0" customWidth="1"/>
    <col min="2" max="2" width="21.28125" style="0" customWidth="1"/>
    <col min="3" max="3" width="13.140625" style="0" customWidth="1"/>
    <col min="4" max="4" width="19.57421875" style="0" customWidth="1"/>
    <col min="5" max="5" width="12.7109375" style="0" customWidth="1"/>
    <col min="6" max="6" width="14.421875" style="0" customWidth="1"/>
    <col min="7" max="7" width="12.421875" style="0" customWidth="1"/>
    <col min="8" max="8" width="12.00390625" style="0" customWidth="1"/>
    <col min="9" max="9" width="12.140625" style="0" customWidth="1"/>
    <col min="10" max="10" width="12.57421875" style="0" customWidth="1"/>
    <col min="11" max="11" width="11.8515625" style="0" customWidth="1"/>
    <col min="12" max="12" width="12.140625" style="0" customWidth="1"/>
    <col min="13" max="13" width="13.00390625" style="0" customWidth="1"/>
  </cols>
  <sheetData>
    <row r="1" spans="1:12" ht="16.5">
      <c r="A1" s="5"/>
      <c r="B1" s="4"/>
      <c r="C1" s="4"/>
      <c r="D1" s="4"/>
      <c r="E1" s="4"/>
      <c r="F1" s="4"/>
      <c r="G1" s="2" t="s">
        <v>0</v>
      </c>
      <c r="H1" s="3"/>
      <c r="I1" s="4"/>
      <c r="K1" s="4"/>
      <c r="L1" s="4"/>
    </row>
    <row r="2" spans="1:12" ht="16.5">
      <c r="A2" s="5"/>
      <c r="B2" s="4"/>
      <c r="C2" s="4"/>
      <c r="D2" s="4"/>
      <c r="E2" s="4"/>
      <c r="F2" s="4"/>
      <c r="G2" s="5" t="s">
        <v>1</v>
      </c>
      <c r="H2" s="4"/>
      <c r="I2" s="4"/>
      <c r="K2" s="4"/>
      <c r="L2" s="4"/>
    </row>
    <row r="3" spans="1:12" ht="16.5">
      <c r="A3" s="5"/>
      <c r="B3" s="4"/>
      <c r="C3" s="4"/>
      <c r="D3" s="4"/>
      <c r="E3" s="4"/>
      <c r="F3" s="4"/>
      <c r="G3" s="5" t="s">
        <v>3</v>
      </c>
      <c r="H3" s="4"/>
      <c r="I3" s="4"/>
      <c r="K3" s="4"/>
      <c r="L3" s="4"/>
    </row>
    <row r="4" spans="1:12" ht="16.5">
      <c r="A4" s="5"/>
      <c r="B4" s="4"/>
      <c r="C4" s="4"/>
      <c r="D4" s="4"/>
      <c r="E4" s="4"/>
      <c r="F4" s="4"/>
      <c r="G4" s="5" t="s">
        <v>5</v>
      </c>
      <c r="H4" s="4"/>
      <c r="I4" s="4"/>
      <c r="K4" s="4"/>
      <c r="L4" s="4"/>
    </row>
    <row r="5" spans="1:12" ht="16.5">
      <c r="A5" s="177" t="s">
        <v>6</v>
      </c>
      <c r="B5" s="177"/>
      <c r="C5" s="177"/>
      <c r="D5" s="177"/>
      <c r="E5" s="177"/>
      <c r="F5" s="177"/>
      <c r="G5" s="177"/>
      <c r="H5" s="177"/>
      <c r="I5" s="4"/>
      <c r="L5" s="4"/>
    </row>
    <row r="6" spans="1:12" ht="16.5">
      <c r="A6" s="177" t="s">
        <v>54</v>
      </c>
      <c r="B6" s="177"/>
      <c r="C6" s="177"/>
      <c r="D6" s="177"/>
      <c r="E6" s="177"/>
      <c r="F6" s="177"/>
      <c r="G6" s="177"/>
      <c r="H6" s="177"/>
      <c r="I6" s="4"/>
      <c r="L6" s="4"/>
    </row>
    <row r="7" spans="1:12" ht="16.5">
      <c r="A7" s="173" t="s">
        <v>315</v>
      </c>
      <c r="B7" s="173"/>
      <c r="C7" s="173"/>
      <c r="D7" s="173"/>
      <c r="E7" s="173"/>
      <c r="F7" s="173"/>
      <c r="G7" s="173"/>
      <c r="H7" s="173"/>
      <c r="I7" s="4"/>
      <c r="L7" s="4"/>
    </row>
    <row r="8" spans="1:12" ht="16.5">
      <c r="A8" s="36"/>
      <c r="B8" s="179" t="s">
        <v>308</v>
      </c>
      <c r="C8" s="179"/>
      <c r="D8" s="179"/>
      <c r="E8" s="179"/>
      <c r="F8" s="179"/>
      <c r="G8" s="179"/>
      <c r="H8" s="179"/>
      <c r="I8" s="8"/>
      <c r="L8" s="8"/>
    </row>
    <row r="9" spans="1:12" ht="14.25">
      <c r="A9" s="199" t="s">
        <v>57</v>
      </c>
      <c r="B9" s="199"/>
      <c r="C9" s="199"/>
      <c r="D9" s="199"/>
      <c r="E9" s="199"/>
      <c r="F9" s="199"/>
      <c r="G9" s="199"/>
      <c r="H9" s="199"/>
      <c r="I9" s="4"/>
      <c r="L9" s="4"/>
    </row>
    <row r="10" spans="1:12" ht="16.5">
      <c r="A10" s="36" t="s">
        <v>58</v>
      </c>
      <c r="B10" s="10"/>
      <c r="C10" s="10"/>
      <c r="D10" s="61" t="s">
        <v>156</v>
      </c>
      <c r="E10" s="10"/>
      <c r="F10" s="10"/>
      <c r="G10" s="10"/>
      <c r="H10" s="10"/>
      <c r="I10" s="4"/>
      <c r="K10" s="10"/>
      <c r="L10" s="4"/>
    </row>
    <row r="11" spans="1:15" ht="24" customHeight="1">
      <c r="A11" s="181" t="s">
        <v>42</v>
      </c>
      <c r="B11" s="181"/>
      <c r="C11" s="181"/>
      <c r="D11" s="10"/>
      <c r="E11" s="188" t="s">
        <v>43</v>
      </c>
      <c r="F11" s="188"/>
      <c r="G11" s="188"/>
      <c r="H11" s="188"/>
      <c r="I11" s="188"/>
      <c r="J11" s="188"/>
      <c r="K11" s="188"/>
      <c r="L11" s="188"/>
      <c r="M11" s="188"/>
      <c r="N11" s="96"/>
      <c r="O11" s="96"/>
    </row>
    <row r="12" spans="1:12" ht="28.5" customHeight="1">
      <c r="A12" s="202" t="s">
        <v>59</v>
      </c>
      <c r="B12" s="202"/>
      <c r="C12" s="202"/>
      <c r="D12" s="10"/>
      <c r="E12" s="189" t="s">
        <v>60</v>
      </c>
      <c r="F12" s="189"/>
      <c r="G12" s="189"/>
      <c r="H12" s="189"/>
      <c r="I12" s="189"/>
      <c r="J12" s="189"/>
      <c r="K12" s="10"/>
      <c r="L12" s="4"/>
    </row>
    <row r="13" spans="1:13" ht="18" thickBot="1">
      <c r="A13" s="6" t="s">
        <v>9</v>
      </c>
      <c r="M13" t="s">
        <v>61</v>
      </c>
    </row>
    <row r="14" spans="1:13" ht="16.5" customHeight="1">
      <c r="A14" s="183" t="s">
        <v>62</v>
      </c>
      <c r="B14" s="185" t="s">
        <v>63</v>
      </c>
      <c r="C14" s="185" t="s">
        <v>64</v>
      </c>
      <c r="D14" s="185" t="s">
        <v>65</v>
      </c>
      <c r="E14" s="187" t="s">
        <v>66</v>
      </c>
      <c r="F14" s="187"/>
      <c r="G14" s="187"/>
      <c r="H14" s="187" t="s">
        <v>67</v>
      </c>
      <c r="I14" s="187"/>
      <c r="J14" s="187"/>
      <c r="K14" s="187" t="s">
        <v>68</v>
      </c>
      <c r="L14" s="187"/>
      <c r="M14" s="191"/>
    </row>
    <row r="15" spans="1:13" ht="12.75" customHeight="1">
      <c r="A15" s="184"/>
      <c r="B15" s="186"/>
      <c r="C15" s="186"/>
      <c r="D15" s="186"/>
      <c r="E15" s="172"/>
      <c r="F15" s="172"/>
      <c r="G15" s="172"/>
      <c r="H15" s="172"/>
      <c r="I15" s="172"/>
      <c r="J15" s="172"/>
      <c r="K15" s="172"/>
      <c r="L15" s="172"/>
      <c r="M15" s="192"/>
    </row>
    <row r="16" spans="1:13" ht="16.5" customHeight="1" hidden="1">
      <c r="A16" s="184"/>
      <c r="B16" s="186"/>
      <c r="C16" s="186"/>
      <c r="D16" s="186"/>
      <c r="E16" s="172"/>
      <c r="F16" s="172"/>
      <c r="G16" s="172"/>
      <c r="H16" s="172"/>
      <c r="I16" s="172"/>
      <c r="J16" s="172"/>
      <c r="K16" s="172"/>
      <c r="L16" s="172"/>
      <c r="M16" s="192"/>
    </row>
    <row r="17" spans="1:13" ht="36" customHeight="1" thickBot="1">
      <c r="A17" s="184"/>
      <c r="B17" s="186"/>
      <c r="C17" s="186"/>
      <c r="D17" s="186"/>
      <c r="E17" s="58" t="s">
        <v>69</v>
      </c>
      <c r="F17" s="58" t="s">
        <v>70</v>
      </c>
      <c r="G17" s="78" t="s">
        <v>71</v>
      </c>
      <c r="H17" s="58" t="s">
        <v>69</v>
      </c>
      <c r="I17" s="58" t="s">
        <v>70</v>
      </c>
      <c r="J17" s="78" t="s">
        <v>71</v>
      </c>
      <c r="K17" s="58" t="s">
        <v>69</v>
      </c>
      <c r="L17" s="58" t="s">
        <v>70</v>
      </c>
      <c r="M17" s="79" t="s">
        <v>71</v>
      </c>
    </row>
    <row r="18" spans="1:13" ht="15" customHeight="1" thickBot="1">
      <c r="A18" s="37">
        <v>1</v>
      </c>
      <c r="B18" s="38">
        <v>2</v>
      </c>
      <c r="C18" s="38">
        <v>3</v>
      </c>
      <c r="D18" s="38">
        <v>4</v>
      </c>
      <c r="E18" s="38">
        <v>5</v>
      </c>
      <c r="F18" s="38">
        <v>6</v>
      </c>
      <c r="G18" s="38">
        <v>7</v>
      </c>
      <c r="H18" s="38">
        <v>8</v>
      </c>
      <c r="I18" s="38">
        <v>9</v>
      </c>
      <c r="J18" s="38">
        <v>10</v>
      </c>
      <c r="K18" s="38">
        <v>11</v>
      </c>
      <c r="L18" s="38">
        <v>12</v>
      </c>
      <c r="M18" s="39">
        <v>13</v>
      </c>
    </row>
    <row r="19" spans="1:13" ht="24.75" customHeight="1">
      <c r="A19" s="131"/>
      <c r="B19" s="216" t="s">
        <v>43</v>
      </c>
      <c r="C19" s="217"/>
      <c r="D19" s="218"/>
      <c r="E19" s="132">
        <v>2599.7</v>
      </c>
      <c r="F19" s="132">
        <v>0</v>
      </c>
      <c r="G19" s="132">
        <f>SUM(E19:F19)</f>
        <v>2599.7</v>
      </c>
      <c r="H19" s="132">
        <v>2598.05</v>
      </c>
      <c r="I19" s="132">
        <v>0</v>
      </c>
      <c r="J19" s="132">
        <f>SUM(H19:I19)</f>
        <v>2598.05</v>
      </c>
      <c r="K19" s="132">
        <f>H19-E19</f>
        <v>-1.6499999999996362</v>
      </c>
      <c r="L19" s="132">
        <f>I19-F19</f>
        <v>0</v>
      </c>
      <c r="M19" s="133">
        <f>SUM(K19:L19)</f>
        <v>-1.6499999999996362</v>
      </c>
    </row>
    <row r="20" spans="1:13" ht="15" customHeight="1" thickBot="1">
      <c r="A20" s="227" t="s">
        <v>231</v>
      </c>
      <c r="B20" s="228"/>
      <c r="C20" s="228"/>
      <c r="D20" s="228"/>
      <c r="E20" s="122">
        <f>SUM(E19:E19)</f>
        <v>2599.7</v>
      </c>
      <c r="F20" s="122">
        <v>0</v>
      </c>
      <c r="G20" s="122">
        <f>SUM(E20:F20)</f>
        <v>2599.7</v>
      </c>
      <c r="H20" s="122">
        <f>SUM(H19:H19)</f>
        <v>2598.05</v>
      </c>
      <c r="I20" s="122">
        <f>SUM(I19:I19)</f>
        <v>0</v>
      </c>
      <c r="J20" s="122">
        <f>SUM(H20:I20)</f>
        <v>2598.05</v>
      </c>
      <c r="K20" s="122">
        <f>H20-E20</f>
        <v>-1.6499999999996362</v>
      </c>
      <c r="L20" s="122">
        <f>I20-F20</f>
        <v>0</v>
      </c>
      <c r="M20" s="122">
        <f>J20-G20</f>
        <v>-1.6499999999996362</v>
      </c>
    </row>
    <row r="21" spans="1:13" ht="13.5" customHeight="1">
      <c r="A21" s="42">
        <v>1</v>
      </c>
      <c r="B21" s="43" t="s">
        <v>73</v>
      </c>
      <c r="C21" s="44"/>
      <c r="D21" s="44"/>
      <c r="E21" s="45"/>
      <c r="F21" s="45"/>
      <c r="G21" s="45"/>
      <c r="H21" s="45"/>
      <c r="I21" s="45"/>
      <c r="J21" s="45"/>
      <c r="K21" s="45"/>
      <c r="L21" s="45"/>
      <c r="M21" s="71"/>
    </row>
    <row r="22" spans="1:13" ht="138" thickBot="1">
      <c r="A22" s="125"/>
      <c r="B22" s="99" t="s">
        <v>265</v>
      </c>
      <c r="C22" s="99" t="s">
        <v>61</v>
      </c>
      <c r="D22" s="99" t="s">
        <v>76</v>
      </c>
      <c r="E22" s="102">
        <v>2599.7</v>
      </c>
      <c r="F22" s="99">
        <v>0</v>
      </c>
      <c r="G22" s="102">
        <v>2599.7</v>
      </c>
      <c r="H22" s="102">
        <v>2598.05</v>
      </c>
      <c r="I22" s="99">
        <v>0</v>
      </c>
      <c r="J22" s="102">
        <v>2598.05</v>
      </c>
      <c r="K22" s="102">
        <f>H22-E22</f>
        <v>-1.6499999999996362</v>
      </c>
      <c r="L22" s="99">
        <v>0</v>
      </c>
      <c r="M22" s="102">
        <f>J22-G22</f>
        <v>-1.6499999999996362</v>
      </c>
    </row>
    <row r="23" spans="1:13" ht="15" thickBot="1">
      <c r="A23" s="125">
        <v>2</v>
      </c>
      <c r="B23" s="108" t="s">
        <v>79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</row>
    <row r="24" spans="1:13" ht="74.25" customHeight="1" thickBot="1">
      <c r="A24" s="125"/>
      <c r="B24" s="99" t="s">
        <v>266</v>
      </c>
      <c r="C24" s="99" t="s">
        <v>77</v>
      </c>
      <c r="D24" s="212" t="s">
        <v>267</v>
      </c>
      <c r="E24" s="106">
        <v>62900</v>
      </c>
      <c r="F24" s="99">
        <v>0</v>
      </c>
      <c r="G24" s="106">
        <v>62900</v>
      </c>
      <c r="H24" s="106">
        <v>47740</v>
      </c>
      <c r="I24" s="99">
        <v>0</v>
      </c>
      <c r="J24" s="106">
        <v>47740</v>
      </c>
      <c r="K24" s="106">
        <f aca="true" t="shared" si="0" ref="K24:M25">H24-E24</f>
        <v>-15160</v>
      </c>
      <c r="L24" s="106">
        <f t="shared" si="0"/>
        <v>0</v>
      </c>
      <c r="M24" s="106">
        <f t="shared" si="0"/>
        <v>-15160</v>
      </c>
    </row>
    <row r="25" spans="1:13" ht="69" thickBot="1">
      <c r="A25" s="125"/>
      <c r="B25" s="99" t="s">
        <v>268</v>
      </c>
      <c r="C25" s="99" t="s">
        <v>77</v>
      </c>
      <c r="D25" s="214"/>
      <c r="E25" s="106">
        <v>48500</v>
      </c>
      <c r="F25" s="99"/>
      <c r="G25" s="106">
        <v>48500</v>
      </c>
      <c r="H25" s="120">
        <v>50969</v>
      </c>
      <c r="I25" s="120">
        <v>0</v>
      </c>
      <c r="J25" s="120">
        <v>50969</v>
      </c>
      <c r="K25" s="106">
        <f t="shared" si="0"/>
        <v>2469</v>
      </c>
      <c r="L25" s="106">
        <f t="shared" si="0"/>
        <v>0</v>
      </c>
      <c r="M25" s="106">
        <f t="shared" si="0"/>
        <v>2469</v>
      </c>
    </row>
    <row r="26" spans="1:13" ht="15" thickBot="1">
      <c r="A26" s="125">
        <v>3</v>
      </c>
      <c r="B26" s="108" t="s">
        <v>84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</row>
    <row r="27" spans="1:13" ht="68.25" customHeight="1" thickBot="1">
      <c r="A27" s="125"/>
      <c r="B27" s="99" t="s">
        <v>269</v>
      </c>
      <c r="C27" s="99" t="s">
        <v>129</v>
      </c>
      <c r="D27" s="99" t="s">
        <v>270</v>
      </c>
      <c r="E27" s="99">
        <v>53.6</v>
      </c>
      <c r="F27" s="99">
        <v>0</v>
      </c>
      <c r="G27" s="99">
        <v>53.6</v>
      </c>
      <c r="H27" s="120">
        <v>50.97</v>
      </c>
      <c r="I27" s="120">
        <v>0</v>
      </c>
      <c r="J27" s="120">
        <v>50.97</v>
      </c>
      <c r="K27" s="99">
        <f>H27-E27</f>
        <v>-2.6300000000000026</v>
      </c>
      <c r="L27" s="99">
        <f>I27-F27</f>
        <v>0</v>
      </c>
      <c r="M27" s="99">
        <f>J27-G27</f>
        <v>-2.6300000000000026</v>
      </c>
    </row>
    <row r="28" spans="1:13" ht="15" thickBot="1">
      <c r="A28" s="125">
        <v>4</v>
      </c>
      <c r="B28" s="108" t="s">
        <v>89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</row>
    <row r="29" spans="1:13" ht="96.75" thickBot="1">
      <c r="A29" s="125"/>
      <c r="B29" s="99" t="s">
        <v>271</v>
      </c>
      <c r="C29" s="99" t="s">
        <v>104</v>
      </c>
      <c r="D29" s="99" t="s">
        <v>272</v>
      </c>
      <c r="E29" s="99">
        <v>77</v>
      </c>
      <c r="F29" s="99">
        <v>0</v>
      </c>
      <c r="G29" s="99">
        <v>77</v>
      </c>
      <c r="H29" s="120">
        <v>100</v>
      </c>
      <c r="I29" s="120">
        <v>0</v>
      </c>
      <c r="J29" s="120">
        <v>100</v>
      </c>
      <c r="K29" s="120">
        <v>23</v>
      </c>
      <c r="L29" s="120"/>
      <c r="M29" s="99">
        <v>23</v>
      </c>
    </row>
    <row r="30" spans="1:13" ht="15.75" thickBot="1">
      <c r="A30" s="74"/>
      <c r="B30" s="196" t="s">
        <v>264</v>
      </c>
      <c r="C30" s="197"/>
      <c r="D30" s="60"/>
      <c r="E30" s="119">
        <v>2599.7</v>
      </c>
      <c r="F30" s="119">
        <v>0</v>
      </c>
      <c r="G30" s="117">
        <f>SUM(E30:F30)</f>
        <v>2599.7</v>
      </c>
      <c r="H30" s="119">
        <v>2598.05</v>
      </c>
      <c r="I30" s="119">
        <v>0</v>
      </c>
      <c r="J30" s="117">
        <f>SUM(H30:I30)</f>
        <v>2598.05</v>
      </c>
      <c r="K30" s="117">
        <f>H30-E30</f>
        <v>-1.6499999999996362</v>
      </c>
      <c r="L30" s="117">
        <f>I30-F30</f>
        <v>0</v>
      </c>
      <c r="M30" s="118">
        <f>SUM(K30:L30)</f>
        <v>-1.6499999999996362</v>
      </c>
    </row>
    <row r="31" spans="1:13" ht="14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7" ht="43.5" customHeight="1">
      <c r="A32" s="198" t="s">
        <v>137</v>
      </c>
      <c r="B32" s="198"/>
      <c r="C32" s="198"/>
      <c r="D32" s="27"/>
      <c r="E32" s="72"/>
      <c r="F32" s="179" t="s">
        <v>51</v>
      </c>
      <c r="G32" s="179"/>
    </row>
    <row r="33" spans="1:7" ht="14.25">
      <c r="A33" s="27"/>
      <c r="B33" s="27"/>
      <c r="C33" s="27"/>
      <c r="D33" s="27"/>
      <c r="E33" s="27"/>
      <c r="F33" s="27"/>
      <c r="G33" s="27"/>
    </row>
    <row r="34" spans="1:7" ht="14.25">
      <c r="A34" s="73" t="s">
        <v>52</v>
      </c>
      <c r="B34" s="73"/>
      <c r="C34" s="73"/>
      <c r="D34" s="73"/>
      <c r="E34" s="27"/>
      <c r="F34" s="190" t="s">
        <v>53</v>
      </c>
      <c r="G34" s="190"/>
    </row>
  </sheetData>
  <sheetProtection/>
  <mergeCells count="23">
    <mergeCell ref="A5:H5"/>
    <mergeCell ref="A6:H6"/>
    <mergeCell ref="A7:H7"/>
    <mergeCell ref="B8:H8"/>
    <mergeCell ref="A9:H9"/>
    <mergeCell ref="A11:C11"/>
    <mergeCell ref="E11:M11"/>
    <mergeCell ref="A12:C12"/>
    <mergeCell ref="E12:J12"/>
    <mergeCell ref="A14:A17"/>
    <mergeCell ref="B14:B17"/>
    <mergeCell ref="C14:C17"/>
    <mergeCell ref="D14:D17"/>
    <mergeCell ref="E14:G16"/>
    <mergeCell ref="H14:J16"/>
    <mergeCell ref="A32:C32"/>
    <mergeCell ref="F32:G32"/>
    <mergeCell ref="F34:G34"/>
    <mergeCell ref="D24:D25"/>
    <mergeCell ref="K14:M16"/>
    <mergeCell ref="B19:D19"/>
    <mergeCell ref="A20:D20"/>
    <mergeCell ref="B30:C30"/>
  </mergeCells>
  <printOptions/>
  <pageMargins left="0.35433070866141736" right="0.15748031496062992" top="0.2362204724409449" bottom="0.31496062992125984" header="0.31496062992125984" footer="0.31496062992125984"/>
  <pageSetup fitToHeight="0" fitToWidth="1"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26">
      <selection activeCell="P19" sqref="P19"/>
    </sheetView>
  </sheetViews>
  <sheetFormatPr defaultColWidth="9.140625" defaultRowHeight="15"/>
  <cols>
    <col min="1" max="1" width="6.140625" style="0" customWidth="1"/>
    <col min="2" max="2" width="23.28125" style="0" customWidth="1"/>
    <col min="3" max="3" width="13.140625" style="0" customWidth="1"/>
    <col min="4" max="4" width="19.57421875" style="0" customWidth="1"/>
    <col min="5" max="5" width="12.7109375" style="0" customWidth="1"/>
    <col min="6" max="6" width="14.421875" style="0" customWidth="1"/>
    <col min="7" max="7" width="12.421875" style="0" customWidth="1"/>
    <col min="8" max="8" width="12.00390625" style="0" customWidth="1"/>
    <col min="9" max="9" width="12.140625" style="0" customWidth="1"/>
    <col min="10" max="10" width="12.57421875" style="0" customWidth="1"/>
    <col min="11" max="11" width="11.8515625" style="0" customWidth="1"/>
    <col min="12" max="12" width="12.140625" style="0" customWidth="1"/>
    <col min="13" max="13" width="13.00390625" style="0" customWidth="1"/>
  </cols>
  <sheetData>
    <row r="1" spans="1:12" ht="16.5">
      <c r="A1" s="5"/>
      <c r="B1" s="4"/>
      <c r="C1" s="4"/>
      <c r="D1" s="4"/>
      <c r="E1" s="4"/>
      <c r="F1" s="4"/>
      <c r="G1" s="2" t="s">
        <v>0</v>
      </c>
      <c r="H1" s="3"/>
      <c r="I1" s="4"/>
      <c r="K1" s="4"/>
      <c r="L1" s="4"/>
    </row>
    <row r="2" spans="1:12" ht="16.5">
      <c r="A2" s="5"/>
      <c r="B2" s="4"/>
      <c r="C2" s="4"/>
      <c r="D2" s="4"/>
      <c r="E2" s="4"/>
      <c r="F2" s="4"/>
      <c r="G2" s="5" t="s">
        <v>1</v>
      </c>
      <c r="H2" s="4"/>
      <c r="I2" s="4"/>
      <c r="K2" s="4"/>
      <c r="L2" s="4"/>
    </row>
    <row r="3" spans="1:12" ht="16.5">
      <c r="A3" s="5"/>
      <c r="B3" s="4"/>
      <c r="C3" s="4"/>
      <c r="D3" s="4"/>
      <c r="E3" s="4"/>
      <c r="F3" s="4"/>
      <c r="G3" s="5" t="s">
        <v>3</v>
      </c>
      <c r="H3" s="4"/>
      <c r="I3" s="4"/>
      <c r="K3" s="4"/>
      <c r="L3" s="4"/>
    </row>
    <row r="4" spans="1:12" ht="16.5">
      <c r="A4" s="5"/>
      <c r="B4" s="4"/>
      <c r="C4" s="4"/>
      <c r="D4" s="4"/>
      <c r="E4" s="4"/>
      <c r="F4" s="4"/>
      <c r="G4" s="5" t="s">
        <v>5</v>
      </c>
      <c r="H4" s="4"/>
      <c r="I4" s="4"/>
      <c r="K4" s="4"/>
      <c r="L4" s="4"/>
    </row>
    <row r="5" spans="1:12" ht="16.5">
      <c r="A5" s="177" t="s">
        <v>6</v>
      </c>
      <c r="B5" s="177"/>
      <c r="C5" s="177"/>
      <c r="D5" s="177"/>
      <c r="E5" s="177"/>
      <c r="F5" s="177"/>
      <c r="G5" s="177"/>
      <c r="H5" s="177"/>
      <c r="I5" s="4"/>
      <c r="L5" s="4"/>
    </row>
    <row r="6" spans="1:12" ht="16.5">
      <c r="A6" s="177" t="s">
        <v>316</v>
      </c>
      <c r="B6" s="177"/>
      <c r="C6" s="177"/>
      <c r="D6" s="177"/>
      <c r="E6" s="177"/>
      <c r="F6" s="177"/>
      <c r="G6" s="177"/>
      <c r="H6" s="177"/>
      <c r="I6" s="4"/>
      <c r="L6" s="4"/>
    </row>
    <row r="7" spans="1:12" ht="16.5">
      <c r="A7" s="173" t="s">
        <v>55</v>
      </c>
      <c r="B7" s="173"/>
      <c r="C7" s="173"/>
      <c r="D7" s="173"/>
      <c r="E7" s="173"/>
      <c r="F7" s="173"/>
      <c r="G7" s="173"/>
      <c r="H7" s="173"/>
      <c r="I7" s="4"/>
      <c r="L7" s="4"/>
    </row>
    <row r="8" spans="1:12" ht="16.5">
      <c r="A8" s="36"/>
      <c r="B8" s="179" t="s">
        <v>308</v>
      </c>
      <c r="C8" s="179"/>
      <c r="D8" s="179"/>
      <c r="E8" s="179"/>
      <c r="F8" s="179"/>
      <c r="G8" s="179"/>
      <c r="H8" s="179"/>
      <c r="I8" s="8"/>
      <c r="L8" s="8"/>
    </row>
    <row r="9" spans="1:12" ht="14.25">
      <c r="A9" s="199" t="s">
        <v>57</v>
      </c>
      <c r="B9" s="199"/>
      <c r="C9" s="199"/>
      <c r="D9" s="199"/>
      <c r="E9" s="199"/>
      <c r="F9" s="199"/>
      <c r="G9" s="199"/>
      <c r="H9" s="199"/>
      <c r="I9" s="4"/>
      <c r="L9" s="4"/>
    </row>
    <row r="10" spans="1:12" ht="16.5">
      <c r="A10" s="36" t="s">
        <v>58</v>
      </c>
      <c r="B10" s="10"/>
      <c r="C10" s="10"/>
      <c r="D10" s="61" t="s">
        <v>156</v>
      </c>
      <c r="E10" s="10"/>
      <c r="F10" s="10"/>
      <c r="G10" s="10"/>
      <c r="H10" s="10"/>
      <c r="I10" s="4"/>
      <c r="K10" s="10"/>
      <c r="L10" s="4"/>
    </row>
    <row r="11" spans="1:15" ht="21" customHeight="1">
      <c r="A11" s="181" t="s">
        <v>44</v>
      </c>
      <c r="B11" s="181"/>
      <c r="C11" s="181"/>
      <c r="D11" s="10"/>
      <c r="E11" s="188" t="s">
        <v>273</v>
      </c>
      <c r="F11" s="188"/>
      <c r="G11" s="188"/>
      <c r="H11" s="188"/>
      <c r="I11" s="188"/>
      <c r="J11" s="188"/>
      <c r="K11" s="188"/>
      <c r="L11" s="188"/>
      <c r="M11" s="188"/>
      <c r="N11" s="96"/>
      <c r="O11" s="96"/>
    </row>
    <row r="12" spans="1:12" ht="21" customHeight="1">
      <c r="A12" s="202" t="s">
        <v>59</v>
      </c>
      <c r="B12" s="202"/>
      <c r="C12" s="202"/>
      <c r="D12" s="10"/>
      <c r="E12" s="189" t="s">
        <v>60</v>
      </c>
      <c r="F12" s="189"/>
      <c r="G12" s="189"/>
      <c r="H12" s="189"/>
      <c r="I12" s="189"/>
      <c r="J12" s="189"/>
      <c r="K12" s="10"/>
      <c r="L12" s="4"/>
    </row>
    <row r="13" spans="1:13" ht="18" thickBot="1">
      <c r="A13" s="6" t="s">
        <v>9</v>
      </c>
      <c r="M13" t="s">
        <v>61</v>
      </c>
    </row>
    <row r="14" spans="1:13" ht="16.5" customHeight="1">
      <c r="A14" s="183" t="s">
        <v>62</v>
      </c>
      <c r="B14" s="185" t="s">
        <v>63</v>
      </c>
      <c r="C14" s="185" t="s">
        <v>64</v>
      </c>
      <c r="D14" s="185" t="s">
        <v>65</v>
      </c>
      <c r="E14" s="187" t="s">
        <v>66</v>
      </c>
      <c r="F14" s="187"/>
      <c r="G14" s="187"/>
      <c r="H14" s="187" t="s">
        <v>67</v>
      </c>
      <c r="I14" s="187"/>
      <c r="J14" s="187"/>
      <c r="K14" s="187" t="s">
        <v>68</v>
      </c>
      <c r="L14" s="187"/>
      <c r="M14" s="191"/>
    </row>
    <row r="15" spans="1:13" ht="12.75" customHeight="1">
      <c r="A15" s="184"/>
      <c r="B15" s="186"/>
      <c r="C15" s="186"/>
      <c r="D15" s="186"/>
      <c r="E15" s="172"/>
      <c r="F15" s="172"/>
      <c r="G15" s="172"/>
      <c r="H15" s="172"/>
      <c r="I15" s="172"/>
      <c r="J15" s="172"/>
      <c r="K15" s="172"/>
      <c r="L15" s="172"/>
      <c r="M15" s="192"/>
    </row>
    <row r="16" spans="1:13" ht="16.5" customHeight="1" hidden="1">
      <c r="A16" s="184"/>
      <c r="B16" s="186"/>
      <c r="C16" s="186"/>
      <c r="D16" s="186"/>
      <c r="E16" s="172"/>
      <c r="F16" s="172"/>
      <c r="G16" s="172"/>
      <c r="H16" s="172"/>
      <c r="I16" s="172"/>
      <c r="J16" s="172"/>
      <c r="K16" s="172"/>
      <c r="L16" s="172"/>
      <c r="M16" s="192"/>
    </row>
    <row r="17" spans="1:13" ht="36" customHeight="1" thickBot="1">
      <c r="A17" s="184"/>
      <c r="B17" s="186"/>
      <c r="C17" s="186"/>
      <c r="D17" s="186"/>
      <c r="E17" s="58" t="s">
        <v>69</v>
      </c>
      <c r="F17" s="58" t="s">
        <v>70</v>
      </c>
      <c r="G17" s="78" t="s">
        <v>71</v>
      </c>
      <c r="H17" s="58" t="s">
        <v>69</v>
      </c>
      <c r="I17" s="58" t="s">
        <v>70</v>
      </c>
      <c r="J17" s="78" t="s">
        <v>71</v>
      </c>
      <c r="K17" s="58" t="s">
        <v>69</v>
      </c>
      <c r="L17" s="58" t="s">
        <v>70</v>
      </c>
      <c r="M17" s="79" t="s">
        <v>71</v>
      </c>
    </row>
    <row r="18" spans="1:13" ht="15" customHeight="1" thickBot="1">
      <c r="A18" s="37">
        <v>1</v>
      </c>
      <c r="B18" s="38">
        <v>2</v>
      </c>
      <c r="C18" s="38">
        <v>3</v>
      </c>
      <c r="D18" s="38">
        <v>4</v>
      </c>
      <c r="E18" s="38">
        <v>5</v>
      </c>
      <c r="F18" s="38">
        <v>6</v>
      </c>
      <c r="G18" s="38">
        <v>7</v>
      </c>
      <c r="H18" s="38">
        <v>8</v>
      </c>
      <c r="I18" s="38">
        <v>9</v>
      </c>
      <c r="J18" s="38">
        <v>10</v>
      </c>
      <c r="K18" s="38">
        <v>11</v>
      </c>
      <c r="L18" s="38">
        <v>12</v>
      </c>
      <c r="M18" s="39">
        <v>13</v>
      </c>
    </row>
    <row r="19" spans="1:13" ht="24.75" customHeight="1">
      <c r="A19" s="131"/>
      <c r="B19" s="216" t="s">
        <v>273</v>
      </c>
      <c r="C19" s="217"/>
      <c r="D19" s="218"/>
      <c r="E19" s="132">
        <v>1002.781</v>
      </c>
      <c r="F19" s="132">
        <v>85.873</v>
      </c>
      <c r="G19" s="132">
        <f>SUM(E19:F19)</f>
        <v>1088.654</v>
      </c>
      <c r="H19" s="132">
        <v>961.655</v>
      </c>
      <c r="I19" s="132">
        <v>85.767</v>
      </c>
      <c r="J19" s="132">
        <f>SUM(H19:I19)</f>
        <v>1047.422</v>
      </c>
      <c r="K19" s="132">
        <f>H19-E19</f>
        <v>-41.125999999999976</v>
      </c>
      <c r="L19" s="132">
        <f>I19-F19</f>
        <v>-0.10600000000000875</v>
      </c>
      <c r="M19" s="133">
        <f>SUM(K19:L19)</f>
        <v>-41.231999999999985</v>
      </c>
    </row>
    <row r="20" spans="1:13" ht="15" customHeight="1" thickBot="1">
      <c r="A20" s="227" t="s">
        <v>231</v>
      </c>
      <c r="B20" s="228"/>
      <c r="C20" s="228"/>
      <c r="D20" s="228"/>
      <c r="E20" s="122">
        <f>SUM(E19:E19)</f>
        <v>1002.781</v>
      </c>
      <c r="F20" s="122">
        <f>SUM(F19:F19)</f>
        <v>85.873</v>
      </c>
      <c r="G20" s="122">
        <f>SUM(E20:F20)</f>
        <v>1088.654</v>
      </c>
      <c r="H20" s="122">
        <f>SUM(H19:H19)</f>
        <v>961.655</v>
      </c>
      <c r="I20" s="122">
        <f>SUM(I19:I19)</f>
        <v>85.767</v>
      </c>
      <c r="J20" s="122">
        <f>SUM(H20:I20)</f>
        <v>1047.422</v>
      </c>
      <c r="K20" s="122">
        <f>H20-E20</f>
        <v>-41.125999999999976</v>
      </c>
      <c r="L20" s="122">
        <f>I20-F20</f>
        <v>-0.10600000000000875</v>
      </c>
      <c r="M20" s="122">
        <f>J20-G20</f>
        <v>-41.23199999999997</v>
      </c>
    </row>
    <row r="21" spans="1:13" ht="13.5" customHeight="1" thickBot="1">
      <c r="A21" s="42">
        <v>1</v>
      </c>
      <c r="B21" s="43" t="s">
        <v>73</v>
      </c>
      <c r="C21" s="44"/>
      <c r="D21" s="44"/>
      <c r="E21" s="45"/>
      <c r="F21" s="45"/>
      <c r="G21" s="45"/>
      <c r="H21" s="45"/>
      <c r="I21" s="45"/>
      <c r="J21" s="45"/>
      <c r="K21" s="45"/>
      <c r="L21" s="45"/>
      <c r="M21" s="71"/>
    </row>
    <row r="22" spans="1:13" ht="23.25" customHeight="1" thickBot="1">
      <c r="A22" s="125"/>
      <c r="B22" s="99" t="s">
        <v>275</v>
      </c>
      <c r="C22" s="99" t="s">
        <v>77</v>
      </c>
      <c r="D22" s="212" t="s">
        <v>185</v>
      </c>
      <c r="E22" s="99">
        <v>1</v>
      </c>
      <c r="F22" s="99"/>
      <c r="G22" s="99">
        <f>E22+F22</f>
        <v>1</v>
      </c>
      <c r="H22" s="99">
        <v>1</v>
      </c>
      <c r="I22" s="99"/>
      <c r="J22" s="99">
        <v>1</v>
      </c>
      <c r="K22" s="99"/>
      <c r="L22" s="99"/>
      <c r="M22" s="99"/>
    </row>
    <row r="23" spans="1:13" ht="27.75" thickBot="1">
      <c r="A23" s="125"/>
      <c r="B23" s="99" t="s">
        <v>124</v>
      </c>
      <c r="C23" s="99" t="s">
        <v>77</v>
      </c>
      <c r="D23" s="214"/>
      <c r="E23" s="99">
        <v>10.25</v>
      </c>
      <c r="F23" s="99"/>
      <c r="G23" s="99">
        <f>E23+F23</f>
        <v>10.25</v>
      </c>
      <c r="H23" s="120">
        <v>8</v>
      </c>
      <c r="I23" s="99">
        <v>0</v>
      </c>
      <c r="J23" s="99">
        <v>80</v>
      </c>
      <c r="K23" s="99">
        <v>-2.25</v>
      </c>
      <c r="L23" s="99">
        <v>0</v>
      </c>
      <c r="M23" s="99">
        <v>-2.25</v>
      </c>
    </row>
    <row r="24" spans="1:13" ht="34.5" customHeight="1" thickBot="1">
      <c r="A24" s="125"/>
      <c r="B24" s="99" t="s">
        <v>163</v>
      </c>
      <c r="C24" s="99" t="s">
        <v>129</v>
      </c>
      <c r="D24" s="99" t="s">
        <v>76</v>
      </c>
      <c r="E24" s="99"/>
      <c r="F24" s="102">
        <v>85873</v>
      </c>
      <c r="G24" s="102">
        <f>E24+F24</f>
        <v>85873</v>
      </c>
      <c r="H24" s="99"/>
      <c r="I24" s="102">
        <v>85767</v>
      </c>
      <c r="J24" s="102">
        <f>I24+H24</f>
        <v>85767</v>
      </c>
      <c r="K24" s="99"/>
      <c r="L24" s="102">
        <f>I24-F24</f>
        <v>-106</v>
      </c>
      <c r="M24" s="102">
        <f>J24-G24</f>
        <v>-106</v>
      </c>
    </row>
    <row r="25" spans="1:13" ht="15" thickBot="1">
      <c r="A25" s="125">
        <v>2</v>
      </c>
      <c r="B25" s="108" t="s">
        <v>79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</row>
    <row r="26" spans="1:13" ht="70.5" customHeight="1" thickBot="1">
      <c r="A26" s="125"/>
      <c r="B26" s="99" t="s">
        <v>276</v>
      </c>
      <c r="C26" s="99" t="s">
        <v>77</v>
      </c>
      <c r="D26" s="212" t="s">
        <v>277</v>
      </c>
      <c r="E26" s="99">
        <v>9</v>
      </c>
      <c r="F26" s="99">
        <v>9</v>
      </c>
      <c r="G26" s="99">
        <v>9</v>
      </c>
      <c r="H26" s="99">
        <v>9</v>
      </c>
      <c r="I26" s="99">
        <v>9</v>
      </c>
      <c r="J26" s="99">
        <v>9</v>
      </c>
      <c r="K26" s="99">
        <v>0</v>
      </c>
      <c r="L26" s="99">
        <v>0</v>
      </c>
      <c r="M26" s="99">
        <v>0</v>
      </c>
    </row>
    <row r="27" spans="1:13" ht="42" customHeight="1" thickBot="1">
      <c r="A27" s="125"/>
      <c r="B27" s="99" t="s">
        <v>278</v>
      </c>
      <c r="C27" s="99" t="s">
        <v>77</v>
      </c>
      <c r="D27" s="214"/>
      <c r="E27" s="99">
        <v>12</v>
      </c>
      <c r="F27" s="99">
        <v>12</v>
      </c>
      <c r="G27" s="99">
        <v>12</v>
      </c>
      <c r="H27" s="99">
        <v>12</v>
      </c>
      <c r="I27" s="99">
        <v>12</v>
      </c>
      <c r="J27" s="99">
        <v>12</v>
      </c>
      <c r="K27" s="99">
        <v>0</v>
      </c>
      <c r="L27" s="99">
        <v>0</v>
      </c>
      <c r="M27" s="99">
        <v>0</v>
      </c>
    </row>
    <row r="28" spans="1:13" ht="98.25" customHeight="1" thickBot="1">
      <c r="A28" s="125"/>
      <c r="B28" s="99" t="s">
        <v>279</v>
      </c>
      <c r="C28" s="99" t="s">
        <v>77</v>
      </c>
      <c r="D28" s="99" t="s">
        <v>280</v>
      </c>
      <c r="E28" s="99">
        <v>64</v>
      </c>
      <c r="F28" s="99"/>
      <c r="G28" s="99">
        <v>64</v>
      </c>
      <c r="H28" s="99">
        <v>65</v>
      </c>
      <c r="I28" s="99"/>
      <c r="J28" s="99">
        <v>65</v>
      </c>
      <c r="K28" s="99">
        <v>1</v>
      </c>
      <c r="L28" s="99"/>
      <c r="M28" s="99">
        <v>1</v>
      </c>
    </row>
    <row r="29" spans="1:13" ht="96.75" thickBot="1">
      <c r="A29" s="125"/>
      <c r="B29" s="99" t="s">
        <v>281</v>
      </c>
      <c r="C29" s="134" t="s">
        <v>77</v>
      </c>
      <c r="D29" s="99" t="s">
        <v>282</v>
      </c>
      <c r="E29" s="99">
        <v>665</v>
      </c>
      <c r="F29" s="99"/>
      <c r="G29" s="99">
        <v>665</v>
      </c>
      <c r="H29" s="99">
        <v>665</v>
      </c>
      <c r="I29" s="99"/>
      <c r="J29" s="99">
        <v>665</v>
      </c>
      <c r="K29" s="99"/>
      <c r="L29" s="99"/>
      <c r="M29" s="99"/>
    </row>
    <row r="30" spans="1:13" ht="27.75" thickBot="1">
      <c r="A30" s="125"/>
      <c r="B30" s="99" t="s">
        <v>253</v>
      </c>
      <c r="C30" s="99" t="s">
        <v>77</v>
      </c>
      <c r="D30" s="99" t="s">
        <v>76</v>
      </c>
      <c r="E30" s="99"/>
      <c r="F30" s="99">
        <v>4</v>
      </c>
      <c r="G30" s="99">
        <v>4</v>
      </c>
      <c r="H30" s="99"/>
      <c r="I30" s="99">
        <v>4</v>
      </c>
      <c r="J30" s="99">
        <v>4</v>
      </c>
      <c r="K30" s="99"/>
      <c r="L30" s="99"/>
      <c r="M30" s="99"/>
    </row>
    <row r="31" spans="1:13" ht="15" thickBot="1">
      <c r="A31" s="125">
        <v>3</v>
      </c>
      <c r="B31" s="108" t="s">
        <v>84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</row>
    <row r="32" spans="1:13" ht="117.75" customHeight="1" thickBot="1">
      <c r="A32" s="125"/>
      <c r="B32" s="99" t="s">
        <v>283</v>
      </c>
      <c r="C32" s="99" t="s">
        <v>77</v>
      </c>
      <c r="D32" s="99" t="s">
        <v>284</v>
      </c>
      <c r="E32" s="99">
        <v>110</v>
      </c>
      <c r="F32" s="99"/>
      <c r="G32" s="99">
        <v>110</v>
      </c>
      <c r="H32" s="99">
        <v>111</v>
      </c>
      <c r="I32" s="99"/>
      <c r="J32" s="99">
        <v>111</v>
      </c>
      <c r="K32" s="99">
        <v>1</v>
      </c>
      <c r="L32" s="99"/>
      <c r="M32" s="99">
        <v>1</v>
      </c>
    </row>
    <row r="33" spans="1:13" ht="96.75" thickBot="1">
      <c r="A33" s="125"/>
      <c r="B33" s="99" t="s">
        <v>285</v>
      </c>
      <c r="C33" s="99" t="s">
        <v>77</v>
      </c>
      <c r="D33" s="99" t="s">
        <v>286</v>
      </c>
      <c r="E33" s="99">
        <v>21</v>
      </c>
      <c r="F33" s="99"/>
      <c r="G33" s="99">
        <v>21</v>
      </c>
      <c r="H33" s="99">
        <v>21</v>
      </c>
      <c r="I33" s="99"/>
      <c r="J33" s="99">
        <v>21</v>
      </c>
      <c r="K33" s="99"/>
      <c r="L33" s="99"/>
      <c r="M33" s="99"/>
    </row>
    <row r="34" spans="1:13" ht="42" thickBot="1">
      <c r="A34" s="125"/>
      <c r="B34" s="99" t="s">
        <v>174</v>
      </c>
      <c r="C34" s="99" t="s">
        <v>129</v>
      </c>
      <c r="D34" s="99" t="s">
        <v>87</v>
      </c>
      <c r="E34" s="99"/>
      <c r="F34" s="102">
        <v>21468</v>
      </c>
      <c r="G34" s="102">
        <v>21468</v>
      </c>
      <c r="H34" s="99"/>
      <c r="I34" s="102">
        <v>21442</v>
      </c>
      <c r="J34" s="102">
        <v>21442</v>
      </c>
      <c r="K34" s="99"/>
      <c r="L34" s="102">
        <f>I34-F34</f>
        <v>-26</v>
      </c>
      <c r="M34" s="102">
        <f>J34-G34</f>
        <v>-26</v>
      </c>
    </row>
    <row r="35" spans="1:13" ht="15" thickBot="1">
      <c r="A35" s="125">
        <v>4</v>
      </c>
      <c r="B35" s="108" t="s">
        <v>89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</row>
    <row r="36" spans="1:13" ht="55.5" thickBot="1">
      <c r="A36" s="125"/>
      <c r="B36" s="99" t="s">
        <v>179</v>
      </c>
      <c r="C36" s="99" t="s">
        <v>104</v>
      </c>
      <c r="D36" s="99" t="s">
        <v>87</v>
      </c>
      <c r="E36" s="99">
        <v>0</v>
      </c>
      <c r="F36" s="99">
        <v>100</v>
      </c>
      <c r="G36" s="99">
        <v>100</v>
      </c>
      <c r="H36" s="99"/>
      <c r="I36" s="99">
        <v>100</v>
      </c>
      <c r="J36" s="99">
        <v>100</v>
      </c>
      <c r="K36" s="99"/>
      <c r="L36" s="99">
        <v>0</v>
      </c>
      <c r="M36" s="99">
        <v>0</v>
      </c>
    </row>
    <row r="37" spans="1:13" ht="15.75" thickBot="1">
      <c r="A37" s="74"/>
      <c r="B37" s="196" t="s">
        <v>274</v>
      </c>
      <c r="C37" s="197"/>
      <c r="D37" s="60"/>
      <c r="E37" s="119">
        <v>1002.781</v>
      </c>
      <c r="F37" s="119">
        <v>85.873</v>
      </c>
      <c r="G37" s="117">
        <f>SUM(E37:F37)</f>
        <v>1088.654</v>
      </c>
      <c r="H37" s="119">
        <v>961.655</v>
      </c>
      <c r="I37" s="119">
        <v>85.767</v>
      </c>
      <c r="J37" s="117">
        <f>SUM(H37:I37)</f>
        <v>1047.422</v>
      </c>
      <c r="K37" s="117">
        <f>H37-E37</f>
        <v>-41.125999999999976</v>
      </c>
      <c r="L37" s="117">
        <f>I37-F37</f>
        <v>-0.10600000000000875</v>
      </c>
      <c r="M37" s="118">
        <f>SUM(K37:L37)</f>
        <v>-41.231999999999985</v>
      </c>
    </row>
    <row r="38" spans="1:13" ht="14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7" ht="27" customHeight="1">
      <c r="A39" s="198" t="s">
        <v>137</v>
      </c>
      <c r="B39" s="198"/>
      <c r="C39" s="198"/>
      <c r="D39" s="27"/>
      <c r="E39" s="72"/>
      <c r="F39" s="179" t="s">
        <v>51</v>
      </c>
      <c r="G39" s="179"/>
    </row>
    <row r="40" spans="1:7" ht="14.25">
      <c r="A40" s="27"/>
      <c r="B40" s="27"/>
      <c r="C40" s="27"/>
      <c r="D40" s="27"/>
      <c r="E40" s="27"/>
      <c r="F40" s="27"/>
      <c r="G40" s="27"/>
    </row>
    <row r="41" spans="1:7" ht="14.25">
      <c r="A41" s="73" t="s">
        <v>52</v>
      </c>
      <c r="B41" s="73"/>
      <c r="C41" s="73"/>
      <c r="D41" s="73"/>
      <c r="E41" s="27"/>
      <c r="F41" s="190" t="s">
        <v>53</v>
      </c>
      <c r="G41" s="190"/>
    </row>
  </sheetData>
  <sheetProtection/>
  <mergeCells count="24">
    <mergeCell ref="A5:H5"/>
    <mergeCell ref="A6:H6"/>
    <mergeCell ref="A7:H7"/>
    <mergeCell ref="B8:H8"/>
    <mergeCell ref="A9:H9"/>
    <mergeCell ref="A11:C11"/>
    <mergeCell ref="E11:M11"/>
    <mergeCell ref="A12:C12"/>
    <mergeCell ref="E12:J12"/>
    <mergeCell ref="A14:A17"/>
    <mergeCell ref="B14:B17"/>
    <mergeCell ref="C14:C17"/>
    <mergeCell ref="D14:D17"/>
    <mergeCell ref="E14:G16"/>
    <mergeCell ref="H14:J16"/>
    <mergeCell ref="F41:G41"/>
    <mergeCell ref="D22:D23"/>
    <mergeCell ref="D26:D27"/>
    <mergeCell ref="K14:M16"/>
    <mergeCell ref="B19:D19"/>
    <mergeCell ref="A20:D20"/>
    <mergeCell ref="B37:C37"/>
    <mergeCell ref="A39:C39"/>
    <mergeCell ref="F39:G39"/>
  </mergeCells>
  <printOptions/>
  <pageMargins left="0.35433070866141736" right="0.15748031496062992" top="0.2362204724409449" bottom="0.31496062992125984" header="0.31496062992125984" footer="0.31496062992125984"/>
  <pageSetup fitToHeight="0" fitToWidth="1"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23">
      <selection activeCell="M4" sqref="M4"/>
    </sheetView>
  </sheetViews>
  <sheetFormatPr defaultColWidth="9.140625" defaultRowHeight="15"/>
  <cols>
    <col min="1" max="1" width="4.7109375" style="0" customWidth="1"/>
    <col min="2" max="2" width="24.57421875" style="0" customWidth="1"/>
    <col min="3" max="3" width="13.140625" style="0" customWidth="1"/>
    <col min="4" max="4" width="23.28125" style="0" customWidth="1"/>
    <col min="5" max="5" width="12.7109375" style="0" customWidth="1"/>
    <col min="6" max="6" width="14.421875" style="0" customWidth="1"/>
    <col min="7" max="7" width="12.421875" style="0" customWidth="1"/>
    <col min="8" max="8" width="12.00390625" style="0" customWidth="1"/>
    <col min="9" max="9" width="12.140625" style="0" customWidth="1"/>
    <col min="10" max="10" width="12.57421875" style="0" customWidth="1"/>
    <col min="11" max="11" width="11.8515625" style="0" customWidth="1"/>
    <col min="12" max="12" width="12.140625" style="0" customWidth="1"/>
    <col min="13" max="13" width="13.00390625" style="0" customWidth="1"/>
  </cols>
  <sheetData>
    <row r="1" spans="1:12" ht="16.5">
      <c r="A1" s="5"/>
      <c r="B1" s="4"/>
      <c r="C1" s="4"/>
      <c r="D1" s="4"/>
      <c r="E1" s="4"/>
      <c r="F1" s="4"/>
      <c r="G1" s="2" t="s">
        <v>0</v>
      </c>
      <c r="H1" s="3"/>
      <c r="I1" s="4"/>
      <c r="K1" s="4"/>
      <c r="L1" s="4"/>
    </row>
    <row r="2" spans="1:12" ht="16.5">
      <c r="A2" s="5"/>
      <c r="B2" s="4"/>
      <c r="C2" s="4"/>
      <c r="D2" s="4"/>
      <c r="E2" s="4"/>
      <c r="F2" s="4"/>
      <c r="G2" s="5" t="s">
        <v>1</v>
      </c>
      <c r="H2" s="4"/>
      <c r="I2" s="165"/>
      <c r="J2" s="166"/>
      <c r="K2" s="4"/>
      <c r="L2" s="4"/>
    </row>
    <row r="3" spans="1:12" ht="16.5">
      <c r="A3" s="5"/>
      <c r="B3" s="4"/>
      <c r="C3" s="4"/>
      <c r="D3" s="4"/>
      <c r="E3" s="4"/>
      <c r="F3" s="4"/>
      <c r="G3" s="5" t="s">
        <v>3</v>
      </c>
      <c r="H3" s="4"/>
      <c r="I3" s="165"/>
      <c r="J3" s="166"/>
      <c r="K3" s="4"/>
      <c r="L3" s="4"/>
    </row>
    <row r="4" spans="1:12" ht="16.5">
      <c r="A4" s="5"/>
      <c r="B4" s="4"/>
      <c r="C4" s="4"/>
      <c r="D4" s="4"/>
      <c r="E4" s="4"/>
      <c r="F4" s="4"/>
      <c r="G4" s="5" t="s">
        <v>5</v>
      </c>
      <c r="H4" s="4"/>
      <c r="I4" s="165"/>
      <c r="J4" s="166"/>
      <c r="K4" s="4"/>
      <c r="L4" s="4"/>
    </row>
    <row r="5" spans="1:12" ht="16.5">
      <c r="A5" s="177" t="s">
        <v>6</v>
      </c>
      <c r="B5" s="177"/>
      <c r="C5" s="177"/>
      <c r="D5" s="177"/>
      <c r="E5" s="177"/>
      <c r="F5" s="177"/>
      <c r="G5" s="177"/>
      <c r="H5" s="177"/>
      <c r="I5" s="4"/>
      <c r="L5" s="4"/>
    </row>
    <row r="6" spans="1:12" ht="16.5">
      <c r="A6" s="177" t="s">
        <v>54</v>
      </c>
      <c r="B6" s="177"/>
      <c r="C6" s="177"/>
      <c r="D6" s="177"/>
      <c r="E6" s="177"/>
      <c r="F6" s="177"/>
      <c r="G6" s="177"/>
      <c r="H6" s="177"/>
      <c r="I6" s="4"/>
      <c r="L6" s="4"/>
    </row>
    <row r="7" spans="1:12" ht="16.5">
      <c r="A7" s="173" t="s">
        <v>315</v>
      </c>
      <c r="B7" s="173"/>
      <c r="C7" s="173"/>
      <c r="D7" s="173"/>
      <c r="E7" s="173"/>
      <c r="F7" s="173"/>
      <c r="G7" s="173"/>
      <c r="H7" s="173"/>
      <c r="I7" s="4"/>
      <c r="L7" s="4"/>
    </row>
    <row r="8" spans="1:12" ht="18">
      <c r="A8" s="36"/>
      <c r="B8" s="235" t="s">
        <v>308</v>
      </c>
      <c r="C8" s="235"/>
      <c r="D8" s="235"/>
      <c r="E8" s="235"/>
      <c r="F8" s="235"/>
      <c r="G8" s="235"/>
      <c r="H8" s="235"/>
      <c r="I8" s="8"/>
      <c r="L8" s="8"/>
    </row>
    <row r="9" spans="1:12" ht="14.25">
      <c r="A9" s="199" t="s">
        <v>57</v>
      </c>
      <c r="B9" s="199"/>
      <c r="C9" s="199"/>
      <c r="D9" s="199"/>
      <c r="E9" s="199"/>
      <c r="F9" s="199"/>
      <c r="G9" s="199"/>
      <c r="H9" s="199"/>
      <c r="I9" s="4"/>
      <c r="L9" s="4"/>
    </row>
    <row r="10" spans="1:12" ht="16.5">
      <c r="A10" s="36" t="s">
        <v>58</v>
      </c>
      <c r="B10" s="10"/>
      <c r="C10" s="10"/>
      <c r="D10" s="61" t="s">
        <v>156</v>
      </c>
      <c r="E10" s="10"/>
      <c r="F10" s="10"/>
      <c r="G10" s="10"/>
      <c r="H10" s="10"/>
      <c r="I10" s="4"/>
      <c r="K10" s="10"/>
      <c r="L10" s="4"/>
    </row>
    <row r="11" spans="1:15" ht="27.75" customHeight="1">
      <c r="A11" s="181" t="s">
        <v>46</v>
      </c>
      <c r="B11" s="181"/>
      <c r="C11" s="181"/>
      <c r="D11" s="10"/>
      <c r="E11" s="188" t="s">
        <v>288</v>
      </c>
      <c r="F11" s="188"/>
      <c r="G11" s="188"/>
      <c r="H11" s="188"/>
      <c r="I11" s="188"/>
      <c r="J11" s="188"/>
      <c r="K11" s="188"/>
      <c r="L11" s="188"/>
      <c r="M11" s="188"/>
      <c r="N11" s="96"/>
      <c r="O11" s="96"/>
    </row>
    <row r="12" spans="1:12" ht="28.5" customHeight="1">
      <c r="A12" s="202" t="s">
        <v>59</v>
      </c>
      <c r="B12" s="202"/>
      <c r="C12" s="202"/>
      <c r="D12" s="10"/>
      <c r="E12" s="189" t="s">
        <v>60</v>
      </c>
      <c r="F12" s="189"/>
      <c r="G12" s="189"/>
      <c r="H12" s="189"/>
      <c r="I12" s="189"/>
      <c r="J12" s="189"/>
      <c r="K12" s="10"/>
      <c r="L12" s="4"/>
    </row>
    <row r="13" spans="1:13" ht="18" thickBot="1">
      <c r="A13" s="6" t="s">
        <v>9</v>
      </c>
      <c r="M13" t="s">
        <v>61</v>
      </c>
    </row>
    <row r="14" spans="1:13" ht="16.5" customHeight="1">
      <c r="A14" s="183" t="s">
        <v>62</v>
      </c>
      <c r="B14" s="185" t="s">
        <v>63</v>
      </c>
      <c r="C14" s="185" t="s">
        <v>64</v>
      </c>
      <c r="D14" s="185" t="s">
        <v>65</v>
      </c>
      <c r="E14" s="187" t="s">
        <v>66</v>
      </c>
      <c r="F14" s="187"/>
      <c r="G14" s="187"/>
      <c r="H14" s="187" t="s">
        <v>67</v>
      </c>
      <c r="I14" s="187"/>
      <c r="J14" s="187"/>
      <c r="K14" s="187" t="s">
        <v>68</v>
      </c>
      <c r="L14" s="187"/>
      <c r="M14" s="191"/>
    </row>
    <row r="15" spans="1:13" ht="12.75" customHeight="1">
      <c r="A15" s="184"/>
      <c r="B15" s="186"/>
      <c r="C15" s="186"/>
      <c r="D15" s="186"/>
      <c r="E15" s="172"/>
      <c r="F15" s="172"/>
      <c r="G15" s="172"/>
      <c r="H15" s="172"/>
      <c r="I15" s="172"/>
      <c r="J15" s="172"/>
      <c r="K15" s="172"/>
      <c r="L15" s="172"/>
      <c r="M15" s="192"/>
    </row>
    <row r="16" spans="1:13" ht="16.5" customHeight="1" hidden="1">
      <c r="A16" s="184"/>
      <c r="B16" s="186"/>
      <c r="C16" s="186"/>
      <c r="D16" s="186"/>
      <c r="E16" s="172"/>
      <c r="F16" s="172"/>
      <c r="G16" s="172"/>
      <c r="H16" s="172"/>
      <c r="I16" s="172"/>
      <c r="J16" s="172"/>
      <c r="K16" s="172"/>
      <c r="L16" s="172"/>
      <c r="M16" s="192"/>
    </row>
    <row r="17" spans="1:13" ht="27.75" customHeight="1" thickBot="1">
      <c r="A17" s="184"/>
      <c r="B17" s="186"/>
      <c r="C17" s="186"/>
      <c r="D17" s="186"/>
      <c r="E17" s="58" t="s">
        <v>69</v>
      </c>
      <c r="F17" s="58" t="s">
        <v>70</v>
      </c>
      <c r="G17" s="78" t="s">
        <v>71</v>
      </c>
      <c r="H17" s="58" t="s">
        <v>69</v>
      </c>
      <c r="I17" s="58" t="s">
        <v>70</v>
      </c>
      <c r="J17" s="78" t="s">
        <v>71</v>
      </c>
      <c r="K17" s="58" t="s">
        <v>69</v>
      </c>
      <c r="L17" s="58" t="s">
        <v>70</v>
      </c>
      <c r="M17" s="79" t="s">
        <v>71</v>
      </c>
    </row>
    <row r="18" spans="1:13" ht="15" customHeight="1" thickBot="1">
      <c r="A18" s="37">
        <v>1</v>
      </c>
      <c r="B18" s="137">
        <v>2</v>
      </c>
      <c r="C18" s="137">
        <v>3</v>
      </c>
      <c r="D18" s="137">
        <v>4</v>
      </c>
      <c r="E18" s="38">
        <v>5</v>
      </c>
      <c r="F18" s="38">
        <v>6</v>
      </c>
      <c r="G18" s="38">
        <v>7</v>
      </c>
      <c r="H18" s="38">
        <v>8</v>
      </c>
      <c r="I18" s="38">
        <v>9</v>
      </c>
      <c r="J18" s="38">
        <v>10</v>
      </c>
      <c r="K18" s="38">
        <v>11</v>
      </c>
      <c r="L18" s="38">
        <v>12</v>
      </c>
      <c r="M18" s="39">
        <v>13</v>
      </c>
    </row>
    <row r="19" spans="1:13" ht="24.75" customHeight="1">
      <c r="A19" s="135">
        <v>1</v>
      </c>
      <c r="B19" s="232" t="s">
        <v>289</v>
      </c>
      <c r="C19" s="233"/>
      <c r="D19" s="234"/>
      <c r="E19" s="132">
        <v>3563.2</v>
      </c>
      <c r="F19" s="132">
        <v>0</v>
      </c>
      <c r="G19" s="138">
        <f>SUM(E19:F19)</f>
        <v>3563.2</v>
      </c>
      <c r="H19" s="132">
        <v>3563.021</v>
      </c>
      <c r="I19" s="132">
        <v>0</v>
      </c>
      <c r="J19" s="138">
        <f>SUM(H19:I19)</f>
        <v>3563.021</v>
      </c>
      <c r="K19" s="138">
        <f aca="true" t="shared" si="0" ref="K19:L22">H19-E19</f>
        <v>-0.17899999999963256</v>
      </c>
      <c r="L19" s="138">
        <f t="shared" si="0"/>
        <v>0</v>
      </c>
      <c r="M19" s="139">
        <f>SUM(K19:L19)</f>
        <v>-0.17899999999963256</v>
      </c>
    </row>
    <row r="20" spans="1:13" ht="29.25" customHeight="1">
      <c r="A20" s="136"/>
      <c r="B20" s="219" t="s">
        <v>244</v>
      </c>
      <c r="C20" s="220"/>
      <c r="D20" s="221"/>
      <c r="E20" s="34">
        <v>1.049</v>
      </c>
      <c r="F20" s="34">
        <v>0</v>
      </c>
      <c r="G20" s="34">
        <f>SUM(E20:F20)</f>
        <v>1.049</v>
      </c>
      <c r="H20" s="34">
        <v>1.049</v>
      </c>
      <c r="I20" s="34">
        <v>0</v>
      </c>
      <c r="J20" s="34">
        <f>SUM(H20:I20)</f>
        <v>1.049</v>
      </c>
      <c r="K20" s="34">
        <f t="shared" si="0"/>
        <v>0</v>
      </c>
      <c r="L20" s="34">
        <f t="shared" si="0"/>
        <v>0</v>
      </c>
      <c r="M20" s="34">
        <f>SUM(K20:L20)</f>
        <v>0</v>
      </c>
    </row>
    <row r="21" spans="1:13" ht="30" customHeight="1">
      <c r="A21" s="136">
        <v>2</v>
      </c>
      <c r="B21" s="229" t="s">
        <v>290</v>
      </c>
      <c r="C21" s="230"/>
      <c r="D21" s="231"/>
      <c r="E21" s="34">
        <v>574.6</v>
      </c>
      <c r="F21" s="34">
        <v>0</v>
      </c>
      <c r="G21" s="124">
        <f>SUM(E21:F21)</f>
        <v>574.6</v>
      </c>
      <c r="H21" s="34">
        <v>574.6</v>
      </c>
      <c r="I21" s="34">
        <v>0</v>
      </c>
      <c r="J21" s="124">
        <f>SUM(H21:I21)</f>
        <v>574.6</v>
      </c>
      <c r="K21" s="124">
        <f t="shared" si="0"/>
        <v>0</v>
      </c>
      <c r="L21" s="124">
        <f t="shared" si="0"/>
        <v>0</v>
      </c>
      <c r="M21" s="140">
        <f>SUM(K21:L21)</f>
        <v>0</v>
      </c>
    </row>
    <row r="22" spans="1:13" ht="15" customHeight="1" thickBot="1">
      <c r="A22" s="227" t="s">
        <v>231</v>
      </c>
      <c r="B22" s="228"/>
      <c r="C22" s="228"/>
      <c r="D22" s="228"/>
      <c r="E22" s="122">
        <f>E19+E21</f>
        <v>4137.8</v>
      </c>
      <c r="F22" s="122">
        <f>F19+F21</f>
        <v>0</v>
      </c>
      <c r="G22" s="122">
        <f>SUM(E22:F22)</f>
        <v>4137.8</v>
      </c>
      <c r="H22" s="122">
        <f>H19+H21</f>
        <v>4137.621</v>
      </c>
      <c r="I22" s="122">
        <f>I19+I21</f>
        <v>0</v>
      </c>
      <c r="J22" s="122">
        <f>SUM(H22:I22)</f>
        <v>4137.621</v>
      </c>
      <c r="K22" s="122">
        <f t="shared" si="0"/>
        <v>-0.1790000000000873</v>
      </c>
      <c r="L22" s="122">
        <f t="shared" si="0"/>
        <v>0</v>
      </c>
      <c r="M22" s="122">
        <f>J22-G22</f>
        <v>-0.1790000000000873</v>
      </c>
    </row>
    <row r="23" spans="1:13" ht="13.5" customHeight="1">
      <c r="A23" s="42">
        <v>1</v>
      </c>
      <c r="B23" s="43" t="s">
        <v>73</v>
      </c>
      <c r="C23" s="44"/>
      <c r="D23" s="44"/>
      <c r="E23" s="45"/>
      <c r="F23" s="45"/>
      <c r="G23" s="45"/>
      <c r="H23" s="45"/>
      <c r="I23" s="45"/>
      <c r="J23" s="45"/>
      <c r="K23" s="45"/>
      <c r="L23" s="45"/>
      <c r="M23" s="71"/>
    </row>
    <row r="24" spans="1:13" ht="41.25" customHeight="1" thickBot="1">
      <c r="A24" s="125"/>
      <c r="B24" s="99" t="s">
        <v>291</v>
      </c>
      <c r="C24" s="99" t="s">
        <v>242</v>
      </c>
      <c r="D24" s="99" t="s">
        <v>76</v>
      </c>
      <c r="E24" s="141">
        <v>3563.2</v>
      </c>
      <c r="F24" s="99">
        <v>0</v>
      </c>
      <c r="G24" s="141">
        <v>3563.2</v>
      </c>
      <c r="H24" s="141">
        <v>3563.021</v>
      </c>
      <c r="I24" s="99">
        <v>0</v>
      </c>
      <c r="J24" s="141">
        <v>3563.021</v>
      </c>
      <c r="K24" s="142">
        <f>H24-E24</f>
        <v>-0.17899999999963256</v>
      </c>
      <c r="L24" s="142">
        <f>I24-F24</f>
        <v>0</v>
      </c>
      <c r="M24" s="142">
        <f>SUM(K24:L24)</f>
        <v>-0.17899999999963256</v>
      </c>
    </row>
    <row r="25" spans="1:13" ht="55.5" customHeight="1" thickBot="1">
      <c r="A25" s="125"/>
      <c r="B25" s="99" t="s">
        <v>292</v>
      </c>
      <c r="C25" s="99" t="s">
        <v>61</v>
      </c>
      <c r="D25" s="99" t="s">
        <v>76</v>
      </c>
      <c r="E25" s="141">
        <v>574.6</v>
      </c>
      <c r="F25" s="99">
        <v>0</v>
      </c>
      <c r="G25" s="141">
        <v>574.6</v>
      </c>
      <c r="H25" s="141">
        <v>574.6</v>
      </c>
      <c r="I25" s="99">
        <v>0</v>
      </c>
      <c r="J25" s="141">
        <v>574.6</v>
      </c>
      <c r="K25" s="99">
        <v>0</v>
      </c>
      <c r="L25" s="99">
        <v>0</v>
      </c>
      <c r="M25" s="99">
        <v>0</v>
      </c>
    </row>
    <row r="26" spans="1:13" ht="15" thickBot="1">
      <c r="A26" s="125">
        <v>2</v>
      </c>
      <c r="B26" s="108" t="s">
        <v>79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</row>
    <row r="27" spans="1:13" ht="136.5" customHeight="1" thickBot="1">
      <c r="A27" s="125"/>
      <c r="B27" s="99" t="s">
        <v>293</v>
      </c>
      <c r="C27" s="99" t="s">
        <v>100</v>
      </c>
      <c r="D27" s="99" t="s">
        <v>294</v>
      </c>
      <c r="E27" s="99">
        <v>2380</v>
      </c>
      <c r="F27" s="99">
        <v>0</v>
      </c>
      <c r="G27" s="99">
        <v>2380</v>
      </c>
      <c r="H27" s="99">
        <v>1773</v>
      </c>
      <c r="I27" s="99">
        <v>0</v>
      </c>
      <c r="J27" s="99">
        <v>1773</v>
      </c>
      <c r="K27" s="99">
        <v>-607</v>
      </c>
      <c r="L27" s="99">
        <v>0</v>
      </c>
      <c r="M27" s="99">
        <v>-607</v>
      </c>
    </row>
    <row r="28" spans="1:13" ht="55.5" thickBot="1">
      <c r="A28" s="125"/>
      <c r="B28" s="99" t="s">
        <v>295</v>
      </c>
      <c r="C28" s="99" t="s">
        <v>100</v>
      </c>
      <c r="D28" s="99" t="s">
        <v>296</v>
      </c>
      <c r="E28" s="99">
        <v>6171</v>
      </c>
      <c r="F28" s="99">
        <v>0</v>
      </c>
      <c r="G28" s="99">
        <v>6171</v>
      </c>
      <c r="H28" s="99">
        <v>6251</v>
      </c>
      <c r="I28" s="99">
        <v>0</v>
      </c>
      <c r="J28" s="99">
        <v>6251</v>
      </c>
      <c r="K28" s="99">
        <v>80</v>
      </c>
      <c r="L28" s="99">
        <v>0</v>
      </c>
      <c r="M28" s="99">
        <v>80</v>
      </c>
    </row>
    <row r="29" spans="1:13" ht="15" thickBot="1">
      <c r="A29" s="125">
        <v>3</v>
      </c>
      <c r="B29" s="108" t="s">
        <v>84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</row>
    <row r="30" spans="1:13" ht="69" customHeight="1" thickBot="1">
      <c r="A30" s="125"/>
      <c r="B30" s="99" t="s">
        <v>297</v>
      </c>
      <c r="C30" s="99" t="s">
        <v>129</v>
      </c>
      <c r="D30" s="99" t="s">
        <v>298</v>
      </c>
      <c r="E30" s="102">
        <v>1497.1</v>
      </c>
      <c r="F30" s="102">
        <v>0</v>
      </c>
      <c r="G30" s="102">
        <v>1497.1</v>
      </c>
      <c r="H30" s="99">
        <v>2009</v>
      </c>
      <c r="I30" s="99">
        <v>0</v>
      </c>
      <c r="J30" s="99">
        <v>2009</v>
      </c>
      <c r="K30" s="102">
        <f>H30-E30</f>
        <v>511.9000000000001</v>
      </c>
      <c r="L30" s="102">
        <f>I30-F30</f>
        <v>0</v>
      </c>
      <c r="M30" s="102">
        <f>J30-G30</f>
        <v>511.9000000000001</v>
      </c>
    </row>
    <row r="31" spans="1:13" ht="53.25" customHeight="1" thickBot="1">
      <c r="A31" s="125"/>
      <c r="B31" s="99" t="s">
        <v>299</v>
      </c>
      <c r="C31" s="99" t="s">
        <v>129</v>
      </c>
      <c r="D31" s="99" t="s">
        <v>300</v>
      </c>
      <c r="E31" s="99">
        <v>93</v>
      </c>
      <c r="F31" s="110">
        <v>0</v>
      </c>
      <c r="G31" s="99">
        <v>93</v>
      </c>
      <c r="H31" s="99">
        <v>92</v>
      </c>
      <c r="I31" s="99">
        <v>0</v>
      </c>
      <c r="J31" s="99">
        <v>92</v>
      </c>
      <c r="K31" s="99">
        <v>0</v>
      </c>
      <c r="L31" s="99">
        <v>0</v>
      </c>
      <c r="M31" s="99">
        <v>0</v>
      </c>
    </row>
    <row r="32" spans="1:13" ht="15" thickBot="1">
      <c r="A32" s="125">
        <v>4</v>
      </c>
      <c r="B32" s="108" t="s">
        <v>89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  <row r="33" spans="1:13" ht="101.25" customHeight="1" thickBot="1">
      <c r="A33" s="125"/>
      <c r="B33" s="99" t="s">
        <v>301</v>
      </c>
      <c r="C33" s="99" t="s">
        <v>104</v>
      </c>
      <c r="D33" s="99" t="s">
        <v>87</v>
      </c>
      <c r="E33" s="99">
        <v>6.1</v>
      </c>
      <c r="F33" s="99">
        <v>0</v>
      </c>
      <c r="G33" s="99">
        <v>6.1</v>
      </c>
      <c r="H33" s="110">
        <v>6</v>
      </c>
      <c r="I33" s="99">
        <v>0</v>
      </c>
      <c r="J33" s="110">
        <v>6</v>
      </c>
      <c r="K33" s="99">
        <v>-0.1</v>
      </c>
      <c r="L33" s="99">
        <v>0</v>
      </c>
      <c r="M33" s="99">
        <v>-0.1</v>
      </c>
    </row>
    <row r="34" spans="1:13" ht="69.75" customHeight="1" thickBot="1">
      <c r="A34" s="125"/>
      <c r="B34" s="99" t="s">
        <v>302</v>
      </c>
      <c r="C34" s="99" t="s">
        <v>104</v>
      </c>
      <c r="D34" s="99" t="s">
        <v>87</v>
      </c>
      <c r="E34" s="99">
        <v>4.2</v>
      </c>
      <c r="F34" s="99">
        <v>0</v>
      </c>
      <c r="G34" s="99">
        <v>4.2</v>
      </c>
      <c r="H34" s="99">
        <v>2.9</v>
      </c>
      <c r="I34" s="99">
        <v>0</v>
      </c>
      <c r="J34" s="99">
        <v>2.9</v>
      </c>
      <c r="K34" s="99">
        <f>H34-E34</f>
        <v>-1.3000000000000003</v>
      </c>
      <c r="L34" s="99">
        <f>I34-F34</f>
        <v>0</v>
      </c>
      <c r="M34" s="99">
        <f>J34-G34</f>
        <v>-1.3000000000000003</v>
      </c>
    </row>
    <row r="35" spans="1:13" ht="15.75" thickBot="1">
      <c r="A35" s="74"/>
      <c r="B35" s="196" t="s">
        <v>287</v>
      </c>
      <c r="C35" s="197"/>
      <c r="D35" s="60"/>
      <c r="E35" s="119">
        <v>4137.8</v>
      </c>
      <c r="F35" s="119">
        <v>0</v>
      </c>
      <c r="G35" s="117">
        <f>SUM(E35:F35)</f>
        <v>4137.8</v>
      </c>
      <c r="H35" s="119">
        <v>4137.621</v>
      </c>
      <c r="I35" s="119">
        <v>0</v>
      </c>
      <c r="J35" s="117">
        <f>SUM(H35:I35)</f>
        <v>4137.621</v>
      </c>
      <c r="K35" s="117">
        <f>H35-E35</f>
        <v>-0.1790000000000873</v>
      </c>
      <c r="L35" s="117">
        <f>I35-F35</f>
        <v>0</v>
      </c>
      <c r="M35" s="118">
        <f>SUM(K35:L35)</f>
        <v>-0.1790000000000873</v>
      </c>
    </row>
    <row r="36" spans="1:13" ht="14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7" ht="35.25" customHeight="1">
      <c r="A37" s="198" t="s">
        <v>137</v>
      </c>
      <c r="B37" s="198"/>
      <c r="C37" s="198"/>
      <c r="D37" s="27"/>
      <c r="E37" s="72"/>
      <c r="F37" s="179" t="s">
        <v>51</v>
      </c>
      <c r="G37" s="179"/>
    </row>
    <row r="38" spans="1:7" ht="14.25">
      <c r="A38" s="27"/>
      <c r="B38" s="27"/>
      <c r="C38" s="27"/>
      <c r="D38" s="27"/>
      <c r="E38" s="27"/>
      <c r="F38" s="27"/>
      <c r="G38" s="27"/>
    </row>
    <row r="39" spans="1:7" ht="14.25">
      <c r="A39" s="73" t="s">
        <v>52</v>
      </c>
      <c r="B39" s="73"/>
      <c r="C39" s="73"/>
      <c r="D39" s="73"/>
      <c r="E39" s="27"/>
      <c r="F39" s="190" t="s">
        <v>53</v>
      </c>
      <c r="G39" s="190"/>
    </row>
  </sheetData>
  <sheetProtection/>
  <mergeCells count="24">
    <mergeCell ref="A5:H5"/>
    <mergeCell ref="A6:H6"/>
    <mergeCell ref="A7:H7"/>
    <mergeCell ref="B8:H8"/>
    <mergeCell ref="A9:H9"/>
    <mergeCell ref="A11:C11"/>
    <mergeCell ref="E11:M11"/>
    <mergeCell ref="A12:C12"/>
    <mergeCell ref="E12:J12"/>
    <mergeCell ref="A14:A17"/>
    <mergeCell ref="B14:B17"/>
    <mergeCell ref="C14:C17"/>
    <mergeCell ref="D14:D17"/>
    <mergeCell ref="E14:G16"/>
    <mergeCell ref="H14:J16"/>
    <mergeCell ref="A37:C37"/>
    <mergeCell ref="F37:G37"/>
    <mergeCell ref="F39:G39"/>
    <mergeCell ref="B20:D20"/>
    <mergeCell ref="B21:D21"/>
    <mergeCell ref="K14:M16"/>
    <mergeCell ref="B19:D19"/>
    <mergeCell ref="A22:D22"/>
    <mergeCell ref="B35:C35"/>
  </mergeCells>
  <printOptions/>
  <pageMargins left="0.35433070866141736" right="0.15748031496062992" top="0.2362204724409449" bottom="0.31496062992125984" header="0.11811023622047245" footer="0.11811023622047245"/>
  <pageSetup fitToHeight="0" fitToWidth="1" horizontalDpi="600" verticalDpi="600" orientation="landscape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4">
      <selection activeCell="L27" sqref="L27"/>
    </sheetView>
  </sheetViews>
  <sheetFormatPr defaultColWidth="9.140625" defaultRowHeight="15"/>
  <cols>
    <col min="1" max="1" width="6.140625" style="0" customWidth="1"/>
    <col min="2" max="2" width="19.421875" style="0" customWidth="1"/>
    <col min="3" max="3" width="13.140625" style="0" customWidth="1"/>
    <col min="4" max="4" width="19.57421875" style="0" customWidth="1"/>
    <col min="5" max="5" width="12.7109375" style="0" customWidth="1"/>
    <col min="6" max="6" width="14.421875" style="0" customWidth="1"/>
    <col min="7" max="7" width="12.421875" style="0" customWidth="1"/>
    <col min="8" max="8" width="12.00390625" style="0" customWidth="1"/>
    <col min="9" max="9" width="12.140625" style="0" customWidth="1"/>
    <col min="10" max="10" width="12.57421875" style="0" customWidth="1"/>
    <col min="11" max="11" width="11.8515625" style="0" customWidth="1"/>
    <col min="12" max="12" width="12.140625" style="0" customWidth="1"/>
    <col min="13" max="13" width="13.00390625" style="0" customWidth="1"/>
  </cols>
  <sheetData>
    <row r="1" spans="1:12" ht="16.5">
      <c r="A1" s="5"/>
      <c r="B1" s="4"/>
      <c r="C1" s="4"/>
      <c r="D1" s="4"/>
      <c r="E1" s="4"/>
      <c r="F1" s="4"/>
      <c r="G1" s="2" t="s">
        <v>0</v>
      </c>
      <c r="H1" s="3"/>
      <c r="I1" s="4"/>
      <c r="K1" s="4"/>
      <c r="L1" s="4"/>
    </row>
    <row r="2" spans="1:12" ht="16.5">
      <c r="A2" s="5"/>
      <c r="B2" s="4"/>
      <c r="C2" s="4"/>
      <c r="D2" s="4"/>
      <c r="E2" s="4"/>
      <c r="F2" s="4"/>
      <c r="G2" s="5" t="s">
        <v>1</v>
      </c>
      <c r="H2" s="4"/>
      <c r="I2" s="4"/>
      <c r="K2" s="4"/>
      <c r="L2" s="4"/>
    </row>
    <row r="3" spans="1:12" ht="16.5">
      <c r="A3" s="5"/>
      <c r="B3" s="4"/>
      <c r="C3" s="4"/>
      <c r="D3" s="4"/>
      <c r="E3" s="4"/>
      <c r="F3" s="4"/>
      <c r="G3" s="5" t="s">
        <v>3</v>
      </c>
      <c r="H3" s="4"/>
      <c r="I3" s="4"/>
      <c r="K3" s="4"/>
      <c r="L3" s="4"/>
    </row>
    <row r="4" spans="1:12" ht="16.5">
      <c r="A4" s="5"/>
      <c r="B4" s="4"/>
      <c r="C4" s="4"/>
      <c r="D4" s="4"/>
      <c r="E4" s="4"/>
      <c r="F4" s="4"/>
      <c r="G4" s="5" t="s">
        <v>5</v>
      </c>
      <c r="H4" s="4"/>
      <c r="I4" s="4"/>
      <c r="K4" s="4"/>
      <c r="L4" s="4"/>
    </row>
    <row r="5" spans="1:12" ht="16.5">
      <c r="A5" s="177" t="s">
        <v>6</v>
      </c>
      <c r="B5" s="177"/>
      <c r="C5" s="177"/>
      <c r="D5" s="177"/>
      <c r="E5" s="177"/>
      <c r="F5" s="177"/>
      <c r="G5" s="177"/>
      <c r="H5" s="177"/>
      <c r="I5" s="4"/>
      <c r="L5" s="4"/>
    </row>
    <row r="6" spans="1:12" ht="16.5">
      <c r="A6" s="177" t="s">
        <v>54</v>
      </c>
      <c r="B6" s="177"/>
      <c r="C6" s="177"/>
      <c r="D6" s="177"/>
      <c r="E6" s="177"/>
      <c r="F6" s="177"/>
      <c r="G6" s="177"/>
      <c r="H6" s="177"/>
      <c r="I6" s="4"/>
      <c r="L6" s="4"/>
    </row>
    <row r="7" spans="1:12" ht="16.5">
      <c r="A7" s="173" t="s">
        <v>55</v>
      </c>
      <c r="B7" s="173"/>
      <c r="C7" s="173"/>
      <c r="D7" s="173"/>
      <c r="E7" s="173"/>
      <c r="F7" s="173"/>
      <c r="G7" s="173"/>
      <c r="H7" s="173"/>
      <c r="I7" s="4"/>
      <c r="L7" s="4"/>
    </row>
    <row r="8" spans="1:12" ht="16.5">
      <c r="A8" s="178" t="s">
        <v>56</v>
      </c>
      <c r="B8" s="178"/>
      <c r="C8" s="178"/>
      <c r="D8" s="178"/>
      <c r="E8" s="178"/>
      <c r="F8" s="178"/>
      <c r="G8" s="178"/>
      <c r="H8" s="178"/>
      <c r="I8" s="4"/>
      <c r="L8" s="4"/>
    </row>
    <row r="9" spans="1:12" ht="17.25">
      <c r="A9" s="36"/>
      <c r="B9" s="236" t="s">
        <v>308</v>
      </c>
      <c r="C9" s="236"/>
      <c r="D9" s="236"/>
      <c r="E9" s="236"/>
      <c r="F9" s="236"/>
      <c r="G9" s="236"/>
      <c r="H9" s="236"/>
      <c r="I9" s="8"/>
      <c r="L9" s="8"/>
    </row>
    <row r="10" spans="1:12" ht="14.25">
      <c r="A10" s="199" t="s">
        <v>57</v>
      </c>
      <c r="B10" s="199"/>
      <c r="C10" s="199"/>
      <c r="D10" s="199"/>
      <c r="E10" s="199"/>
      <c r="F10" s="199"/>
      <c r="G10" s="199"/>
      <c r="H10" s="199"/>
      <c r="I10" s="4"/>
      <c r="L10" s="4"/>
    </row>
    <row r="11" spans="1:12" ht="16.5">
      <c r="A11" s="36" t="s">
        <v>58</v>
      </c>
      <c r="B11" s="10"/>
      <c r="C11" s="10"/>
      <c r="D11" s="61" t="s">
        <v>156</v>
      </c>
      <c r="E11" s="10"/>
      <c r="F11" s="10"/>
      <c r="G11" s="10"/>
      <c r="H11" s="10"/>
      <c r="I11" s="4"/>
      <c r="K11" s="10"/>
      <c r="L11" s="4"/>
    </row>
    <row r="12" spans="1:12" ht="16.5">
      <c r="A12" s="36"/>
      <c r="B12" s="10"/>
      <c r="C12" s="10"/>
      <c r="D12" s="10"/>
      <c r="E12" s="10"/>
      <c r="F12" s="10"/>
      <c r="G12" s="10"/>
      <c r="H12" s="10"/>
      <c r="I12" s="4"/>
      <c r="K12" s="10"/>
      <c r="L12" s="4"/>
    </row>
    <row r="13" spans="1:15" ht="36" customHeight="1">
      <c r="A13" s="181" t="s">
        <v>48</v>
      </c>
      <c r="B13" s="181"/>
      <c r="C13" s="181"/>
      <c r="D13" s="10"/>
      <c r="E13" s="188" t="s">
        <v>50</v>
      </c>
      <c r="F13" s="188"/>
      <c r="G13" s="188"/>
      <c r="H13" s="188"/>
      <c r="I13" s="188"/>
      <c r="J13" s="188"/>
      <c r="K13" s="188"/>
      <c r="L13" s="188"/>
      <c r="M13" s="188"/>
      <c r="N13" s="96"/>
      <c r="O13" s="96"/>
    </row>
    <row r="14" spans="1:12" ht="28.5" customHeight="1">
      <c r="A14" s="202" t="s">
        <v>59</v>
      </c>
      <c r="B14" s="202"/>
      <c r="C14" s="202"/>
      <c r="D14" s="10"/>
      <c r="E14" s="189" t="s">
        <v>60</v>
      </c>
      <c r="F14" s="189"/>
      <c r="G14" s="189"/>
      <c r="H14" s="189"/>
      <c r="I14" s="189"/>
      <c r="J14" s="189"/>
      <c r="K14" s="10"/>
      <c r="L14" s="4"/>
    </row>
    <row r="15" spans="1:13" ht="18" thickBot="1">
      <c r="A15" s="6" t="s">
        <v>9</v>
      </c>
      <c r="M15" t="s">
        <v>61</v>
      </c>
    </row>
    <row r="16" spans="1:13" ht="16.5" customHeight="1">
      <c r="A16" s="183" t="s">
        <v>62</v>
      </c>
      <c r="B16" s="185" t="s">
        <v>63</v>
      </c>
      <c r="C16" s="185" t="s">
        <v>64</v>
      </c>
      <c r="D16" s="185" t="s">
        <v>65</v>
      </c>
      <c r="E16" s="187" t="s">
        <v>66</v>
      </c>
      <c r="F16" s="187"/>
      <c r="G16" s="187"/>
      <c r="H16" s="187" t="s">
        <v>67</v>
      </c>
      <c r="I16" s="187"/>
      <c r="J16" s="187"/>
      <c r="K16" s="187" t="s">
        <v>68</v>
      </c>
      <c r="L16" s="187"/>
      <c r="M16" s="191"/>
    </row>
    <row r="17" spans="1:13" ht="12.75" customHeight="1">
      <c r="A17" s="184"/>
      <c r="B17" s="186"/>
      <c r="C17" s="186"/>
      <c r="D17" s="186"/>
      <c r="E17" s="172"/>
      <c r="F17" s="172"/>
      <c r="G17" s="172"/>
      <c r="H17" s="172"/>
      <c r="I17" s="172"/>
      <c r="J17" s="172"/>
      <c r="K17" s="172"/>
      <c r="L17" s="172"/>
      <c r="M17" s="192"/>
    </row>
    <row r="18" spans="1:13" ht="16.5" customHeight="1" hidden="1">
      <c r="A18" s="184"/>
      <c r="B18" s="186"/>
      <c r="C18" s="186"/>
      <c r="D18" s="186"/>
      <c r="E18" s="172"/>
      <c r="F18" s="172"/>
      <c r="G18" s="172"/>
      <c r="H18" s="172"/>
      <c r="I18" s="172"/>
      <c r="J18" s="172"/>
      <c r="K18" s="172"/>
      <c r="L18" s="172"/>
      <c r="M18" s="192"/>
    </row>
    <row r="19" spans="1:13" ht="36" customHeight="1" thickBot="1">
      <c r="A19" s="184"/>
      <c r="B19" s="186"/>
      <c r="C19" s="186"/>
      <c r="D19" s="186"/>
      <c r="E19" s="58" t="s">
        <v>69</v>
      </c>
      <c r="F19" s="58" t="s">
        <v>70</v>
      </c>
      <c r="G19" s="78" t="s">
        <v>71</v>
      </c>
      <c r="H19" s="58" t="s">
        <v>69</v>
      </c>
      <c r="I19" s="58" t="s">
        <v>70</v>
      </c>
      <c r="J19" s="78" t="s">
        <v>71</v>
      </c>
      <c r="K19" s="58" t="s">
        <v>69</v>
      </c>
      <c r="L19" s="58" t="s">
        <v>70</v>
      </c>
      <c r="M19" s="79" t="s">
        <v>71</v>
      </c>
    </row>
    <row r="20" spans="1:13" ht="15" customHeight="1" thickBot="1">
      <c r="A20" s="131">
        <v>1</v>
      </c>
      <c r="B20" s="137">
        <v>2</v>
      </c>
      <c r="C20" s="137">
        <v>3</v>
      </c>
      <c r="D20" s="137">
        <v>4</v>
      </c>
      <c r="E20" s="137">
        <v>5</v>
      </c>
      <c r="F20" s="137">
        <v>6</v>
      </c>
      <c r="G20" s="137">
        <v>7</v>
      </c>
      <c r="H20" s="137">
        <v>8</v>
      </c>
      <c r="I20" s="137">
        <v>9</v>
      </c>
      <c r="J20" s="137">
        <v>10</v>
      </c>
      <c r="K20" s="137">
        <v>11</v>
      </c>
      <c r="L20" s="137">
        <v>12</v>
      </c>
      <c r="M20" s="143">
        <v>13</v>
      </c>
    </row>
    <row r="21" spans="1:13" ht="44.25" customHeight="1">
      <c r="A21" s="135">
        <v>1</v>
      </c>
      <c r="B21" s="216" t="s">
        <v>50</v>
      </c>
      <c r="C21" s="217"/>
      <c r="D21" s="218"/>
      <c r="E21" s="138">
        <v>0</v>
      </c>
      <c r="F21" s="138">
        <v>5853.951</v>
      </c>
      <c r="G21" s="138">
        <f>SUM(E21:F21)</f>
        <v>5853.951</v>
      </c>
      <c r="H21" s="138">
        <v>0</v>
      </c>
      <c r="I21" s="138">
        <v>5853.951</v>
      </c>
      <c r="J21" s="138">
        <f>SUM(H21:I21)</f>
        <v>5853.951</v>
      </c>
      <c r="K21" s="138">
        <f>H21-E21</f>
        <v>0</v>
      </c>
      <c r="L21" s="138">
        <f>I21-F21</f>
        <v>0</v>
      </c>
      <c r="M21" s="139">
        <f>SUM(K21:L21)</f>
        <v>0</v>
      </c>
    </row>
    <row r="22" spans="1:13" ht="15" customHeight="1" thickBot="1">
      <c r="A22" s="227" t="s">
        <v>231</v>
      </c>
      <c r="B22" s="228"/>
      <c r="C22" s="228"/>
      <c r="D22" s="228"/>
      <c r="E22" s="144">
        <f>E21</f>
        <v>0</v>
      </c>
      <c r="F22" s="144">
        <f>F21</f>
        <v>5853.951</v>
      </c>
      <c r="G22" s="144">
        <f>SUM(E22:F22)</f>
        <v>5853.951</v>
      </c>
      <c r="H22" s="144">
        <f>H21</f>
        <v>0</v>
      </c>
      <c r="I22" s="144">
        <f>I21</f>
        <v>5853.951</v>
      </c>
      <c r="J22" s="144">
        <f>SUM(H22:I22)</f>
        <v>5853.951</v>
      </c>
      <c r="K22" s="144">
        <f>H22-E22</f>
        <v>0</v>
      </c>
      <c r="L22" s="144">
        <f>I22-F22</f>
        <v>0</v>
      </c>
      <c r="M22" s="145">
        <f>J22-G22</f>
        <v>0</v>
      </c>
    </row>
    <row r="23" spans="1:13" s="164" customFormat="1" ht="15" customHeight="1">
      <c r="A23" s="160"/>
      <c r="B23" s="161"/>
      <c r="C23" s="161"/>
      <c r="D23" s="161"/>
      <c r="E23" s="162"/>
      <c r="F23" s="162"/>
      <c r="G23" s="162"/>
      <c r="H23" s="162"/>
      <c r="I23" s="162"/>
      <c r="J23" s="162"/>
      <c r="K23" s="162"/>
      <c r="L23" s="162"/>
      <c r="M23" s="163"/>
    </row>
    <row r="24" spans="1:13" s="164" customFormat="1" ht="9.75" customHeight="1">
      <c r="A24" s="160"/>
      <c r="B24" s="161"/>
      <c r="C24" s="161"/>
      <c r="D24" s="161"/>
      <c r="E24" s="162"/>
      <c r="F24" s="162"/>
      <c r="G24" s="162"/>
      <c r="H24" s="162"/>
      <c r="I24" s="162"/>
      <c r="J24" s="162"/>
      <c r="K24" s="162"/>
      <c r="L24" s="162"/>
      <c r="M24" s="163"/>
    </row>
    <row r="25" spans="1:13" s="164" customFormat="1" ht="9" customHeight="1" thickBot="1">
      <c r="A25" s="160"/>
      <c r="B25" s="161"/>
      <c r="C25" s="161"/>
      <c r="D25" s="161"/>
      <c r="E25" s="162"/>
      <c r="F25" s="162"/>
      <c r="G25" s="162"/>
      <c r="H25" s="162"/>
      <c r="I25" s="162"/>
      <c r="J25" s="162"/>
      <c r="K25" s="162"/>
      <c r="L25" s="162"/>
      <c r="M25" s="163"/>
    </row>
    <row r="26" spans="1:13" ht="13.5" customHeight="1" thickBot="1">
      <c r="A26" s="153">
        <v>1</v>
      </c>
      <c r="B26" s="154" t="s">
        <v>73</v>
      </c>
      <c r="C26" s="155"/>
      <c r="D26" s="155"/>
      <c r="E26" s="156"/>
      <c r="F26" s="156"/>
      <c r="G26" s="156"/>
      <c r="H26" s="156"/>
      <c r="I26" s="156"/>
      <c r="J26" s="156"/>
      <c r="K26" s="156"/>
      <c r="L26" s="156"/>
      <c r="M26" s="157"/>
    </row>
    <row r="27" spans="1:13" ht="170.25" customHeight="1" thickBot="1">
      <c r="A27" s="125"/>
      <c r="B27" s="99" t="s">
        <v>163</v>
      </c>
      <c r="C27" s="99" t="s">
        <v>61</v>
      </c>
      <c r="D27" s="99" t="s">
        <v>304</v>
      </c>
      <c r="E27" s="99"/>
      <c r="F27" s="102">
        <v>5853.951</v>
      </c>
      <c r="G27" s="102">
        <v>5853.951</v>
      </c>
      <c r="H27" s="99"/>
      <c r="I27" s="102">
        <v>5853.951</v>
      </c>
      <c r="J27" s="102">
        <v>5853.951</v>
      </c>
      <c r="K27" s="99">
        <v>0</v>
      </c>
      <c r="L27" s="99">
        <v>0</v>
      </c>
      <c r="M27" s="99">
        <v>0</v>
      </c>
    </row>
    <row r="28" spans="1:13" ht="15" thickBot="1">
      <c r="A28" s="100">
        <v>2</v>
      </c>
      <c r="B28" s="158" t="s">
        <v>79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</row>
    <row r="29" spans="1:13" ht="165" customHeight="1" thickBot="1">
      <c r="A29" s="125"/>
      <c r="B29" s="99" t="s">
        <v>305</v>
      </c>
      <c r="C29" s="99" t="s">
        <v>81</v>
      </c>
      <c r="D29" s="99" t="s">
        <v>304</v>
      </c>
      <c r="E29" s="99"/>
      <c r="F29" s="99">
        <v>1</v>
      </c>
      <c r="G29" s="99">
        <v>1</v>
      </c>
      <c r="H29" s="99"/>
      <c r="I29" s="99">
        <v>1</v>
      </c>
      <c r="J29" s="99">
        <v>1</v>
      </c>
      <c r="K29" s="99">
        <v>0</v>
      </c>
      <c r="L29" s="99">
        <v>0</v>
      </c>
      <c r="M29" s="99">
        <v>0</v>
      </c>
    </row>
    <row r="30" spans="1:13" ht="15" thickBot="1">
      <c r="A30" s="125">
        <v>3</v>
      </c>
      <c r="B30" s="108" t="s">
        <v>84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</row>
    <row r="31" spans="1:13" ht="72.75" customHeight="1" thickBot="1">
      <c r="A31" s="125"/>
      <c r="B31" s="99" t="s">
        <v>306</v>
      </c>
      <c r="C31" s="99" t="s">
        <v>61</v>
      </c>
      <c r="D31" s="99" t="s">
        <v>87</v>
      </c>
      <c r="E31" s="99"/>
      <c r="F31" s="102">
        <v>5853.951</v>
      </c>
      <c r="G31" s="102">
        <v>5853.951</v>
      </c>
      <c r="H31" s="99"/>
      <c r="I31" s="102">
        <v>5853.951</v>
      </c>
      <c r="J31" s="102">
        <v>5853.951</v>
      </c>
      <c r="K31" s="99">
        <v>0</v>
      </c>
      <c r="L31" s="99">
        <v>0</v>
      </c>
      <c r="M31" s="99">
        <v>0</v>
      </c>
    </row>
    <row r="32" spans="1:13" ht="15" thickBot="1">
      <c r="A32" s="125">
        <v>4</v>
      </c>
      <c r="B32" s="108" t="s">
        <v>89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  <row r="33" spans="1:13" ht="33.75" customHeight="1" thickBot="1">
      <c r="A33" s="125"/>
      <c r="B33" s="99" t="s">
        <v>307</v>
      </c>
      <c r="C33" s="99" t="s">
        <v>104</v>
      </c>
      <c r="D33" s="99" t="s">
        <v>87</v>
      </c>
      <c r="E33" s="99"/>
      <c r="F33" s="110">
        <v>100</v>
      </c>
      <c r="G33" s="110">
        <v>100</v>
      </c>
      <c r="H33" s="99"/>
      <c r="I33" s="110">
        <v>100</v>
      </c>
      <c r="J33" s="110">
        <v>100</v>
      </c>
      <c r="K33" s="99">
        <v>0</v>
      </c>
      <c r="L33" s="99">
        <v>0</v>
      </c>
      <c r="M33" s="99">
        <v>0</v>
      </c>
    </row>
    <row r="34" spans="1:13" ht="15.75" thickBot="1">
      <c r="A34" s="74"/>
      <c r="B34" s="196" t="s">
        <v>303</v>
      </c>
      <c r="C34" s="197"/>
      <c r="D34" s="60"/>
      <c r="E34" s="119">
        <v>0</v>
      </c>
      <c r="F34" s="119">
        <v>5853.951</v>
      </c>
      <c r="G34" s="117">
        <f>SUM(E34:F34)</f>
        <v>5853.951</v>
      </c>
      <c r="H34" s="119">
        <v>0</v>
      </c>
      <c r="I34" s="119">
        <v>5853.951</v>
      </c>
      <c r="J34" s="117">
        <f>SUM(H34:I34)</f>
        <v>5853.951</v>
      </c>
      <c r="K34" s="117">
        <f>H34-E34</f>
        <v>0</v>
      </c>
      <c r="L34" s="117">
        <f>I34-F34</f>
        <v>0</v>
      </c>
      <c r="M34" s="118">
        <f>SUM(K34:L34)</f>
        <v>0</v>
      </c>
    </row>
    <row r="35" spans="1:13" ht="14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7" ht="43.5" customHeight="1">
      <c r="A36" s="198" t="s">
        <v>137</v>
      </c>
      <c r="B36" s="198"/>
      <c r="C36" s="198"/>
      <c r="D36" s="27"/>
      <c r="E36" s="72"/>
      <c r="F36" s="179" t="s">
        <v>51</v>
      </c>
      <c r="G36" s="179"/>
    </row>
    <row r="37" spans="1:7" ht="14.25">
      <c r="A37" s="27"/>
      <c r="B37" s="27"/>
      <c r="C37" s="27"/>
      <c r="D37" s="27"/>
      <c r="E37" s="27"/>
      <c r="F37" s="27"/>
      <c r="G37" s="27"/>
    </row>
    <row r="38" spans="1:7" ht="14.25">
      <c r="A38" s="73" t="s">
        <v>52</v>
      </c>
      <c r="B38" s="73"/>
      <c r="C38" s="73"/>
      <c r="D38" s="73"/>
      <c r="E38" s="27"/>
      <c r="F38" s="190" t="s">
        <v>53</v>
      </c>
      <c r="G38" s="190"/>
    </row>
  </sheetData>
  <sheetProtection/>
  <mergeCells count="23">
    <mergeCell ref="A5:H5"/>
    <mergeCell ref="A6:H6"/>
    <mergeCell ref="A7:H7"/>
    <mergeCell ref="A8:H8"/>
    <mergeCell ref="B9:H9"/>
    <mergeCell ref="A10:H10"/>
    <mergeCell ref="A13:C13"/>
    <mergeCell ref="E13:M13"/>
    <mergeCell ref="A14:C14"/>
    <mergeCell ref="E14:J14"/>
    <mergeCell ref="A16:A19"/>
    <mergeCell ref="B16:B19"/>
    <mergeCell ref="C16:C19"/>
    <mergeCell ref="D16:D19"/>
    <mergeCell ref="E16:G18"/>
    <mergeCell ref="H16:J18"/>
    <mergeCell ref="A36:C36"/>
    <mergeCell ref="F36:G36"/>
    <mergeCell ref="F38:G38"/>
    <mergeCell ref="K16:M18"/>
    <mergeCell ref="B21:D21"/>
    <mergeCell ref="A22:D22"/>
    <mergeCell ref="B34:C34"/>
  </mergeCells>
  <printOptions/>
  <pageMargins left="0.35433070866141736" right="0.15748031496062992" top="0.2362204724409449" bottom="0.5118110236220472" header="0.31496062992125984" footer="0.31496062992125984"/>
  <pageSetup fitToHeight="2" fitToWidth="1" horizontalDpi="600" verticalDpi="600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E42" sqref="E42"/>
    </sheetView>
  </sheetViews>
  <sheetFormatPr defaultColWidth="9.140625" defaultRowHeight="15"/>
  <cols>
    <col min="1" max="1" width="9.00390625" style="0" customWidth="1"/>
    <col min="2" max="2" width="47.8515625" style="0" customWidth="1"/>
    <col min="3" max="3" width="12.00390625" style="0" customWidth="1"/>
    <col min="4" max="4" width="24.28125" style="0" customWidth="1"/>
    <col min="5" max="5" width="12.7109375" style="0" customWidth="1"/>
    <col min="6" max="6" width="14.421875" style="0" customWidth="1"/>
    <col min="7" max="7" width="11.00390625" style="0" customWidth="1"/>
    <col min="8" max="8" width="10.7109375" style="0" customWidth="1"/>
    <col min="9" max="9" width="12.140625" style="0" customWidth="1"/>
    <col min="10" max="10" width="12.57421875" style="0" customWidth="1"/>
  </cols>
  <sheetData>
    <row r="1" spans="1:9" ht="16.5">
      <c r="A1" s="5"/>
      <c r="B1" s="4"/>
      <c r="C1" s="4"/>
      <c r="D1" s="4"/>
      <c r="E1" s="4"/>
      <c r="F1" s="4"/>
      <c r="G1" s="2" t="s">
        <v>0</v>
      </c>
      <c r="H1" s="3"/>
      <c r="I1" s="4"/>
    </row>
    <row r="2" spans="1:9" ht="16.5">
      <c r="A2" s="5"/>
      <c r="B2" s="4"/>
      <c r="C2" s="4"/>
      <c r="D2" s="4"/>
      <c r="E2" s="4"/>
      <c r="F2" s="4"/>
      <c r="G2" s="5" t="s">
        <v>1</v>
      </c>
      <c r="H2" s="4"/>
      <c r="I2" s="4"/>
    </row>
    <row r="3" spans="1:9" ht="16.5">
      <c r="A3" s="5"/>
      <c r="B3" s="4"/>
      <c r="C3" s="4"/>
      <c r="D3" s="4"/>
      <c r="E3" s="4"/>
      <c r="F3" s="4"/>
      <c r="G3" s="5" t="s">
        <v>3</v>
      </c>
      <c r="H3" s="4"/>
      <c r="I3" s="4"/>
    </row>
    <row r="4" spans="1:9" ht="16.5">
      <c r="A4" s="5"/>
      <c r="B4" s="4"/>
      <c r="C4" s="4"/>
      <c r="D4" s="4"/>
      <c r="E4" s="4"/>
      <c r="F4" s="4"/>
      <c r="G4" s="5" t="s">
        <v>5</v>
      </c>
      <c r="H4" s="4"/>
      <c r="I4" s="4"/>
    </row>
    <row r="5" spans="1:9" ht="16.5">
      <c r="A5" s="28" t="s">
        <v>138</v>
      </c>
      <c r="B5" s="190" t="s">
        <v>139</v>
      </c>
      <c r="C5" s="190"/>
      <c r="D5" s="190"/>
      <c r="E5" s="190"/>
      <c r="F5" s="190"/>
      <c r="G5" s="190"/>
      <c r="H5" s="4"/>
      <c r="I5" s="4"/>
    </row>
    <row r="6" spans="1:9" ht="16.5">
      <c r="A6" s="177" t="s">
        <v>130</v>
      </c>
      <c r="B6" s="177"/>
      <c r="C6" s="177"/>
      <c r="D6" s="177"/>
      <c r="E6" s="4"/>
      <c r="F6" s="4"/>
      <c r="G6" s="4"/>
      <c r="H6" s="4"/>
      <c r="I6" s="4"/>
    </row>
    <row r="7" spans="1:9" ht="16.5">
      <c r="A7" s="177" t="s">
        <v>131</v>
      </c>
      <c r="B7" s="177"/>
      <c r="C7" s="177"/>
      <c r="D7" s="177"/>
      <c r="E7" s="4"/>
      <c r="F7" s="4"/>
      <c r="G7" s="4"/>
      <c r="H7" s="4"/>
      <c r="I7" s="4"/>
    </row>
    <row r="8" spans="1:9" ht="16.5">
      <c r="A8" s="245" t="s">
        <v>132</v>
      </c>
      <c r="B8" s="245"/>
      <c r="C8" s="245"/>
      <c r="D8" s="245"/>
      <c r="E8" s="4"/>
      <c r="F8" s="4"/>
      <c r="G8" s="4"/>
      <c r="H8" s="4"/>
      <c r="I8" s="4"/>
    </row>
    <row r="9" spans="1:9" ht="16.5" customHeight="1">
      <c r="A9" s="246" t="s">
        <v>308</v>
      </c>
      <c r="B9" s="246"/>
      <c r="C9" s="246"/>
      <c r="D9" s="246"/>
      <c r="E9" s="29"/>
      <c r="F9" s="29"/>
      <c r="G9" s="29"/>
      <c r="H9" s="8"/>
      <c r="I9" s="8"/>
    </row>
    <row r="10" spans="1:9" ht="14.25">
      <c r="A10" s="247" t="s">
        <v>140</v>
      </c>
      <c r="B10" s="247"/>
      <c r="C10" s="247"/>
      <c r="D10" s="247"/>
      <c r="E10" s="4"/>
      <c r="F10" s="4"/>
      <c r="G10" s="4"/>
      <c r="H10" s="4"/>
      <c r="I10" s="4"/>
    </row>
    <row r="11" spans="1:9" ht="16.5">
      <c r="A11" s="7" t="s">
        <v>141</v>
      </c>
      <c r="B11" s="190" t="s">
        <v>148</v>
      </c>
      <c r="C11" s="190"/>
      <c r="D11" s="190"/>
      <c r="E11" s="4"/>
      <c r="F11" s="4"/>
      <c r="G11" s="4"/>
      <c r="H11" s="4"/>
      <c r="I11" s="4"/>
    </row>
    <row r="12" spans="1:10" ht="17.25">
      <c r="A12" s="6" t="s">
        <v>9</v>
      </c>
      <c r="J12" s="4" t="s">
        <v>105</v>
      </c>
    </row>
    <row r="13" spans="1:10" ht="16.5" customHeight="1">
      <c r="A13" s="237" t="s">
        <v>133</v>
      </c>
      <c r="B13" s="240" t="s">
        <v>134</v>
      </c>
      <c r="C13" s="237" t="s">
        <v>135</v>
      </c>
      <c r="D13" s="240" t="s">
        <v>12</v>
      </c>
      <c r="E13" s="172" t="s">
        <v>136</v>
      </c>
      <c r="F13" s="172"/>
      <c r="G13" s="172"/>
      <c r="H13" s="172" t="s">
        <v>67</v>
      </c>
      <c r="I13" s="172"/>
      <c r="J13" s="172"/>
    </row>
    <row r="14" spans="1:10" ht="16.5" customHeight="1">
      <c r="A14" s="238"/>
      <c r="B14" s="186"/>
      <c r="C14" s="238"/>
      <c r="D14" s="186"/>
      <c r="E14" s="172"/>
      <c r="F14" s="172"/>
      <c r="G14" s="172"/>
      <c r="H14" s="172"/>
      <c r="I14" s="172"/>
      <c r="J14" s="172"/>
    </row>
    <row r="15" spans="1:10" ht="16.5" customHeight="1">
      <c r="A15" s="238"/>
      <c r="B15" s="186"/>
      <c r="C15" s="238"/>
      <c r="D15" s="186"/>
      <c r="E15" s="172"/>
      <c r="F15" s="172"/>
      <c r="G15" s="172"/>
      <c r="H15" s="172"/>
      <c r="I15" s="172"/>
      <c r="J15" s="172"/>
    </row>
    <row r="16" spans="1:10" ht="57" customHeight="1">
      <c r="A16" s="239"/>
      <c r="B16" s="241"/>
      <c r="C16" s="239"/>
      <c r="D16" s="241"/>
      <c r="E16" s="21" t="s">
        <v>69</v>
      </c>
      <c r="F16" s="21" t="s">
        <v>70</v>
      </c>
      <c r="G16" s="9" t="s">
        <v>71</v>
      </c>
      <c r="H16" s="21" t="s">
        <v>69</v>
      </c>
      <c r="I16" s="21" t="s">
        <v>70</v>
      </c>
      <c r="J16" s="9" t="s">
        <v>71</v>
      </c>
    </row>
    <row r="17" spans="1:10" ht="15" customHeight="1">
      <c r="A17" s="23">
        <v>1</v>
      </c>
      <c r="B17" s="23">
        <v>2</v>
      </c>
      <c r="C17" s="23">
        <v>3</v>
      </c>
      <c r="D17" s="23">
        <v>4</v>
      </c>
      <c r="E17" s="23">
        <v>5</v>
      </c>
      <c r="F17" s="23">
        <v>6</v>
      </c>
      <c r="G17" s="23">
        <v>7</v>
      </c>
      <c r="H17" s="23">
        <v>8</v>
      </c>
      <c r="I17" s="23">
        <v>9</v>
      </c>
      <c r="J17" s="23">
        <v>10</v>
      </c>
    </row>
    <row r="18" spans="1:10" ht="105.75" customHeight="1">
      <c r="A18" s="32" t="s">
        <v>22</v>
      </c>
      <c r="B18" s="30" t="s">
        <v>149</v>
      </c>
      <c r="C18" s="32" t="s">
        <v>21</v>
      </c>
      <c r="D18" s="30" t="s">
        <v>23</v>
      </c>
      <c r="E18" s="34">
        <v>186.17</v>
      </c>
      <c r="F18" s="34">
        <v>0</v>
      </c>
      <c r="G18" s="34">
        <v>186.17</v>
      </c>
      <c r="H18" s="34">
        <v>180.988</v>
      </c>
      <c r="I18" s="34">
        <v>0</v>
      </c>
      <c r="J18" s="34">
        <v>180.988</v>
      </c>
    </row>
    <row r="19" spans="1:10" ht="74.25" customHeight="1">
      <c r="A19" s="32" t="s">
        <v>36</v>
      </c>
      <c r="B19" s="82" t="s">
        <v>150</v>
      </c>
      <c r="C19" s="32" t="s">
        <v>40</v>
      </c>
      <c r="D19" s="82" t="s">
        <v>41</v>
      </c>
      <c r="E19" s="34">
        <v>1485.2</v>
      </c>
      <c r="F19" s="34">
        <v>11000</v>
      </c>
      <c r="G19" s="34">
        <f>SUM(E19:F19)</f>
        <v>12485.2</v>
      </c>
      <c r="H19" s="83">
        <v>1414.909</v>
      </c>
      <c r="I19" s="34">
        <v>10999.928</v>
      </c>
      <c r="J19" s="34">
        <f>SUM(H19:I19)</f>
        <v>12414.837</v>
      </c>
    </row>
    <row r="20" spans="1:10" ht="53.25" customHeight="1">
      <c r="A20" s="32" t="s">
        <v>22</v>
      </c>
      <c r="B20" s="242" t="s">
        <v>151</v>
      </c>
      <c r="C20" s="32" t="s">
        <v>21</v>
      </c>
      <c r="D20" s="82" t="s">
        <v>152</v>
      </c>
      <c r="E20" s="31">
        <v>105.287</v>
      </c>
      <c r="F20" s="31">
        <v>194</v>
      </c>
      <c r="G20" s="31">
        <f>SUM(E20:F20)</f>
        <v>299.28700000000003</v>
      </c>
      <c r="H20" s="33">
        <v>87.388</v>
      </c>
      <c r="I20" s="31">
        <v>194</v>
      </c>
      <c r="J20" s="31">
        <f>SUM(H20:I20)</f>
        <v>281.38800000000003</v>
      </c>
    </row>
    <row r="21" spans="1:10" ht="59.25" customHeight="1">
      <c r="A21" s="32" t="s">
        <v>25</v>
      </c>
      <c r="B21" s="243"/>
      <c r="C21" s="32" t="s">
        <v>24</v>
      </c>
      <c r="D21" s="82" t="s">
        <v>153</v>
      </c>
      <c r="E21" s="31">
        <v>0</v>
      </c>
      <c r="F21" s="31">
        <v>15.5</v>
      </c>
      <c r="G21" s="31">
        <f aca="true" t="shared" si="0" ref="G21:G27">SUM(E21:F21)</f>
        <v>15.5</v>
      </c>
      <c r="H21" s="33">
        <v>0</v>
      </c>
      <c r="I21" s="31">
        <v>15.4</v>
      </c>
      <c r="J21" s="31">
        <f aca="true" t="shared" si="1" ref="J21:J27">SUM(H21:I21)</f>
        <v>15.4</v>
      </c>
    </row>
    <row r="22" spans="1:10" ht="60" customHeight="1">
      <c r="A22" s="32" t="s">
        <v>28</v>
      </c>
      <c r="B22" s="243"/>
      <c r="C22" s="32" t="s">
        <v>27</v>
      </c>
      <c r="D22" s="82" t="s">
        <v>29</v>
      </c>
      <c r="E22" s="31">
        <v>0</v>
      </c>
      <c r="F22" s="31">
        <v>130</v>
      </c>
      <c r="G22" s="31">
        <f t="shared" si="0"/>
        <v>130</v>
      </c>
      <c r="H22" s="33">
        <v>0</v>
      </c>
      <c r="I22" s="31">
        <v>130</v>
      </c>
      <c r="J22" s="31">
        <f t="shared" si="1"/>
        <v>130</v>
      </c>
    </row>
    <row r="23" spans="1:10" ht="54.75" customHeight="1">
      <c r="A23" s="32" t="s">
        <v>28</v>
      </c>
      <c r="B23" s="243"/>
      <c r="C23" s="32" t="s">
        <v>33</v>
      </c>
      <c r="D23" s="82" t="s">
        <v>154</v>
      </c>
      <c r="E23" s="31">
        <v>9.97</v>
      </c>
      <c r="F23" s="31">
        <v>0</v>
      </c>
      <c r="G23" s="31">
        <f t="shared" si="0"/>
        <v>9.97</v>
      </c>
      <c r="H23" s="33">
        <v>9.97</v>
      </c>
      <c r="I23" s="31">
        <v>0</v>
      </c>
      <c r="J23" s="31">
        <f t="shared" si="1"/>
        <v>9.97</v>
      </c>
    </row>
    <row r="24" spans="1:10" ht="41.25" customHeight="1">
      <c r="A24" s="32" t="s">
        <v>36</v>
      </c>
      <c r="B24" s="243"/>
      <c r="C24" s="32" t="s">
        <v>44</v>
      </c>
      <c r="D24" s="82" t="s">
        <v>45</v>
      </c>
      <c r="E24" s="31">
        <v>11.647</v>
      </c>
      <c r="F24" s="31">
        <v>8.299</v>
      </c>
      <c r="G24" s="31">
        <f t="shared" si="0"/>
        <v>19.945999999999998</v>
      </c>
      <c r="H24" s="33">
        <v>11.647</v>
      </c>
      <c r="I24" s="31">
        <v>8.299</v>
      </c>
      <c r="J24" s="31">
        <f t="shared" si="1"/>
        <v>19.945999999999998</v>
      </c>
    </row>
    <row r="25" spans="1:10" ht="42" customHeight="1">
      <c r="A25" s="32" t="s">
        <v>36</v>
      </c>
      <c r="B25" s="244"/>
      <c r="C25" s="32" t="s">
        <v>46</v>
      </c>
      <c r="D25" s="82" t="s">
        <v>47</v>
      </c>
      <c r="E25" s="31">
        <v>50</v>
      </c>
      <c r="F25" s="31">
        <v>0</v>
      </c>
      <c r="G25" s="31">
        <f t="shared" si="0"/>
        <v>50</v>
      </c>
      <c r="H25" s="33">
        <v>50</v>
      </c>
      <c r="I25" s="31">
        <v>0</v>
      </c>
      <c r="J25" s="31">
        <f t="shared" si="1"/>
        <v>50</v>
      </c>
    </row>
    <row r="26" spans="1:10" ht="42" customHeight="1">
      <c r="A26" s="32" t="s">
        <v>22</v>
      </c>
      <c r="B26" s="242" t="s">
        <v>155</v>
      </c>
      <c r="C26" s="32" t="s">
        <v>21</v>
      </c>
      <c r="D26" s="82" t="s">
        <v>152</v>
      </c>
      <c r="E26" s="31">
        <v>100</v>
      </c>
      <c r="F26" s="31">
        <v>0</v>
      </c>
      <c r="G26" s="31">
        <f t="shared" si="0"/>
        <v>100</v>
      </c>
      <c r="H26" s="33">
        <v>100</v>
      </c>
      <c r="I26" s="31">
        <v>0</v>
      </c>
      <c r="J26" s="31">
        <f t="shared" si="1"/>
        <v>100</v>
      </c>
    </row>
    <row r="27" spans="1:10" ht="54" customHeight="1">
      <c r="A27" s="32" t="s">
        <v>25</v>
      </c>
      <c r="B27" s="244"/>
      <c r="C27" s="32" t="s">
        <v>24</v>
      </c>
      <c r="D27" s="82" t="s">
        <v>153</v>
      </c>
      <c r="E27" s="31">
        <v>7</v>
      </c>
      <c r="F27" s="31">
        <v>0</v>
      </c>
      <c r="G27" s="31">
        <f t="shared" si="0"/>
        <v>7</v>
      </c>
      <c r="H27" s="33">
        <v>7</v>
      </c>
      <c r="I27" s="31">
        <v>0</v>
      </c>
      <c r="J27" s="31">
        <f t="shared" si="1"/>
        <v>7</v>
      </c>
    </row>
    <row r="28" spans="1:10" ht="23.25" customHeight="1">
      <c r="A28" s="84"/>
      <c r="B28" s="85"/>
      <c r="C28" s="84"/>
      <c r="D28" s="86"/>
      <c r="E28" s="87"/>
      <c r="F28" s="87"/>
      <c r="G28" s="87"/>
      <c r="H28" s="87"/>
      <c r="I28" s="87"/>
      <c r="J28" s="87"/>
    </row>
    <row r="29" spans="1:10" ht="14.25">
      <c r="A29" s="19"/>
      <c r="B29" s="19"/>
      <c r="C29" s="19"/>
      <c r="D29" s="19"/>
      <c r="E29" s="19"/>
      <c r="F29" s="19"/>
      <c r="G29" s="19"/>
      <c r="H29" s="19"/>
      <c r="I29" s="19"/>
      <c r="J29" s="19"/>
    </row>
    <row r="30" spans="1:7" ht="18" customHeight="1">
      <c r="A30" s="170" t="s">
        <v>137</v>
      </c>
      <c r="B30" s="170"/>
      <c r="C30" s="170"/>
      <c r="D30" s="170"/>
      <c r="E30" s="27"/>
      <c r="F30" s="27" t="s">
        <v>51</v>
      </c>
      <c r="G30" s="4"/>
    </row>
    <row r="31" spans="1:7" ht="14.25">
      <c r="A31" s="27"/>
      <c r="B31" s="27"/>
      <c r="C31" s="27"/>
      <c r="D31" s="27"/>
      <c r="E31" s="27"/>
      <c r="F31" s="27"/>
      <c r="G31" s="4"/>
    </row>
    <row r="32" spans="1:7" ht="14.25">
      <c r="A32" s="27" t="s">
        <v>52</v>
      </c>
      <c r="B32" s="27"/>
      <c r="C32" s="27"/>
      <c r="D32" s="27"/>
      <c r="E32" s="27"/>
      <c r="F32" s="27" t="s">
        <v>53</v>
      </c>
      <c r="G32" s="4"/>
    </row>
  </sheetData>
  <sheetProtection/>
  <mergeCells count="16">
    <mergeCell ref="E13:G15"/>
    <mergeCell ref="H13:J15"/>
    <mergeCell ref="A30:D30"/>
    <mergeCell ref="B5:G5"/>
    <mergeCell ref="A6:D6"/>
    <mergeCell ref="A7:D7"/>
    <mergeCell ref="A8:D8"/>
    <mergeCell ref="A9:D9"/>
    <mergeCell ref="A10:D10"/>
    <mergeCell ref="B11:D11"/>
    <mergeCell ref="A13:A16"/>
    <mergeCell ref="B13:B16"/>
    <mergeCell ref="B20:B25"/>
    <mergeCell ref="B26:B27"/>
    <mergeCell ref="C13:C16"/>
    <mergeCell ref="D13:D16"/>
  </mergeCells>
  <printOptions/>
  <pageMargins left="0.2362204724409449" right="0.15748031496062992" top="0.1968503937007874" bottom="0.1968503937007874" header="0.1968503937007874" footer="0.1968503937007874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7"/>
  <sheetViews>
    <sheetView tabSelected="1" zoomScalePageLayoutView="0" workbookViewId="0" topLeftCell="A19">
      <selection activeCell="C33" sqref="C33"/>
    </sheetView>
  </sheetViews>
  <sheetFormatPr defaultColWidth="9.140625" defaultRowHeight="15"/>
  <cols>
    <col min="1" max="1" width="15.7109375" style="0" customWidth="1"/>
    <col min="2" max="2" width="26.28125" style="0" customWidth="1"/>
    <col min="3" max="3" width="19.421875" style="0" customWidth="1"/>
    <col min="4" max="4" width="12.140625" style="0" customWidth="1"/>
    <col min="5" max="5" width="12.28125" style="0" customWidth="1"/>
    <col min="6" max="6" width="11.7109375" style="0" customWidth="1"/>
    <col min="7" max="7" width="13.7109375" style="0" customWidth="1"/>
    <col min="8" max="8" width="15.57421875" style="0" customWidth="1"/>
    <col min="9" max="9" width="13.421875" style="0" customWidth="1"/>
  </cols>
  <sheetData>
    <row r="2" spans="6:8" ht="16.5">
      <c r="F2" s="5" t="s">
        <v>0</v>
      </c>
      <c r="G2" s="4"/>
      <c r="H2" s="4"/>
    </row>
    <row r="3" spans="1:8" ht="17.25">
      <c r="A3" s="146" t="s">
        <v>2</v>
      </c>
      <c r="F3" s="5" t="s">
        <v>1</v>
      </c>
      <c r="G3" s="4"/>
      <c r="H3" s="4"/>
    </row>
    <row r="4" spans="1:8" ht="17.25">
      <c r="A4" s="146" t="s">
        <v>4</v>
      </c>
      <c r="F4" s="5" t="s">
        <v>3</v>
      </c>
      <c r="G4" s="4"/>
      <c r="H4" s="4"/>
    </row>
    <row r="5" spans="1:8" ht="17.25">
      <c r="A5" s="146" t="s">
        <v>309</v>
      </c>
      <c r="F5" s="5" t="s">
        <v>5</v>
      </c>
      <c r="G5" s="4"/>
      <c r="H5" s="4"/>
    </row>
    <row r="6" ht="17.25">
      <c r="A6" s="146" t="s">
        <v>9</v>
      </c>
    </row>
    <row r="7" spans="1:6" ht="16.5">
      <c r="A7" s="177" t="s">
        <v>6</v>
      </c>
      <c r="B7" s="177"/>
      <c r="C7" s="177"/>
      <c r="D7" s="177"/>
      <c r="E7" s="177"/>
      <c r="F7" s="177"/>
    </row>
    <row r="8" spans="1:8" ht="16.5">
      <c r="A8" s="177" t="s">
        <v>130</v>
      </c>
      <c r="B8" s="177"/>
      <c r="C8" s="177"/>
      <c r="D8" s="177"/>
      <c r="E8" s="177"/>
      <c r="F8" s="177"/>
      <c r="G8" s="177"/>
      <c r="H8" s="177"/>
    </row>
    <row r="9" spans="1:8" ht="23.25" customHeight="1">
      <c r="A9" s="177" t="s">
        <v>310</v>
      </c>
      <c r="B9" s="177"/>
      <c r="C9" s="177"/>
      <c r="D9" s="177"/>
      <c r="E9" s="177"/>
      <c r="F9" s="177"/>
      <c r="G9" s="177"/>
      <c r="H9" s="177"/>
    </row>
    <row r="10" spans="1:8" ht="16.5">
      <c r="A10" s="245" t="s">
        <v>311</v>
      </c>
      <c r="B10" s="245"/>
      <c r="C10" s="245"/>
      <c r="D10" s="245"/>
      <c r="E10" s="245"/>
      <c r="F10" s="245"/>
      <c r="G10" s="245"/>
      <c r="H10" s="245"/>
    </row>
    <row r="11" spans="1:7" ht="17.25">
      <c r="A11" s="6" t="s">
        <v>312</v>
      </c>
      <c r="B11" s="249" t="s">
        <v>308</v>
      </c>
      <c r="C11" s="249"/>
      <c r="D11" s="249"/>
      <c r="E11" s="249"/>
      <c r="F11" s="249"/>
      <c r="G11" s="249"/>
    </row>
    <row r="12" spans="1:8" ht="14.25">
      <c r="A12" s="248" t="s">
        <v>8</v>
      </c>
      <c r="B12" s="248"/>
      <c r="C12" s="248"/>
      <c r="D12" s="248"/>
      <c r="E12" s="248"/>
      <c r="F12" s="248"/>
      <c r="G12" s="248"/>
      <c r="H12" s="248"/>
    </row>
    <row r="13" spans="1:8" ht="15">
      <c r="A13" s="249" t="s">
        <v>145</v>
      </c>
      <c r="B13" s="249"/>
      <c r="C13" s="249"/>
      <c r="D13" s="249"/>
      <c r="E13" s="249"/>
      <c r="F13" s="249"/>
      <c r="G13" s="249"/>
      <c r="H13" s="249"/>
    </row>
    <row r="14" spans="1:9" ht="17.25">
      <c r="A14" s="6" t="s">
        <v>9</v>
      </c>
      <c r="I14" t="s">
        <v>105</v>
      </c>
    </row>
    <row r="15" spans="1:9" ht="16.5" customHeight="1">
      <c r="A15" s="240" t="s">
        <v>11</v>
      </c>
      <c r="B15" s="240" t="s">
        <v>313</v>
      </c>
      <c r="C15" s="240" t="s">
        <v>12</v>
      </c>
      <c r="D15" s="251" t="s">
        <v>136</v>
      </c>
      <c r="E15" s="251"/>
      <c r="F15" s="251"/>
      <c r="G15" s="251" t="s">
        <v>67</v>
      </c>
      <c r="H15" s="251"/>
      <c r="I15" s="251"/>
    </row>
    <row r="16" spans="1:9" ht="16.5" customHeight="1">
      <c r="A16" s="186"/>
      <c r="B16" s="186"/>
      <c r="C16" s="186"/>
      <c r="D16" s="251"/>
      <c r="E16" s="251"/>
      <c r="F16" s="251"/>
      <c r="G16" s="251"/>
      <c r="H16" s="251"/>
      <c r="I16" s="251"/>
    </row>
    <row r="17" spans="1:9" ht="16.5" customHeight="1">
      <c r="A17" s="186"/>
      <c r="B17" s="186"/>
      <c r="C17" s="186"/>
      <c r="D17" s="251"/>
      <c r="E17" s="251"/>
      <c r="F17" s="251"/>
      <c r="G17" s="251"/>
      <c r="H17" s="251"/>
      <c r="I17" s="251"/>
    </row>
    <row r="18" spans="1:9" ht="69" customHeight="1" thickBot="1">
      <c r="A18" s="186"/>
      <c r="B18" s="186"/>
      <c r="C18" s="186"/>
      <c r="D18" s="147" t="s">
        <v>69</v>
      </c>
      <c r="E18" s="147" t="s">
        <v>70</v>
      </c>
      <c r="F18" s="148" t="s">
        <v>71</v>
      </c>
      <c r="G18" s="147" t="s">
        <v>69</v>
      </c>
      <c r="H18" s="147" t="s">
        <v>70</v>
      </c>
      <c r="I18" s="148" t="s">
        <v>71</v>
      </c>
    </row>
    <row r="19" spans="1:9" ht="15" customHeight="1">
      <c r="A19" s="131">
        <v>1</v>
      </c>
      <c r="B19" s="137">
        <v>2</v>
      </c>
      <c r="C19" s="137">
        <v>3</v>
      </c>
      <c r="D19" s="137">
        <v>4</v>
      </c>
      <c r="E19" s="137">
        <v>5</v>
      </c>
      <c r="F19" s="137">
        <v>6</v>
      </c>
      <c r="G19" s="137">
        <v>7</v>
      </c>
      <c r="H19" s="137">
        <v>8</v>
      </c>
      <c r="I19" s="143">
        <v>9</v>
      </c>
    </row>
    <row r="20" spans="1:10" ht="143.25" customHeight="1">
      <c r="A20" s="150" t="s">
        <v>48</v>
      </c>
      <c r="B20" s="149" t="s">
        <v>314</v>
      </c>
      <c r="C20" s="149" t="s">
        <v>50</v>
      </c>
      <c r="D20" s="151">
        <v>0</v>
      </c>
      <c r="E20" s="152">
        <v>5853.951</v>
      </c>
      <c r="F20" s="152">
        <f>SUM(D20:E20)</f>
        <v>5853.951</v>
      </c>
      <c r="G20" s="151">
        <v>0</v>
      </c>
      <c r="H20" s="152">
        <v>5853.951</v>
      </c>
      <c r="I20" s="151">
        <f>SUM(G20:H20)</f>
        <v>5853.951</v>
      </c>
      <c r="J20" s="126"/>
    </row>
    <row r="21" spans="1:9" ht="14.25">
      <c r="A21" s="1"/>
      <c r="B21" s="1"/>
      <c r="C21" s="1"/>
      <c r="D21" s="1"/>
      <c r="E21" s="1"/>
      <c r="F21" s="1"/>
      <c r="G21" s="1"/>
      <c r="H21" s="1"/>
      <c r="I21" s="1"/>
    </row>
    <row r="22" spans="1:9" ht="14.25">
      <c r="A22" s="1"/>
      <c r="B22" s="1"/>
      <c r="C22" s="1"/>
      <c r="D22" s="1"/>
      <c r="E22" s="1"/>
      <c r="F22" s="1"/>
      <c r="G22" s="1"/>
      <c r="H22" s="1"/>
      <c r="I22" s="1"/>
    </row>
    <row r="23" spans="1:9" ht="14.25">
      <c r="A23" s="1"/>
      <c r="B23" s="1"/>
      <c r="C23" s="1"/>
      <c r="D23" s="1"/>
      <c r="E23" s="1"/>
      <c r="F23" s="1"/>
      <c r="G23" s="1"/>
      <c r="H23" s="1"/>
      <c r="I23" s="1"/>
    </row>
    <row r="25" spans="1:8" ht="32.25" customHeight="1">
      <c r="A25" s="170" t="s">
        <v>137</v>
      </c>
      <c r="B25" s="170"/>
      <c r="C25" s="170"/>
      <c r="D25" s="170"/>
      <c r="E25" s="27"/>
      <c r="F25" s="250" t="s">
        <v>51</v>
      </c>
      <c r="G25" s="250"/>
      <c r="H25" s="250"/>
    </row>
    <row r="26" spans="1:7" ht="14.25">
      <c r="A26" s="27"/>
      <c r="B26" s="27"/>
      <c r="C26" s="27"/>
      <c r="D26" s="27"/>
      <c r="E26" s="27"/>
      <c r="F26" s="27"/>
      <c r="G26" s="4"/>
    </row>
    <row r="27" spans="1:8" ht="14.25">
      <c r="A27" s="27" t="s">
        <v>52</v>
      </c>
      <c r="B27" s="27"/>
      <c r="C27" s="27"/>
      <c r="D27" s="27"/>
      <c r="E27" s="27"/>
      <c r="F27" s="250" t="s">
        <v>53</v>
      </c>
      <c r="G27" s="250"/>
      <c r="H27" s="250"/>
    </row>
  </sheetData>
  <sheetProtection/>
  <mergeCells count="16">
    <mergeCell ref="A13:F13"/>
    <mergeCell ref="G13:H13"/>
    <mergeCell ref="A25:D25"/>
    <mergeCell ref="F25:H25"/>
    <mergeCell ref="F27:H27"/>
    <mergeCell ref="A15:A18"/>
    <mergeCell ref="B15:B18"/>
    <mergeCell ref="C15:C18"/>
    <mergeCell ref="D15:F17"/>
    <mergeCell ref="G15:I17"/>
    <mergeCell ref="A7:F7"/>
    <mergeCell ref="A8:H8"/>
    <mergeCell ref="A9:H9"/>
    <mergeCell ref="A10:H10"/>
    <mergeCell ref="A12:H12"/>
    <mergeCell ref="B11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PageLayoutView="0" workbookViewId="0" topLeftCell="A49">
      <selection activeCell="B9" sqref="B9:H9"/>
    </sheetView>
  </sheetViews>
  <sheetFormatPr defaultColWidth="9.140625" defaultRowHeight="15"/>
  <cols>
    <col min="1" max="1" width="6.140625" style="0" customWidth="1"/>
    <col min="2" max="2" width="18.00390625" style="0" customWidth="1"/>
    <col min="3" max="3" width="13.140625" style="0" customWidth="1"/>
    <col min="4" max="4" width="19.57421875" style="0" customWidth="1"/>
    <col min="5" max="5" width="12.7109375" style="0" customWidth="1"/>
    <col min="6" max="6" width="14.421875" style="0" customWidth="1"/>
    <col min="7" max="7" width="11.00390625" style="0" customWidth="1"/>
    <col min="8" max="8" width="10.7109375" style="0" customWidth="1"/>
    <col min="9" max="9" width="12.140625" style="0" customWidth="1"/>
    <col min="10" max="10" width="12.57421875" style="0" customWidth="1"/>
    <col min="11" max="11" width="10.7109375" style="0" customWidth="1"/>
    <col min="12" max="12" width="12.140625" style="0" customWidth="1"/>
    <col min="13" max="13" width="13.00390625" style="0" customWidth="1"/>
  </cols>
  <sheetData>
    <row r="1" spans="1:12" ht="16.5">
      <c r="A1" s="5"/>
      <c r="B1" s="4"/>
      <c r="C1" s="4"/>
      <c r="D1" s="4"/>
      <c r="E1" s="4"/>
      <c r="F1" s="4"/>
      <c r="G1" s="176" t="s">
        <v>0</v>
      </c>
      <c r="H1" s="176"/>
      <c r="I1" s="176"/>
      <c r="J1" s="176"/>
      <c r="K1" s="4"/>
      <c r="L1" s="4"/>
    </row>
    <row r="2" spans="1:12" ht="16.5">
      <c r="A2" s="5"/>
      <c r="B2" s="4"/>
      <c r="C2" s="4"/>
      <c r="D2" s="4"/>
      <c r="E2" s="4"/>
      <c r="F2" s="4"/>
      <c r="G2" s="5" t="s">
        <v>1</v>
      </c>
      <c r="H2" s="4"/>
      <c r="I2" s="4"/>
      <c r="K2" s="4"/>
      <c r="L2" s="4"/>
    </row>
    <row r="3" spans="1:12" ht="16.5">
      <c r="A3" s="5"/>
      <c r="B3" s="4"/>
      <c r="C3" s="4"/>
      <c r="D3" s="4"/>
      <c r="E3" s="4"/>
      <c r="F3" s="4"/>
      <c r="G3" s="5" t="s">
        <v>3</v>
      </c>
      <c r="H3" s="4"/>
      <c r="I3" s="4"/>
      <c r="K3" s="4"/>
      <c r="L3" s="4"/>
    </row>
    <row r="4" spans="1:12" ht="16.5">
      <c r="A4" s="5"/>
      <c r="B4" s="4"/>
      <c r="C4" s="4"/>
      <c r="D4" s="4"/>
      <c r="E4" s="4"/>
      <c r="F4" s="4"/>
      <c r="G4" s="5" t="s">
        <v>5</v>
      </c>
      <c r="H4" s="4"/>
      <c r="I4" s="4"/>
      <c r="K4" s="4"/>
      <c r="L4" s="4"/>
    </row>
    <row r="5" spans="1:12" ht="16.5">
      <c r="A5" s="177" t="s">
        <v>6</v>
      </c>
      <c r="B5" s="177"/>
      <c r="C5" s="177"/>
      <c r="D5" s="177"/>
      <c r="E5" s="177"/>
      <c r="F5" s="177"/>
      <c r="G5" s="177"/>
      <c r="H5" s="177"/>
      <c r="I5" s="4"/>
      <c r="L5" s="4"/>
    </row>
    <row r="6" spans="1:12" ht="16.5">
      <c r="A6" s="177" t="s">
        <v>54</v>
      </c>
      <c r="B6" s="177"/>
      <c r="C6" s="177"/>
      <c r="D6" s="177"/>
      <c r="E6" s="177"/>
      <c r="F6" s="177"/>
      <c r="G6" s="177"/>
      <c r="H6" s="177"/>
      <c r="I6" s="4"/>
      <c r="L6" s="4"/>
    </row>
    <row r="7" spans="1:12" ht="16.5">
      <c r="A7" s="173" t="s">
        <v>55</v>
      </c>
      <c r="B7" s="173"/>
      <c r="C7" s="173"/>
      <c r="D7" s="173"/>
      <c r="E7" s="173"/>
      <c r="F7" s="173"/>
      <c r="G7" s="173"/>
      <c r="H7" s="173"/>
      <c r="I7" s="4"/>
      <c r="L7" s="4"/>
    </row>
    <row r="8" spans="1:12" ht="16.5">
      <c r="A8" s="178" t="s">
        <v>56</v>
      </c>
      <c r="B8" s="178"/>
      <c r="C8" s="178"/>
      <c r="D8" s="178"/>
      <c r="E8" s="178"/>
      <c r="F8" s="178"/>
      <c r="G8" s="178"/>
      <c r="H8" s="178"/>
      <c r="I8" s="4"/>
      <c r="L8" s="4"/>
    </row>
    <row r="9" spans="1:12" ht="16.5">
      <c r="A9" s="36"/>
      <c r="B9" s="179" t="s">
        <v>308</v>
      </c>
      <c r="C9" s="179"/>
      <c r="D9" s="179"/>
      <c r="E9" s="179"/>
      <c r="F9" s="179"/>
      <c r="G9" s="179"/>
      <c r="H9" s="179"/>
      <c r="I9" s="8"/>
      <c r="L9" s="8"/>
    </row>
    <row r="10" spans="1:12" ht="16.5">
      <c r="A10" s="180" t="s">
        <v>57</v>
      </c>
      <c r="B10" s="180"/>
      <c r="C10" s="180"/>
      <c r="D10" s="180"/>
      <c r="E10" s="180"/>
      <c r="F10" s="180"/>
      <c r="G10" s="180"/>
      <c r="H10" s="180"/>
      <c r="I10" s="4"/>
      <c r="L10" s="4"/>
    </row>
    <row r="11" spans="1:12" ht="16.5">
      <c r="A11" s="36" t="s">
        <v>58</v>
      </c>
      <c r="B11" s="10"/>
      <c r="C11" s="10"/>
      <c r="D11" s="61" t="s">
        <v>156</v>
      </c>
      <c r="E11" s="10"/>
      <c r="F11" s="10"/>
      <c r="G11" s="10"/>
      <c r="H11" s="10"/>
      <c r="I11" s="4"/>
      <c r="K11" s="10"/>
      <c r="L11" s="4"/>
    </row>
    <row r="12" spans="1:12" ht="16.5">
      <c r="A12" s="36"/>
      <c r="B12" s="10"/>
      <c r="C12" s="10"/>
      <c r="D12" s="10"/>
      <c r="E12" s="10"/>
      <c r="F12" s="10"/>
      <c r="G12" s="10"/>
      <c r="H12" s="10"/>
      <c r="I12" s="4"/>
      <c r="K12" s="10"/>
      <c r="L12" s="4"/>
    </row>
    <row r="13" spans="1:16" ht="40.5" customHeight="1">
      <c r="A13" s="181" t="s">
        <v>18</v>
      </c>
      <c r="B13" s="181"/>
      <c r="C13" s="181"/>
      <c r="D13" s="10"/>
      <c r="E13" s="188" t="s">
        <v>157</v>
      </c>
      <c r="F13" s="188"/>
      <c r="G13" s="188"/>
      <c r="H13" s="188"/>
      <c r="I13" s="188"/>
      <c r="J13" s="188"/>
      <c r="K13" s="188"/>
      <c r="L13" s="188"/>
      <c r="M13" s="188"/>
      <c r="N13" s="88"/>
      <c r="O13" s="88"/>
      <c r="P13" s="88"/>
    </row>
    <row r="14" spans="1:13" ht="28.5" customHeight="1">
      <c r="A14" s="182" t="s">
        <v>59</v>
      </c>
      <c r="B14" s="182"/>
      <c r="C14" s="182"/>
      <c r="D14" s="10"/>
      <c r="E14" s="189" t="s">
        <v>60</v>
      </c>
      <c r="F14" s="189"/>
      <c r="G14" s="189"/>
      <c r="H14" s="189"/>
      <c r="I14" s="189"/>
      <c r="J14" s="189"/>
      <c r="K14" s="189"/>
      <c r="L14" s="189"/>
      <c r="M14" s="189"/>
    </row>
    <row r="15" spans="1:13" ht="18" thickBot="1">
      <c r="A15" s="6" t="s">
        <v>9</v>
      </c>
      <c r="M15" t="s">
        <v>61</v>
      </c>
    </row>
    <row r="16" spans="1:13" ht="16.5" customHeight="1">
      <c r="A16" s="183" t="s">
        <v>62</v>
      </c>
      <c r="B16" s="185" t="s">
        <v>63</v>
      </c>
      <c r="C16" s="185" t="s">
        <v>64</v>
      </c>
      <c r="D16" s="185" t="s">
        <v>65</v>
      </c>
      <c r="E16" s="187" t="s">
        <v>66</v>
      </c>
      <c r="F16" s="187"/>
      <c r="G16" s="187"/>
      <c r="H16" s="187" t="s">
        <v>67</v>
      </c>
      <c r="I16" s="187"/>
      <c r="J16" s="187"/>
      <c r="K16" s="187" t="s">
        <v>68</v>
      </c>
      <c r="L16" s="187"/>
      <c r="M16" s="191"/>
    </row>
    <row r="17" spans="1:13" ht="12.75" customHeight="1">
      <c r="A17" s="184"/>
      <c r="B17" s="186"/>
      <c r="C17" s="186"/>
      <c r="D17" s="186"/>
      <c r="E17" s="172"/>
      <c r="F17" s="172"/>
      <c r="G17" s="172"/>
      <c r="H17" s="172"/>
      <c r="I17" s="172"/>
      <c r="J17" s="172"/>
      <c r="K17" s="172"/>
      <c r="L17" s="172"/>
      <c r="M17" s="192"/>
    </row>
    <row r="18" spans="1:13" ht="16.5" customHeight="1" hidden="1">
      <c r="A18" s="184"/>
      <c r="B18" s="186"/>
      <c r="C18" s="186"/>
      <c r="D18" s="186"/>
      <c r="E18" s="172"/>
      <c r="F18" s="172"/>
      <c r="G18" s="172"/>
      <c r="H18" s="172"/>
      <c r="I18" s="172"/>
      <c r="J18" s="172"/>
      <c r="K18" s="172"/>
      <c r="L18" s="172"/>
      <c r="M18" s="192"/>
    </row>
    <row r="19" spans="1:13" ht="36" customHeight="1" thickBot="1">
      <c r="A19" s="184"/>
      <c r="B19" s="186"/>
      <c r="C19" s="186"/>
      <c r="D19" s="186"/>
      <c r="E19" s="58" t="s">
        <v>69</v>
      </c>
      <c r="F19" s="58" t="s">
        <v>70</v>
      </c>
      <c r="G19" s="78" t="s">
        <v>71</v>
      </c>
      <c r="H19" s="58" t="s">
        <v>69</v>
      </c>
      <c r="I19" s="58" t="s">
        <v>70</v>
      </c>
      <c r="J19" s="78" t="s">
        <v>71</v>
      </c>
      <c r="K19" s="58" t="s">
        <v>69</v>
      </c>
      <c r="L19" s="58" t="s">
        <v>70</v>
      </c>
      <c r="M19" s="79" t="s">
        <v>71</v>
      </c>
    </row>
    <row r="20" spans="1:13" ht="15" customHeight="1" thickBot="1">
      <c r="A20" s="37">
        <v>1</v>
      </c>
      <c r="B20" s="38">
        <v>2</v>
      </c>
      <c r="C20" s="38">
        <v>3</v>
      </c>
      <c r="D20" s="38">
        <v>4</v>
      </c>
      <c r="E20" s="38">
        <v>5</v>
      </c>
      <c r="F20" s="38">
        <v>6</v>
      </c>
      <c r="G20" s="38">
        <v>7</v>
      </c>
      <c r="H20" s="38">
        <v>8</v>
      </c>
      <c r="I20" s="38">
        <v>9</v>
      </c>
      <c r="J20" s="38">
        <v>10</v>
      </c>
      <c r="K20" s="38">
        <v>11</v>
      </c>
      <c r="L20" s="38">
        <v>12</v>
      </c>
      <c r="M20" s="39">
        <v>13</v>
      </c>
    </row>
    <row r="21" spans="1:14" ht="29.25" customHeight="1" thickBot="1">
      <c r="A21" s="193" t="s">
        <v>72</v>
      </c>
      <c r="B21" s="194"/>
      <c r="C21" s="194"/>
      <c r="D21" s="195"/>
      <c r="E21" s="62">
        <v>1667.173</v>
      </c>
      <c r="F21" s="41">
        <v>0</v>
      </c>
      <c r="G21" s="63">
        <f>SUM(E21:F21)</f>
        <v>1667.173</v>
      </c>
      <c r="H21" s="63">
        <v>1628.917</v>
      </c>
      <c r="I21" s="41">
        <v>0</v>
      </c>
      <c r="J21" s="41">
        <f>SUM(H21:I21)</f>
        <v>1628.917</v>
      </c>
      <c r="K21" s="41">
        <f>H21-E21</f>
        <v>-38.256000000000085</v>
      </c>
      <c r="L21" s="41">
        <v>0</v>
      </c>
      <c r="M21" s="40">
        <f>J21-G21</f>
        <v>-38.256000000000085</v>
      </c>
      <c r="N21" s="89"/>
    </row>
    <row r="22" spans="1:13" ht="14.25">
      <c r="A22" s="42">
        <v>1</v>
      </c>
      <c r="B22" s="43" t="s">
        <v>73</v>
      </c>
      <c r="C22" s="44"/>
      <c r="D22" s="44"/>
      <c r="E22" s="45"/>
      <c r="F22" s="45"/>
      <c r="G22" s="45"/>
      <c r="H22" s="90"/>
      <c r="I22" s="45"/>
      <c r="J22" s="45"/>
      <c r="K22" s="45"/>
      <c r="L22" s="45"/>
      <c r="M22" s="71"/>
    </row>
    <row r="23" spans="1:13" ht="21" customHeight="1">
      <c r="A23" s="47"/>
      <c r="B23" s="48" t="s">
        <v>74</v>
      </c>
      <c r="C23" s="30" t="s">
        <v>75</v>
      </c>
      <c r="D23" s="30" t="s">
        <v>76</v>
      </c>
      <c r="E23" s="64">
        <v>1667.173</v>
      </c>
      <c r="F23" s="65">
        <v>0</v>
      </c>
      <c r="G23" s="64">
        <f>E23+F23</f>
        <v>1667.173</v>
      </c>
      <c r="H23" s="64">
        <v>1628.917</v>
      </c>
      <c r="I23" s="65">
        <v>0</v>
      </c>
      <c r="J23" s="64">
        <f>H23+I23</f>
        <v>1628.917</v>
      </c>
      <c r="K23" s="65">
        <f>H23-E23</f>
        <v>-38.256000000000085</v>
      </c>
      <c r="L23" s="65">
        <v>0</v>
      </c>
      <c r="M23" s="66">
        <f>K23+L23</f>
        <v>-38.256000000000085</v>
      </c>
    </row>
    <row r="24" spans="1:13" ht="31.5" customHeight="1">
      <c r="A24" s="47"/>
      <c r="B24" s="48" t="s">
        <v>142</v>
      </c>
      <c r="C24" s="30" t="s">
        <v>77</v>
      </c>
      <c r="D24" s="30" t="s">
        <v>78</v>
      </c>
      <c r="E24" s="49">
        <v>7</v>
      </c>
      <c r="F24" s="67">
        <v>0</v>
      </c>
      <c r="G24" s="67">
        <v>7</v>
      </c>
      <c r="H24" s="67">
        <v>6</v>
      </c>
      <c r="I24" s="67">
        <v>0</v>
      </c>
      <c r="J24" s="67">
        <v>6</v>
      </c>
      <c r="K24" s="67">
        <v>-1</v>
      </c>
      <c r="L24" s="67">
        <v>0</v>
      </c>
      <c r="M24" s="68">
        <v>-1</v>
      </c>
    </row>
    <row r="25" spans="1:13" ht="14.25">
      <c r="A25" s="47">
        <v>2</v>
      </c>
      <c r="B25" s="55" t="s">
        <v>79</v>
      </c>
      <c r="C25" s="21"/>
      <c r="D25" s="21"/>
      <c r="E25" s="1"/>
      <c r="F25" s="1"/>
      <c r="G25" s="1"/>
      <c r="H25" s="1"/>
      <c r="I25" s="1"/>
      <c r="J25" s="1"/>
      <c r="K25" s="1"/>
      <c r="L25" s="1"/>
      <c r="M25" s="46"/>
    </row>
    <row r="26" spans="1:13" ht="75" customHeight="1">
      <c r="A26" s="47"/>
      <c r="B26" s="56" t="s">
        <v>80</v>
      </c>
      <c r="C26" s="57" t="s">
        <v>81</v>
      </c>
      <c r="D26" s="21" t="s">
        <v>82</v>
      </c>
      <c r="E26" s="69">
        <v>2900</v>
      </c>
      <c r="F26" s="67">
        <v>0</v>
      </c>
      <c r="G26" s="69">
        <f>SUM(E26:F26)</f>
        <v>2900</v>
      </c>
      <c r="H26" s="69">
        <v>2896</v>
      </c>
      <c r="I26" s="67">
        <v>0</v>
      </c>
      <c r="J26" s="69">
        <f>SUM(H26:I26)</f>
        <v>2896</v>
      </c>
      <c r="K26" s="69">
        <f>H26-E26</f>
        <v>-4</v>
      </c>
      <c r="L26" s="67">
        <v>0</v>
      </c>
      <c r="M26" s="70">
        <f>K26+L26</f>
        <v>-4</v>
      </c>
    </row>
    <row r="27" spans="1:13" ht="41.25">
      <c r="A27" s="47"/>
      <c r="B27" s="56" t="s">
        <v>83</v>
      </c>
      <c r="C27" s="57" t="s">
        <v>81</v>
      </c>
      <c r="D27" s="21" t="s">
        <v>82</v>
      </c>
      <c r="E27" s="52">
        <v>14</v>
      </c>
      <c r="F27" s="53">
        <v>0</v>
      </c>
      <c r="G27" s="69">
        <f>SUM(E27:F27)</f>
        <v>14</v>
      </c>
      <c r="H27" s="52">
        <v>12</v>
      </c>
      <c r="I27" s="53">
        <v>0</v>
      </c>
      <c r="J27" s="69">
        <f>SUM(H27:I27)</f>
        <v>12</v>
      </c>
      <c r="K27" s="69">
        <f>H27-E27</f>
        <v>-2</v>
      </c>
      <c r="L27" s="53">
        <v>0</v>
      </c>
      <c r="M27" s="70">
        <f>K27+L27</f>
        <v>-2</v>
      </c>
    </row>
    <row r="28" spans="1:13" ht="13.5" customHeight="1">
      <c r="A28" s="47">
        <v>3</v>
      </c>
      <c r="B28" s="55" t="s">
        <v>84</v>
      </c>
      <c r="C28" s="21"/>
      <c r="D28" s="21"/>
      <c r="E28" s="56"/>
      <c r="F28" s="1"/>
      <c r="G28" s="1"/>
      <c r="H28" s="1"/>
      <c r="I28" s="1"/>
      <c r="J28" s="1"/>
      <c r="K28" s="1"/>
      <c r="L28" s="1"/>
      <c r="M28" s="46"/>
    </row>
    <row r="29" spans="1:13" ht="42" customHeight="1">
      <c r="A29" s="47"/>
      <c r="B29" s="21" t="s">
        <v>88</v>
      </c>
      <c r="C29" s="21" t="s">
        <v>129</v>
      </c>
      <c r="D29" s="21" t="s">
        <v>87</v>
      </c>
      <c r="E29" s="91">
        <v>238167.57</v>
      </c>
      <c r="F29" s="92">
        <v>0</v>
      </c>
      <c r="G29" s="92">
        <f>SUM(E29:F29)</f>
        <v>238167.57</v>
      </c>
      <c r="H29" s="91">
        <v>271486.1</v>
      </c>
      <c r="I29" s="92">
        <v>0</v>
      </c>
      <c r="J29" s="92">
        <f>SUM(H29:I29)</f>
        <v>271486.1</v>
      </c>
      <c r="K29" s="92">
        <f>H29-E29</f>
        <v>33318.52999999997</v>
      </c>
      <c r="L29" s="92">
        <f>I29-F29</f>
        <v>0</v>
      </c>
      <c r="M29" s="93">
        <f>SUM(K29:L29)</f>
        <v>33318.52999999997</v>
      </c>
    </row>
    <row r="30" spans="1:13" ht="74.25" customHeight="1">
      <c r="A30" s="47"/>
      <c r="B30" s="21" t="s">
        <v>85</v>
      </c>
      <c r="C30" s="57" t="s">
        <v>81</v>
      </c>
      <c r="D30" s="21" t="s">
        <v>86</v>
      </c>
      <c r="E30" s="59">
        <v>414</v>
      </c>
      <c r="F30" s="50">
        <v>0</v>
      </c>
      <c r="G30" s="92">
        <f>SUM(E30:F30)</f>
        <v>414</v>
      </c>
      <c r="H30" s="59">
        <v>482</v>
      </c>
      <c r="I30" s="50">
        <v>0</v>
      </c>
      <c r="J30" s="92">
        <f>SUM(H30:I30)</f>
        <v>482</v>
      </c>
      <c r="K30" s="92">
        <f>H30-E30</f>
        <v>68</v>
      </c>
      <c r="L30" s="50">
        <v>0</v>
      </c>
      <c r="M30" s="93">
        <f>SUM(K30:L30)</f>
        <v>68</v>
      </c>
    </row>
    <row r="31" spans="1:13" ht="43.5" customHeight="1">
      <c r="A31" s="47"/>
      <c r="B31" s="21" t="s">
        <v>158</v>
      </c>
      <c r="C31" s="57" t="s">
        <v>81</v>
      </c>
      <c r="D31" s="21" t="s">
        <v>87</v>
      </c>
      <c r="E31" s="59">
        <v>2</v>
      </c>
      <c r="F31" s="50">
        <v>0</v>
      </c>
      <c r="G31" s="92">
        <f>SUM(E31:F31)</f>
        <v>2</v>
      </c>
      <c r="H31" s="59">
        <v>2</v>
      </c>
      <c r="I31" s="50">
        <v>0</v>
      </c>
      <c r="J31" s="92">
        <f>SUM(H31:I31)</f>
        <v>2</v>
      </c>
      <c r="K31" s="50">
        <v>0</v>
      </c>
      <c r="L31" s="50">
        <v>0</v>
      </c>
      <c r="M31" s="51">
        <v>0</v>
      </c>
    </row>
    <row r="32" spans="1:13" ht="14.25">
      <c r="A32" s="47">
        <v>4</v>
      </c>
      <c r="B32" s="55" t="s">
        <v>89</v>
      </c>
      <c r="C32" s="21"/>
      <c r="D32" s="21"/>
      <c r="E32" s="56"/>
      <c r="F32" s="1"/>
      <c r="G32" s="1"/>
      <c r="H32" s="1"/>
      <c r="I32" s="1"/>
      <c r="J32" s="1"/>
      <c r="K32" s="1"/>
      <c r="L32" s="1"/>
      <c r="M32" s="46"/>
    </row>
    <row r="33" spans="1:13" ht="75" customHeight="1">
      <c r="A33" s="47"/>
      <c r="B33" s="21" t="s">
        <v>90</v>
      </c>
      <c r="C33" s="21" t="s">
        <v>91</v>
      </c>
      <c r="D33" s="21" t="s">
        <v>87</v>
      </c>
      <c r="E33" s="59">
        <v>100</v>
      </c>
      <c r="F33" s="50">
        <v>0</v>
      </c>
      <c r="G33" s="59">
        <v>100</v>
      </c>
      <c r="H33" s="59">
        <v>100</v>
      </c>
      <c r="I33" s="50">
        <v>0</v>
      </c>
      <c r="J33" s="59">
        <v>100</v>
      </c>
      <c r="K33" s="50">
        <v>0</v>
      </c>
      <c r="L33" s="50">
        <v>0</v>
      </c>
      <c r="M33" s="51">
        <v>0</v>
      </c>
    </row>
    <row r="34" spans="1:13" ht="59.25" customHeight="1" thickBot="1">
      <c r="A34" s="47"/>
      <c r="B34" s="58" t="s">
        <v>92</v>
      </c>
      <c r="C34" s="58" t="s">
        <v>91</v>
      </c>
      <c r="D34" s="58" t="s">
        <v>87</v>
      </c>
      <c r="E34" s="52">
        <v>100</v>
      </c>
      <c r="F34" s="53">
        <v>0</v>
      </c>
      <c r="G34" s="52">
        <v>100</v>
      </c>
      <c r="H34" s="52">
        <v>100</v>
      </c>
      <c r="I34" s="53">
        <v>0</v>
      </c>
      <c r="J34" s="52">
        <v>100</v>
      </c>
      <c r="K34" s="53">
        <v>0</v>
      </c>
      <c r="L34" s="53">
        <v>0</v>
      </c>
      <c r="M34" s="54">
        <v>0</v>
      </c>
    </row>
    <row r="35" spans="1:13" ht="15.75" thickBot="1">
      <c r="A35" s="74"/>
      <c r="B35" s="196" t="s">
        <v>143</v>
      </c>
      <c r="C35" s="197"/>
      <c r="D35" s="60"/>
      <c r="E35" s="94">
        <v>1667.173</v>
      </c>
      <c r="F35" s="76">
        <v>0</v>
      </c>
      <c r="G35" s="75">
        <f>E35+F35</f>
        <v>1667.173</v>
      </c>
      <c r="H35" s="95">
        <v>1628.917</v>
      </c>
      <c r="I35" s="76">
        <v>0</v>
      </c>
      <c r="J35" s="75">
        <f>H35+I35</f>
        <v>1628.917</v>
      </c>
      <c r="K35" s="76">
        <f>H35-E35</f>
        <v>-38.256000000000085</v>
      </c>
      <c r="L35" s="76">
        <v>0</v>
      </c>
      <c r="M35" s="77">
        <f>K35+L35</f>
        <v>-38.256000000000085</v>
      </c>
    </row>
    <row r="36" spans="1:13" ht="14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7" ht="43.5" customHeight="1">
      <c r="A37" s="198" t="s">
        <v>137</v>
      </c>
      <c r="B37" s="198"/>
      <c r="C37" s="198"/>
      <c r="D37" s="27"/>
      <c r="E37" s="72"/>
      <c r="F37" s="179" t="s">
        <v>51</v>
      </c>
      <c r="G37" s="179"/>
    </row>
    <row r="38" spans="1:7" ht="14.25">
      <c r="A38" s="27"/>
      <c r="B38" s="27"/>
      <c r="C38" s="27"/>
      <c r="D38" s="27"/>
      <c r="E38" s="27"/>
      <c r="F38" s="27"/>
      <c r="G38" s="27"/>
    </row>
    <row r="39" spans="1:7" ht="14.25">
      <c r="A39" s="73" t="s">
        <v>52</v>
      </c>
      <c r="B39" s="73"/>
      <c r="C39" s="73"/>
      <c r="D39" s="73"/>
      <c r="E39" s="27"/>
      <c r="F39" s="190" t="s">
        <v>53</v>
      </c>
      <c r="G39" s="190"/>
    </row>
  </sheetData>
  <sheetProtection/>
  <mergeCells count="23">
    <mergeCell ref="F39:G39"/>
    <mergeCell ref="H16:J18"/>
    <mergeCell ref="K16:M18"/>
    <mergeCell ref="A21:D21"/>
    <mergeCell ref="B35:C35"/>
    <mergeCell ref="A37:C37"/>
    <mergeCell ref="F37:G37"/>
    <mergeCell ref="A10:H10"/>
    <mergeCell ref="A13:C13"/>
    <mergeCell ref="A14:C14"/>
    <mergeCell ref="A16:A19"/>
    <mergeCell ref="B16:B19"/>
    <mergeCell ref="C16:C19"/>
    <mergeCell ref="D16:D19"/>
    <mergeCell ref="E16:G18"/>
    <mergeCell ref="E13:M13"/>
    <mergeCell ref="E14:M14"/>
    <mergeCell ref="G1:J1"/>
    <mergeCell ref="A5:H5"/>
    <mergeCell ref="A6:H6"/>
    <mergeCell ref="A7:H7"/>
    <mergeCell ref="A8:H8"/>
    <mergeCell ref="B9:H9"/>
  </mergeCells>
  <printOptions/>
  <pageMargins left="0.35" right="0.16" top="0.25" bottom="0.33" header="0.31496062992125984" footer="0.31496062992125984"/>
  <pageSetup fitToHeight="0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49">
      <selection activeCell="B9" sqref="B9:H9"/>
    </sheetView>
  </sheetViews>
  <sheetFormatPr defaultColWidth="9.140625" defaultRowHeight="15"/>
  <cols>
    <col min="1" max="1" width="6.140625" style="0" customWidth="1"/>
    <col min="2" max="2" width="18.00390625" style="0" customWidth="1"/>
    <col min="3" max="3" width="13.140625" style="0" customWidth="1"/>
    <col min="4" max="4" width="19.57421875" style="0" customWidth="1"/>
    <col min="5" max="5" width="12.7109375" style="0" customWidth="1"/>
    <col min="6" max="6" width="14.421875" style="0" customWidth="1"/>
    <col min="7" max="7" width="12.421875" style="0" customWidth="1"/>
    <col min="8" max="8" width="12.00390625" style="0" customWidth="1"/>
    <col min="9" max="9" width="12.140625" style="0" customWidth="1"/>
    <col min="10" max="10" width="12.57421875" style="0" customWidth="1"/>
    <col min="11" max="11" width="11.8515625" style="0" customWidth="1"/>
    <col min="12" max="12" width="12.140625" style="0" customWidth="1"/>
    <col min="13" max="13" width="13.00390625" style="0" customWidth="1"/>
  </cols>
  <sheetData>
    <row r="1" spans="1:12" ht="16.5">
      <c r="A1" s="5"/>
      <c r="B1" s="4"/>
      <c r="C1" s="4"/>
      <c r="D1" s="4"/>
      <c r="E1" s="4"/>
      <c r="F1" s="4"/>
      <c r="G1" s="2" t="s">
        <v>0</v>
      </c>
      <c r="H1" s="3"/>
      <c r="I1" s="4"/>
      <c r="K1" s="4"/>
      <c r="L1" s="4"/>
    </row>
    <row r="2" spans="1:12" ht="16.5">
      <c r="A2" s="5"/>
      <c r="B2" s="4"/>
      <c r="C2" s="4"/>
      <c r="D2" s="4"/>
      <c r="E2" s="4"/>
      <c r="F2" s="4"/>
      <c r="G2" s="5" t="s">
        <v>1</v>
      </c>
      <c r="H2" s="4"/>
      <c r="I2" s="4"/>
      <c r="K2" s="4"/>
      <c r="L2" s="4"/>
    </row>
    <row r="3" spans="1:12" ht="16.5">
      <c r="A3" s="5"/>
      <c r="B3" s="4"/>
      <c r="C3" s="4"/>
      <c r="D3" s="4"/>
      <c r="E3" s="4"/>
      <c r="F3" s="4"/>
      <c r="G3" s="5" t="s">
        <v>3</v>
      </c>
      <c r="H3" s="4"/>
      <c r="I3" s="4"/>
      <c r="K3" s="4"/>
      <c r="L3" s="4"/>
    </row>
    <row r="4" spans="1:12" ht="16.5">
      <c r="A4" s="5"/>
      <c r="B4" s="4"/>
      <c r="C4" s="4"/>
      <c r="D4" s="4"/>
      <c r="E4" s="4"/>
      <c r="F4" s="4"/>
      <c r="G4" s="5" t="s">
        <v>5</v>
      </c>
      <c r="H4" s="4"/>
      <c r="I4" s="4"/>
      <c r="K4" s="4"/>
      <c r="L4" s="4"/>
    </row>
    <row r="5" spans="1:12" ht="16.5">
      <c r="A5" s="177" t="s">
        <v>6</v>
      </c>
      <c r="B5" s="177"/>
      <c r="C5" s="177"/>
      <c r="D5" s="177"/>
      <c r="E5" s="177"/>
      <c r="F5" s="177"/>
      <c r="G5" s="177"/>
      <c r="H5" s="177"/>
      <c r="I5" s="4"/>
      <c r="L5" s="4"/>
    </row>
    <row r="6" spans="1:12" ht="16.5">
      <c r="A6" s="177" t="s">
        <v>54</v>
      </c>
      <c r="B6" s="177"/>
      <c r="C6" s="177"/>
      <c r="D6" s="177"/>
      <c r="E6" s="177"/>
      <c r="F6" s="177"/>
      <c r="G6" s="177"/>
      <c r="H6" s="177"/>
      <c r="I6" s="4"/>
      <c r="L6" s="4"/>
    </row>
    <row r="7" spans="1:12" ht="16.5">
      <c r="A7" s="173" t="s">
        <v>55</v>
      </c>
      <c r="B7" s="173"/>
      <c r="C7" s="173"/>
      <c r="D7" s="173"/>
      <c r="E7" s="173"/>
      <c r="F7" s="173"/>
      <c r="G7" s="173"/>
      <c r="H7" s="173"/>
      <c r="I7" s="4"/>
      <c r="L7" s="4"/>
    </row>
    <row r="8" spans="1:12" ht="16.5">
      <c r="A8" s="178" t="s">
        <v>56</v>
      </c>
      <c r="B8" s="178"/>
      <c r="C8" s="178"/>
      <c r="D8" s="178"/>
      <c r="E8" s="178"/>
      <c r="F8" s="178"/>
      <c r="G8" s="178"/>
      <c r="H8" s="178"/>
      <c r="I8" s="4"/>
      <c r="L8" s="4"/>
    </row>
    <row r="9" spans="1:12" ht="16.5">
      <c r="A9" s="36"/>
      <c r="B9" s="179" t="s">
        <v>308</v>
      </c>
      <c r="C9" s="179"/>
      <c r="D9" s="179"/>
      <c r="E9" s="179"/>
      <c r="F9" s="179"/>
      <c r="G9" s="179"/>
      <c r="H9" s="179"/>
      <c r="I9" s="8"/>
      <c r="L9" s="8"/>
    </row>
    <row r="10" spans="1:12" ht="14.25">
      <c r="A10" s="199" t="s">
        <v>57</v>
      </c>
      <c r="B10" s="199"/>
      <c r="C10" s="199"/>
      <c r="D10" s="199"/>
      <c r="E10" s="199"/>
      <c r="F10" s="199"/>
      <c r="G10" s="199"/>
      <c r="H10" s="199"/>
      <c r="I10" s="4"/>
      <c r="L10" s="4"/>
    </row>
    <row r="11" spans="1:12" ht="16.5">
      <c r="A11" s="36" t="s">
        <v>58</v>
      </c>
      <c r="B11" s="10"/>
      <c r="C11" s="10"/>
      <c r="D11" s="61" t="s">
        <v>156</v>
      </c>
      <c r="E11" s="10"/>
      <c r="F11" s="10"/>
      <c r="G11" s="10"/>
      <c r="H11" s="10"/>
      <c r="I11" s="4"/>
      <c r="K11" s="10"/>
      <c r="L11" s="4"/>
    </row>
    <row r="12" spans="1:12" ht="16.5">
      <c r="A12" s="36"/>
      <c r="B12" s="10"/>
      <c r="C12" s="10"/>
      <c r="D12" s="10"/>
      <c r="E12" s="10"/>
      <c r="F12" s="10"/>
      <c r="G12" s="10"/>
      <c r="H12" s="10"/>
      <c r="I12" s="4"/>
      <c r="K12" s="10"/>
      <c r="L12" s="4"/>
    </row>
    <row r="13" spans="1:15" ht="18" customHeight="1">
      <c r="A13" s="181" t="s">
        <v>21</v>
      </c>
      <c r="B13" s="181"/>
      <c r="C13" s="181"/>
      <c r="D13" s="10"/>
      <c r="E13" s="188" t="s">
        <v>152</v>
      </c>
      <c r="F13" s="188"/>
      <c r="G13" s="188"/>
      <c r="H13" s="188"/>
      <c r="I13" s="188"/>
      <c r="J13" s="188"/>
      <c r="K13" s="188"/>
      <c r="L13" s="188"/>
      <c r="M13" s="188"/>
      <c r="N13" s="96"/>
      <c r="O13" s="96"/>
    </row>
    <row r="14" spans="1:12" ht="28.5" customHeight="1">
      <c r="A14" s="202" t="s">
        <v>59</v>
      </c>
      <c r="B14" s="202"/>
      <c r="C14" s="202"/>
      <c r="D14" s="10"/>
      <c r="E14" s="203" t="s">
        <v>60</v>
      </c>
      <c r="F14" s="203"/>
      <c r="G14" s="10"/>
      <c r="H14" s="10"/>
      <c r="I14" s="4"/>
      <c r="K14" s="10"/>
      <c r="L14" s="4"/>
    </row>
    <row r="15" spans="1:13" ht="18" thickBot="1">
      <c r="A15" s="6" t="s">
        <v>9</v>
      </c>
      <c r="M15" t="s">
        <v>61</v>
      </c>
    </row>
    <row r="16" spans="1:13" ht="16.5" customHeight="1">
      <c r="A16" s="183" t="s">
        <v>62</v>
      </c>
      <c r="B16" s="185" t="s">
        <v>63</v>
      </c>
      <c r="C16" s="185" t="s">
        <v>64</v>
      </c>
      <c r="D16" s="185" t="s">
        <v>65</v>
      </c>
      <c r="E16" s="187" t="s">
        <v>66</v>
      </c>
      <c r="F16" s="187"/>
      <c r="G16" s="187"/>
      <c r="H16" s="187" t="s">
        <v>67</v>
      </c>
      <c r="I16" s="187"/>
      <c r="J16" s="187"/>
      <c r="K16" s="187" t="s">
        <v>68</v>
      </c>
      <c r="L16" s="187"/>
      <c r="M16" s="191"/>
    </row>
    <row r="17" spans="1:13" ht="12.75" customHeight="1">
      <c r="A17" s="184"/>
      <c r="B17" s="186"/>
      <c r="C17" s="186"/>
      <c r="D17" s="186"/>
      <c r="E17" s="172"/>
      <c r="F17" s="172"/>
      <c r="G17" s="172"/>
      <c r="H17" s="172"/>
      <c r="I17" s="172"/>
      <c r="J17" s="172"/>
      <c r="K17" s="172"/>
      <c r="L17" s="172"/>
      <c r="M17" s="192"/>
    </row>
    <row r="18" spans="1:13" ht="16.5" customHeight="1" hidden="1">
      <c r="A18" s="184"/>
      <c r="B18" s="186"/>
      <c r="C18" s="186"/>
      <c r="D18" s="186"/>
      <c r="E18" s="172"/>
      <c r="F18" s="172"/>
      <c r="G18" s="172"/>
      <c r="H18" s="172"/>
      <c r="I18" s="172"/>
      <c r="J18" s="172"/>
      <c r="K18" s="172"/>
      <c r="L18" s="172"/>
      <c r="M18" s="192"/>
    </row>
    <row r="19" spans="1:13" ht="36" customHeight="1" thickBot="1">
      <c r="A19" s="184"/>
      <c r="B19" s="186"/>
      <c r="C19" s="186"/>
      <c r="D19" s="186"/>
      <c r="E19" s="58" t="s">
        <v>69</v>
      </c>
      <c r="F19" s="58" t="s">
        <v>70</v>
      </c>
      <c r="G19" s="78" t="s">
        <v>71</v>
      </c>
      <c r="H19" s="58" t="s">
        <v>69</v>
      </c>
      <c r="I19" s="58" t="s">
        <v>70</v>
      </c>
      <c r="J19" s="78" t="s">
        <v>71</v>
      </c>
      <c r="K19" s="58" t="s">
        <v>69</v>
      </c>
      <c r="L19" s="58" t="s">
        <v>70</v>
      </c>
      <c r="M19" s="79" t="s">
        <v>71</v>
      </c>
    </row>
    <row r="20" spans="1:13" ht="15" customHeight="1" thickBot="1">
      <c r="A20" s="37">
        <v>1</v>
      </c>
      <c r="B20" s="38">
        <v>2</v>
      </c>
      <c r="C20" s="38">
        <v>3</v>
      </c>
      <c r="D20" s="38">
        <v>4</v>
      </c>
      <c r="E20" s="38">
        <v>5</v>
      </c>
      <c r="F20" s="38">
        <v>6</v>
      </c>
      <c r="G20" s="38">
        <v>7</v>
      </c>
      <c r="H20" s="38">
        <v>8</v>
      </c>
      <c r="I20" s="38">
        <v>9</v>
      </c>
      <c r="J20" s="38">
        <v>10</v>
      </c>
      <c r="K20" s="38">
        <v>11</v>
      </c>
      <c r="L20" s="38">
        <v>12</v>
      </c>
      <c r="M20" s="39">
        <v>13</v>
      </c>
    </row>
    <row r="21" spans="1:13" ht="37.5" customHeight="1" thickBot="1">
      <c r="A21" s="193" t="s">
        <v>159</v>
      </c>
      <c r="B21" s="194"/>
      <c r="C21" s="194"/>
      <c r="D21" s="204"/>
      <c r="E21" s="80">
        <v>267895.342</v>
      </c>
      <c r="F21" s="80">
        <v>10113.006</v>
      </c>
      <c r="G21" s="80">
        <f>SUM(E21:F21)</f>
        <v>278008.348</v>
      </c>
      <c r="H21" s="80">
        <v>246979.141</v>
      </c>
      <c r="I21" s="80">
        <v>10010.743</v>
      </c>
      <c r="J21" s="80">
        <f>SUM(H21:I21)</f>
        <v>256989.884</v>
      </c>
      <c r="K21" s="80">
        <f>H21-E21</f>
        <v>-20916.201</v>
      </c>
      <c r="L21" s="80">
        <f>I21-F21</f>
        <v>-102.26299999999901</v>
      </c>
      <c r="M21" s="80">
        <f>J21-G21</f>
        <v>-21018.464000000007</v>
      </c>
    </row>
    <row r="22" spans="1:13" ht="24.75" customHeight="1" thickBot="1">
      <c r="A22" s="42">
        <v>1</v>
      </c>
      <c r="B22" s="43" t="s">
        <v>73</v>
      </c>
      <c r="C22" s="44"/>
      <c r="D22" s="44"/>
      <c r="E22" s="45"/>
      <c r="F22" s="45"/>
      <c r="G22" s="45"/>
      <c r="H22" s="45"/>
      <c r="I22" s="45"/>
      <c r="J22" s="45"/>
      <c r="K22" s="45"/>
      <c r="L22" s="45"/>
      <c r="M22" s="71"/>
    </row>
    <row r="23" spans="1:13" ht="24.75" customHeight="1" thickBot="1">
      <c r="A23" s="97"/>
      <c r="B23" s="98" t="s">
        <v>160</v>
      </c>
      <c r="C23" s="99" t="s">
        <v>77</v>
      </c>
      <c r="D23" s="205" t="s">
        <v>93</v>
      </c>
      <c r="E23" s="100">
        <v>4</v>
      </c>
      <c r="F23" s="99">
        <v>4</v>
      </c>
      <c r="G23" s="99">
        <v>4</v>
      </c>
      <c r="H23" s="99">
        <v>4</v>
      </c>
      <c r="I23" s="99">
        <v>4</v>
      </c>
      <c r="J23" s="99">
        <v>4</v>
      </c>
      <c r="K23" s="99">
        <v>0</v>
      </c>
      <c r="L23" s="99">
        <v>0</v>
      </c>
      <c r="M23" s="99">
        <v>0</v>
      </c>
    </row>
    <row r="24" spans="1:13" ht="15" thickBot="1">
      <c r="A24" s="97"/>
      <c r="B24" s="4" t="s">
        <v>124</v>
      </c>
      <c r="C24" s="100" t="s">
        <v>77</v>
      </c>
      <c r="D24" s="206"/>
      <c r="E24" s="97">
        <v>2939.75</v>
      </c>
      <c r="F24" s="99"/>
      <c r="G24" s="99">
        <v>2939.75</v>
      </c>
      <c r="H24" s="99">
        <v>2846</v>
      </c>
      <c r="I24" s="99"/>
      <c r="J24" s="99">
        <v>2846</v>
      </c>
      <c r="K24" s="99">
        <f>H24-E24</f>
        <v>-93.75</v>
      </c>
      <c r="L24" s="99">
        <f>I24-F24</f>
        <v>0</v>
      </c>
      <c r="M24" s="99">
        <f>J24-G24</f>
        <v>-93.75</v>
      </c>
    </row>
    <row r="25" spans="1:13" ht="15" thickBot="1">
      <c r="A25" s="97"/>
      <c r="B25" s="101" t="s">
        <v>94</v>
      </c>
      <c r="C25" s="99" t="s">
        <v>77</v>
      </c>
      <c r="D25" s="206"/>
      <c r="E25" s="97">
        <v>504.25</v>
      </c>
      <c r="F25" s="99"/>
      <c r="G25" s="99">
        <v>504.25</v>
      </c>
      <c r="H25" s="99">
        <v>509</v>
      </c>
      <c r="I25" s="99"/>
      <c r="J25" s="99">
        <v>509</v>
      </c>
      <c r="K25" s="99">
        <f>H25-E25</f>
        <v>4.75</v>
      </c>
      <c r="L25" s="99">
        <v>0</v>
      </c>
      <c r="M25" s="99">
        <f>J25-G25</f>
        <v>4.75</v>
      </c>
    </row>
    <row r="26" spans="1:13" ht="42" thickBot="1">
      <c r="A26" s="97"/>
      <c r="B26" s="98" t="s">
        <v>95</v>
      </c>
      <c r="C26" s="99" t="s">
        <v>77</v>
      </c>
      <c r="D26" s="206"/>
      <c r="E26" s="97">
        <v>1160</v>
      </c>
      <c r="F26" s="99"/>
      <c r="G26" s="99">
        <v>1160</v>
      </c>
      <c r="H26" s="99">
        <v>1160</v>
      </c>
      <c r="I26" s="99"/>
      <c r="J26" s="99">
        <v>1160</v>
      </c>
      <c r="K26" s="99">
        <v>0</v>
      </c>
      <c r="L26" s="99">
        <v>0</v>
      </c>
      <c r="M26" s="99">
        <v>0</v>
      </c>
    </row>
    <row r="27" spans="1:13" ht="28.5" thickBot="1">
      <c r="A27" s="97"/>
      <c r="B27" s="98" t="s">
        <v>96</v>
      </c>
      <c r="C27" s="99" t="s">
        <v>77</v>
      </c>
      <c r="D27" s="207"/>
      <c r="E27" s="97">
        <v>103</v>
      </c>
      <c r="F27" s="99"/>
      <c r="G27" s="99">
        <v>103</v>
      </c>
      <c r="H27" s="99">
        <v>97</v>
      </c>
      <c r="I27" s="99"/>
      <c r="J27" s="99">
        <v>97</v>
      </c>
      <c r="K27" s="99">
        <v>-6</v>
      </c>
      <c r="L27" s="99">
        <v>0</v>
      </c>
      <c r="M27" s="99">
        <v>-6</v>
      </c>
    </row>
    <row r="28" spans="1:13" ht="42.75" customHeight="1" thickBot="1">
      <c r="A28" s="97"/>
      <c r="B28" s="98" t="s">
        <v>161</v>
      </c>
      <c r="C28" s="99" t="s">
        <v>100</v>
      </c>
      <c r="D28" s="104" t="s">
        <v>164</v>
      </c>
      <c r="E28" s="99">
        <v>495</v>
      </c>
      <c r="F28" s="99">
        <v>0</v>
      </c>
      <c r="G28" s="99">
        <v>495</v>
      </c>
      <c r="H28" s="99">
        <v>495</v>
      </c>
      <c r="I28" s="99">
        <v>0</v>
      </c>
      <c r="J28" s="99">
        <v>495</v>
      </c>
      <c r="K28" s="99">
        <v>0</v>
      </c>
      <c r="L28" s="99">
        <v>0</v>
      </c>
      <c r="M28" s="99">
        <v>0</v>
      </c>
    </row>
    <row r="29" spans="1:13" ht="27" customHeight="1" thickBot="1">
      <c r="A29" s="97"/>
      <c r="B29" s="98" t="s">
        <v>162</v>
      </c>
      <c r="C29" s="99" t="s">
        <v>61</v>
      </c>
      <c r="D29" s="99" t="s">
        <v>76</v>
      </c>
      <c r="E29" s="102">
        <v>2680.022</v>
      </c>
      <c r="F29" s="102">
        <v>34.6</v>
      </c>
      <c r="G29" s="102">
        <f>SUM(E29:F29)</f>
        <v>2714.622</v>
      </c>
      <c r="H29" s="99">
        <v>2678.97</v>
      </c>
      <c r="I29" s="99">
        <v>34.6</v>
      </c>
      <c r="J29" s="99">
        <f>SUM(H29:I29)</f>
        <v>2713.5699999999997</v>
      </c>
      <c r="K29" s="102">
        <f>H29-E29</f>
        <v>-1.0520000000001346</v>
      </c>
      <c r="L29" s="102">
        <f>I29-F29</f>
        <v>0</v>
      </c>
      <c r="M29" s="102">
        <f>J29-G29</f>
        <v>-1.0520000000001346</v>
      </c>
    </row>
    <row r="30" spans="1:13" ht="42" thickBot="1">
      <c r="A30" s="97"/>
      <c r="B30" s="103" t="s">
        <v>163</v>
      </c>
      <c r="C30" s="99" t="s">
        <v>61</v>
      </c>
      <c r="D30" s="99" t="s">
        <v>76</v>
      </c>
      <c r="E30" s="102"/>
      <c r="F30" s="102">
        <v>10113.006</v>
      </c>
      <c r="G30" s="102">
        <f>SUM(E30:F30)</f>
        <v>10113.006</v>
      </c>
      <c r="H30" s="99"/>
      <c r="I30" s="99">
        <v>10010.7</v>
      </c>
      <c r="J30" s="99">
        <f>SUM(I30)</f>
        <v>10010.7</v>
      </c>
      <c r="K30" s="99"/>
      <c r="L30" s="102">
        <f>I30-F30</f>
        <v>-102.30599999999868</v>
      </c>
      <c r="M30" s="102">
        <f>J30-G30</f>
        <v>-102.30599999999868</v>
      </c>
    </row>
    <row r="31" spans="1:13" ht="15" thickBot="1">
      <c r="A31" s="47">
        <v>2</v>
      </c>
      <c r="B31" s="55" t="s">
        <v>79</v>
      </c>
      <c r="C31" s="21"/>
      <c r="D31" s="21"/>
      <c r="E31" s="1"/>
      <c r="F31" s="1"/>
      <c r="G31" s="1"/>
      <c r="H31" s="1"/>
      <c r="I31" s="1"/>
      <c r="J31" s="1"/>
      <c r="K31" s="1"/>
      <c r="L31" s="1"/>
      <c r="M31" s="46"/>
    </row>
    <row r="32" spans="1:13" ht="42" thickBot="1">
      <c r="A32" s="97"/>
      <c r="B32" s="103" t="s">
        <v>97</v>
      </c>
      <c r="C32" s="99" t="s">
        <v>98</v>
      </c>
      <c r="D32" s="208" t="s">
        <v>93</v>
      </c>
      <c r="E32" s="99">
        <v>406</v>
      </c>
      <c r="F32" s="99"/>
      <c r="G32" s="99">
        <f aca="true" t="shared" si="0" ref="G32:G37">SUM(E32:F32)</f>
        <v>406</v>
      </c>
      <c r="H32" s="99">
        <v>408.6</v>
      </c>
      <c r="I32" s="99"/>
      <c r="J32" s="99">
        <v>408.6</v>
      </c>
      <c r="K32" s="99">
        <f>H32-E32</f>
        <v>2.6000000000000227</v>
      </c>
      <c r="L32" s="99">
        <f aca="true" t="shared" si="1" ref="L32:M34">I32-F32</f>
        <v>0</v>
      </c>
      <c r="M32" s="99">
        <f t="shared" si="1"/>
        <v>2.6000000000000227</v>
      </c>
    </row>
    <row r="33" spans="1:13" ht="69.75" customHeight="1" thickBot="1">
      <c r="A33" s="97"/>
      <c r="B33" s="103" t="s">
        <v>99</v>
      </c>
      <c r="C33" s="99" t="s">
        <v>165</v>
      </c>
      <c r="D33" s="209"/>
      <c r="E33" s="99">
        <v>758</v>
      </c>
      <c r="F33" s="99"/>
      <c r="G33" s="99">
        <f t="shared" si="0"/>
        <v>758</v>
      </c>
      <c r="H33" s="99">
        <v>731.2</v>
      </c>
      <c r="I33" s="99"/>
      <c r="J33" s="99">
        <v>731.2</v>
      </c>
      <c r="K33" s="99">
        <f>H33-E33</f>
        <v>-26.799999999999955</v>
      </c>
      <c r="L33" s="99">
        <f t="shared" si="1"/>
        <v>0</v>
      </c>
      <c r="M33" s="99">
        <f t="shared" si="1"/>
        <v>-26.799999999999955</v>
      </c>
    </row>
    <row r="34" spans="1:14" ht="39" customHeight="1" thickBot="1">
      <c r="A34" s="97"/>
      <c r="B34" s="103" t="s">
        <v>166</v>
      </c>
      <c r="C34" s="99" t="s">
        <v>100</v>
      </c>
      <c r="D34" s="105" t="s">
        <v>118</v>
      </c>
      <c r="E34" s="106">
        <v>39038</v>
      </c>
      <c r="F34" s="99"/>
      <c r="G34" s="106">
        <f t="shared" si="0"/>
        <v>39038</v>
      </c>
      <c r="H34" s="99">
        <v>37732</v>
      </c>
      <c r="I34" s="99"/>
      <c r="J34" s="99">
        <v>37732</v>
      </c>
      <c r="K34" s="106">
        <f>H34-E34</f>
        <v>-1306</v>
      </c>
      <c r="L34" s="106">
        <f t="shared" si="1"/>
        <v>0</v>
      </c>
      <c r="M34" s="106">
        <f t="shared" si="1"/>
        <v>-1306</v>
      </c>
      <c r="N34" s="107"/>
    </row>
    <row r="35" spans="1:13" ht="55.5" thickBot="1">
      <c r="A35" s="97"/>
      <c r="B35" s="103" t="s">
        <v>167</v>
      </c>
      <c r="C35" s="99" t="s">
        <v>100</v>
      </c>
      <c r="D35" s="200" t="s">
        <v>168</v>
      </c>
      <c r="E35" s="99">
        <v>495</v>
      </c>
      <c r="F35" s="99"/>
      <c r="G35" s="99">
        <f t="shared" si="0"/>
        <v>495</v>
      </c>
      <c r="H35" s="99">
        <v>495</v>
      </c>
      <c r="I35" s="99"/>
      <c r="J35" s="99">
        <v>495</v>
      </c>
      <c r="K35" s="99">
        <v>0</v>
      </c>
      <c r="L35" s="99">
        <v>0</v>
      </c>
      <c r="M35" s="99">
        <v>0</v>
      </c>
    </row>
    <row r="36" spans="1:13" ht="42" thickBot="1">
      <c r="A36" s="97"/>
      <c r="B36" s="103" t="s">
        <v>169</v>
      </c>
      <c r="C36" s="99" t="s">
        <v>81</v>
      </c>
      <c r="D36" s="201"/>
      <c r="E36" s="99">
        <v>495</v>
      </c>
      <c r="F36" s="99"/>
      <c r="G36" s="99">
        <f t="shared" si="0"/>
        <v>495</v>
      </c>
      <c r="H36" s="99">
        <v>495</v>
      </c>
      <c r="I36" s="99"/>
      <c r="J36" s="99">
        <v>495</v>
      </c>
      <c r="K36" s="99">
        <v>0</v>
      </c>
      <c r="L36" s="99">
        <v>0</v>
      </c>
      <c r="M36" s="99">
        <v>0</v>
      </c>
    </row>
    <row r="37" spans="1:13" ht="24" customHeight="1" thickBot="1">
      <c r="A37" s="97"/>
      <c r="B37" s="103" t="s">
        <v>170</v>
      </c>
      <c r="C37" s="99" t="s">
        <v>81</v>
      </c>
      <c r="D37" s="99" t="s">
        <v>76</v>
      </c>
      <c r="E37" s="99"/>
      <c r="F37" s="99">
        <v>66</v>
      </c>
      <c r="G37" s="99">
        <f t="shared" si="0"/>
        <v>66</v>
      </c>
      <c r="H37" s="99"/>
      <c r="I37" s="99">
        <v>67</v>
      </c>
      <c r="J37" s="99">
        <v>67</v>
      </c>
      <c r="K37" s="99"/>
      <c r="L37" s="99">
        <v>1</v>
      </c>
      <c r="M37" s="99">
        <v>1</v>
      </c>
    </row>
    <row r="38" spans="1:13" ht="15" thickBot="1">
      <c r="A38" s="97">
        <v>3</v>
      </c>
      <c r="B38" s="108" t="s">
        <v>84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</row>
    <row r="39" spans="1:15" ht="55.5" thickBot="1">
      <c r="A39" s="97"/>
      <c r="B39" s="103" t="s">
        <v>101</v>
      </c>
      <c r="C39" s="99" t="s">
        <v>171</v>
      </c>
      <c r="D39" s="99" t="s">
        <v>172</v>
      </c>
      <c r="E39" s="99">
        <v>340</v>
      </c>
      <c r="F39" s="99"/>
      <c r="G39" s="99">
        <f>SUM(E39:F39)</f>
        <v>340</v>
      </c>
      <c r="H39" s="99">
        <v>352.21</v>
      </c>
      <c r="I39" s="99"/>
      <c r="J39" s="99">
        <v>352.2</v>
      </c>
      <c r="K39" s="99">
        <f aca="true" t="shared" si="2" ref="K39:M40">H39-E39</f>
        <v>12.20999999999998</v>
      </c>
      <c r="L39" s="99">
        <f t="shared" si="2"/>
        <v>0</v>
      </c>
      <c r="M39" s="99">
        <f t="shared" si="2"/>
        <v>12.199999999999989</v>
      </c>
      <c r="O39" s="109"/>
    </row>
    <row r="40" spans="1:14" ht="69" thickBot="1">
      <c r="A40" s="97"/>
      <c r="B40" s="103" t="s">
        <v>103</v>
      </c>
      <c r="C40" s="99" t="s">
        <v>171</v>
      </c>
      <c r="D40" s="104" t="s">
        <v>173</v>
      </c>
      <c r="E40" s="99">
        <v>10.4</v>
      </c>
      <c r="F40" s="99"/>
      <c r="G40" s="99">
        <f>SUM(E40:F40)</f>
        <v>10.4</v>
      </c>
      <c r="H40" s="110">
        <f>H31*1000/H33</f>
        <v>0</v>
      </c>
      <c r="I40" s="99"/>
      <c r="J40" s="110">
        <f>J31*1000/J33</f>
        <v>0</v>
      </c>
      <c r="K40" s="110">
        <f t="shared" si="2"/>
        <v>-10.4</v>
      </c>
      <c r="L40" s="110">
        <f t="shared" si="2"/>
        <v>0</v>
      </c>
      <c r="M40" s="110">
        <f t="shared" si="2"/>
        <v>-10.4</v>
      </c>
      <c r="N40" s="107"/>
    </row>
    <row r="41" spans="1:13" ht="42" thickBot="1">
      <c r="A41" s="97"/>
      <c r="B41" s="103" t="s">
        <v>174</v>
      </c>
      <c r="C41" s="99" t="s">
        <v>61</v>
      </c>
      <c r="D41" s="99" t="s">
        <v>175</v>
      </c>
      <c r="E41" s="99"/>
      <c r="F41" s="99">
        <v>153.227</v>
      </c>
      <c r="G41" s="99">
        <f>SUM(E41:F41)</f>
        <v>153.227</v>
      </c>
      <c r="H41" s="99"/>
      <c r="I41" s="111" t="e">
        <f>I28/I36</f>
        <v>#DIV/0!</v>
      </c>
      <c r="J41" s="99">
        <v>149.41</v>
      </c>
      <c r="K41" s="99"/>
      <c r="L41" s="111" t="e">
        <f>I41-F41</f>
        <v>#DIV/0!</v>
      </c>
      <c r="M41" s="111">
        <f>J41-G41</f>
        <v>-3.8170000000000073</v>
      </c>
    </row>
    <row r="42" spans="1:13" ht="54.75" customHeight="1" thickBot="1">
      <c r="A42" s="97">
        <v>4</v>
      </c>
      <c r="B42" s="108" t="s">
        <v>89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</row>
    <row r="43" spans="1:13" ht="54.75" customHeight="1" thickBot="1">
      <c r="A43" s="97"/>
      <c r="B43" s="103" t="s">
        <v>107</v>
      </c>
      <c r="C43" s="99" t="s">
        <v>104</v>
      </c>
      <c r="D43" s="99" t="s">
        <v>176</v>
      </c>
      <c r="E43" s="99">
        <v>54</v>
      </c>
      <c r="F43" s="99"/>
      <c r="G43" s="99">
        <v>54</v>
      </c>
      <c r="H43" s="99">
        <v>54</v>
      </c>
      <c r="I43" s="99"/>
      <c r="J43" s="99">
        <v>54</v>
      </c>
      <c r="K43" s="99">
        <v>0</v>
      </c>
      <c r="L43" s="99">
        <v>0</v>
      </c>
      <c r="M43" s="99">
        <v>0</v>
      </c>
    </row>
    <row r="44" spans="1:13" ht="54.75" customHeight="1" thickBot="1">
      <c r="A44" s="97"/>
      <c r="B44" s="103" t="s">
        <v>177</v>
      </c>
      <c r="C44" s="99" t="s">
        <v>104</v>
      </c>
      <c r="D44" s="99" t="s">
        <v>176</v>
      </c>
      <c r="E44" s="99">
        <v>65</v>
      </c>
      <c r="F44" s="99"/>
      <c r="G44" s="99">
        <v>65</v>
      </c>
      <c r="H44" s="99">
        <v>66</v>
      </c>
      <c r="I44" s="99"/>
      <c r="J44" s="99">
        <v>66</v>
      </c>
      <c r="K44" s="99">
        <v>1</v>
      </c>
      <c r="L44" s="99">
        <v>0</v>
      </c>
      <c r="M44" s="99">
        <v>1</v>
      </c>
    </row>
    <row r="45" spans="1:13" ht="54.75" customHeight="1" thickBot="1">
      <c r="A45" s="97"/>
      <c r="B45" s="103" t="s">
        <v>178</v>
      </c>
      <c r="C45" s="99" t="s">
        <v>104</v>
      </c>
      <c r="D45" s="99" t="s">
        <v>176</v>
      </c>
      <c r="E45" s="99">
        <v>100</v>
      </c>
      <c r="F45" s="99"/>
      <c r="G45" s="99">
        <v>100</v>
      </c>
      <c r="H45" s="99">
        <v>100</v>
      </c>
      <c r="I45" s="99"/>
      <c r="J45" s="99">
        <v>100</v>
      </c>
      <c r="K45" s="99">
        <v>0</v>
      </c>
      <c r="L45" s="99">
        <v>0</v>
      </c>
      <c r="M45" s="99">
        <v>0</v>
      </c>
    </row>
    <row r="46" spans="1:13" ht="54.75" customHeight="1" thickBot="1">
      <c r="A46" s="97"/>
      <c r="B46" s="103" t="s">
        <v>179</v>
      </c>
      <c r="C46" s="99" t="s">
        <v>104</v>
      </c>
      <c r="D46" s="99" t="s">
        <v>180</v>
      </c>
      <c r="E46" s="99"/>
      <c r="F46" s="99" t="s">
        <v>181</v>
      </c>
      <c r="G46" s="99" t="s">
        <v>181</v>
      </c>
      <c r="H46" s="99"/>
      <c r="I46" s="99" t="s">
        <v>181</v>
      </c>
      <c r="J46" s="99" t="s">
        <v>181</v>
      </c>
      <c r="K46" s="99"/>
      <c r="L46" s="99">
        <v>0</v>
      </c>
      <c r="M46" s="99">
        <v>0</v>
      </c>
    </row>
    <row r="47" spans="1:13" ht="15.75" thickBot="1">
      <c r="A47" s="74"/>
      <c r="B47" s="196" t="s">
        <v>182</v>
      </c>
      <c r="C47" s="197"/>
      <c r="D47" s="60"/>
      <c r="E47" s="112">
        <v>267895.342</v>
      </c>
      <c r="F47" s="112">
        <v>10113.006</v>
      </c>
      <c r="G47" s="112">
        <v>278008.348</v>
      </c>
      <c r="H47" s="112">
        <v>246979.141</v>
      </c>
      <c r="I47" s="112">
        <v>10010.743</v>
      </c>
      <c r="J47" s="112">
        <v>256989.884</v>
      </c>
      <c r="K47" s="112">
        <v>-20916.201</v>
      </c>
      <c r="L47" s="112">
        <v>-102.26299999999901</v>
      </c>
      <c r="M47" s="113">
        <v>-21018.464000000007</v>
      </c>
    </row>
    <row r="48" spans="1:13" ht="14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7" ht="43.5" customHeight="1">
      <c r="A49" s="198" t="s">
        <v>137</v>
      </c>
      <c r="B49" s="198"/>
      <c r="C49" s="198"/>
      <c r="D49" s="27"/>
      <c r="E49" s="72"/>
      <c r="F49" s="179" t="s">
        <v>51</v>
      </c>
      <c r="G49" s="179"/>
    </row>
    <row r="50" spans="1:7" ht="14.25">
      <c r="A50" s="27"/>
      <c r="B50" s="27"/>
      <c r="C50" s="27"/>
      <c r="D50" s="27"/>
      <c r="E50" s="27"/>
      <c r="F50" s="27"/>
      <c r="G50" s="27"/>
    </row>
    <row r="51" spans="1:7" ht="14.25">
      <c r="A51" s="73" t="s">
        <v>52</v>
      </c>
      <c r="B51" s="73"/>
      <c r="C51" s="73"/>
      <c r="D51" s="73"/>
      <c r="E51" s="27"/>
      <c r="F51" s="190" t="s">
        <v>53</v>
      </c>
      <c r="G51" s="190"/>
    </row>
  </sheetData>
  <sheetProtection/>
  <mergeCells count="25">
    <mergeCell ref="F51:G51"/>
    <mergeCell ref="H16:J18"/>
    <mergeCell ref="K16:M18"/>
    <mergeCell ref="A21:D21"/>
    <mergeCell ref="B47:C47"/>
    <mergeCell ref="A49:C49"/>
    <mergeCell ref="F49:G49"/>
    <mergeCell ref="D23:D27"/>
    <mergeCell ref="D32:D33"/>
    <mergeCell ref="A16:A19"/>
    <mergeCell ref="B16:B19"/>
    <mergeCell ref="C16:C19"/>
    <mergeCell ref="D16:D19"/>
    <mergeCell ref="E16:G18"/>
    <mergeCell ref="E13:M13"/>
    <mergeCell ref="D35:D36"/>
    <mergeCell ref="A13:C13"/>
    <mergeCell ref="A14:C14"/>
    <mergeCell ref="E14:F14"/>
    <mergeCell ref="A5:H5"/>
    <mergeCell ref="A6:H6"/>
    <mergeCell ref="A7:H7"/>
    <mergeCell ref="A8:H8"/>
    <mergeCell ref="B9:H9"/>
    <mergeCell ref="A10:H10"/>
  </mergeCells>
  <printOptions/>
  <pageMargins left="0.35" right="0.16" top="0.25" bottom="0.33" header="0.31496062992125984" footer="0.31496062992125984"/>
  <pageSetup fitToHeight="0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A35">
      <selection activeCell="B9" sqref="B9:H9"/>
    </sheetView>
  </sheetViews>
  <sheetFormatPr defaultColWidth="9.140625" defaultRowHeight="15"/>
  <cols>
    <col min="1" max="1" width="6.140625" style="0" customWidth="1"/>
    <col min="2" max="2" width="18.00390625" style="0" customWidth="1"/>
    <col min="3" max="3" width="13.140625" style="0" customWidth="1"/>
    <col min="4" max="4" width="19.57421875" style="0" customWidth="1"/>
    <col min="5" max="5" width="12.7109375" style="0" customWidth="1"/>
    <col min="6" max="6" width="14.421875" style="0" customWidth="1"/>
    <col min="7" max="7" width="12.421875" style="0" customWidth="1"/>
    <col min="8" max="8" width="12.00390625" style="0" customWidth="1"/>
    <col min="9" max="9" width="12.140625" style="0" customWidth="1"/>
    <col min="10" max="10" width="12.57421875" style="0" customWidth="1"/>
    <col min="11" max="11" width="11.8515625" style="0" customWidth="1"/>
    <col min="12" max="12" width="12.140625" style="0" customWidth="1"/>
    <col min="13" max="13" width="13.00390625" style="0" customWidth="1"/>
  </cols>
  <sheetData>
    <row r="1" spans="1:12" ht="16.5">
      <c r="A1" s="5"/>
      <c r="B1" s="4"/>
      <c r="C1" s="4"/>
      <c r="D1" s="4"/>
      <c r="E1" s="4"/>
      <c r="F1" s="4"/>
      <c r="G1" s="2" t="s">
        <v>0</v>
      </c>
      <c r="H1" s="3"/>
      <c r="I1" s="4"/>
      <c r="K1" s="4"/>
      <c r="L1" s="4"/>
    </row>
    <row r="2" spans="1:12" ht="16.5">
      <c r="A2" s="5"/>
      <c r="B2" s="4"/>
      <c r="C2" s="4"/>
      <c r="D2" s="4"/>
      <c r="E2" s="4"/>
      <c r="F2" s="4"/>
      <c r="G2" s="5" t="s">
        <v>1</v>
      </c>
      <c r="H2" s="4"/>
      <c r="I2" s="4"/>
      <c r="K2" s="4"/>
      <c r="L2" s="4"/>
    </row>
    <row r="3" spans="1:12" ht="16.5">
      <c r="A3" s="5"/>
      <c r="B3" s="4"/>
      <c r="C3" s="4"/>
      <c r="D3" s="4"/>
      <c r="E3" s="4"/>
      <c r="F3" s="4"/>
      <c r="G3" s="5" t="s">
        <v>3</v>
      </c>
      <c r="H3" s="4"/>
      <c r="I3" s="4"/>
      <c r="K3" s="4"/>
      <c r="L3" s="4"/>
    </row>
    <row r="4" spans="1:12" ht="16.5">
      <c r="A4" s="5"/>
      <c r="B4" s="4"/>
      <c r="C4" s="4"/>
      <c r="D4" s="4"/>
      <c r="E4" s="4"/>
      <c r="F4" s="4"/>
      <c r="G4" s="5" t="s">
        <v>5</v>
      </c>
      <c r="H4" s="4"/>
      <c r="I4" s="4"/>
      <c r="K4" s="4"/>
      <c r="L4" s="4"/>
    </row>
    <row r="5" spans="1:12" ht="16.5">
      <c r="A5" s="177" t="s">
        <v>6</v>
      </c>
      <c r="B5" s="177"/>
      <c r="C5" s="177"/>
      <c r="D5" s="177"/>
      <c r="E5" s="177"/>
      <c r="F5" s="177"/>
      <c r="G5" s="177"/>
      <c r="H5" s="177"/>
      <c r="I5" s="4"/>
      <c r="L5" s="4"/>
    </row>
    <row r="6" spans="1:12" ht="16.5">
      <c r="A6" s="177" t="s">
        <v>54</v>
      </c>
      <c r="B6" s="177"/>
      <c r="C6" s="177"/>
      <c r="D6" s="177"/>
      <c r="E6" s="177"/>
      <c r="F6" s="177"/>
      <c r="G6" s="177"/>
      <c r="H6" s="177"/>
      <c r="I6" s="4"/>
      <c r="L6" s="4"/>
    </row>
    <row r="7" spans="1:12" ht="16.5">
      <c r="A7" s="173" t="s">
        <v>55</v>
      </c>
      <c r="B7" s="173"/>
      <c r="C7" s="173"/>
      <c r="D7" s="173"/>
      <c r="E7" s="173"/>
      <c r="F7" s="173"/>
      <c r="G7" s="173"/>
      <c r="H7" s="173"/>
      <c r="I7" s="4"/>
      <c r="L7" s="4"/>
    </row>
    <row r="8" spans="1:12" ht="16.5">
      <c r="A8" s="178" t="s">
        <v>56</v>
      </c>
      <c r="B8" s="178"/>
      <c r="C8" s="178"/>
      <c r="D8" s="178"/>
      <c r="E8" s="178"/>
      <c r="F8" s="178"/>
      <c r="G8" s="178"/>
      <c r="H8" s="178"/>
      <c r="I8" s="4"/>
      <c r="L8" s="4"/>
    </row>
    <row r="9" spans="1:12" ht="16.5">
      <c r="A9" s="36"/>
      <c r="B9" s="179" t="s">
        <v>308</v>
      </c>
      <c r="C9" s="179"/>
      <c r="D9" s="179"/>
      <c r="E9" s="179"/>
      <c r="F9" s="179"/>
      <c r="G9" s="179"/>
      <c r="H9" s="179"/>
      <c r="I9" s="8"/>
      <c r="L9" s="8"/>
    </row>
    <row r="10" spans="1:12" ht="14.25">
      <c r="A10" s="199" t="s">
        <v>57</v>
      </c>
      <c r="B10" s="199"/>
      <c r="C10" s="199"/>
      <c r="D10" s="199"/>
      <c r="E10" s="199"/>
      <c r="F10" s="199"/>
      <c r="G10" s="199"/>
      <c r="H10" s="199"/>
      <c r="I10" s="4"/>
      <c r="L10" s="4"/>
    </row>
    <row r="11" spans="1:12" ht="16.5">
      <c r="A11" s="36" t="s">
        <v>58</v>
      </c>
      <c r="B11" s="10"/>
      <c r="C11" s="10"/>
      <c r="D11" s="61" t="s">
        <v>156</v>
      </c>
      <c r="E11" s="10"/>
      <c r="F11" s="10"/>
      <c r="G11" s="10"/>
      <c r="H11" s="10"/>
      <c r="I11" s="4"/>
      <c r="K11" s="10"/>
      <c r="L11" s="4"/>
    </row>
    <row r="12" spans="1:12" ht="16.5">
      <c r="A12" s="36"/>
      <c r="B12" s="10"/>
      <c r="C12" s="10"/>
      <c r="D12" s="10"/>
      <c r="E12" s="10"/>
      <c r="F12" s="10"/>
      <c r="G12" s="10"/>
      <c r="H12" s="10"/>
      <c r="I12" s="4"/>
      <c r="K12" s="10"/>
      <c r="L12" s="4"/>
    </row>
    <row r="13" spans="1:15" ht="18" customHeight="1">
      <c r="A13" s="181" t="s">
        <v>24</v>
      </c>
      <c r="B13" s="181"/>
      <c r="C13" s="181"/>
      <c r="D13" s="10"/>
      <c r="E13" s="188" t="s">
        <v>183</v>
      </c>
      <c r="F13" s="188"/>
      <c r="G13" s="188"/>
      <c r="H13" s="188"/>
      <c r="I13" s="188"/>
      <c r="J13" s="188"/>
      <c r="K13" s="188"/>
      <c r="L13" s="188"/>
      <c r="M13" s="188"/>
      <c r="N13" s="188"/>
      <c r="O13" s="96"/>
    </row>
    <row r="14" spans="1:12" ht="28.5" customHeight="1">
      <c r="A14" s="202" t="s">
        <v>59</v>
      </c>
      <c r="B14" s="202"/>
      <c r="C14" s="202"/>
      <c r="D14" s="10"/>
      <c r="E14" s="203" t="s">
        <v>60</v>
      </c>
      <c r="F14" s="203"/>
      <c r="G14" s="10"/>
      <c r="H14" s="10"/>
      <c r="I14" s="4"/>
      <c r="K14" s="10"/>
      <c r="L14" s="4"/>
    </row>
    <row r="15" spans="1:13" ht="18" thickBot="1">
      <c r="A15" s="6" t="s">
        <v>9</v>
      </c>
      <c r="M15" t="s">
        <v>61</v>
      </c>
    </row>
    <row r="16" spans="1:13" ht="16.5" customHeight="1">
      <c r="A16" s="183" t="s">
        <v>62</v>
      </c>
      <c r="B16" s="185" t="s">
        <v>63</v>
      </c>
      <c r="C16" s="185" t="s">
        <v>64</v>
      </c>
      <c r="D16" s="185" t="s">
        <v>65</v>
      </c>
      <c r="E16" s="187" t="s">
        <v>66</v>
      </c>
      <c r="F16" s="187"/>
      <c r="G16" s="187"/>
      <c r="H16" s="187" t="s">
        <v>67</v>
      </c>
      <c r="I16" s="187"/>
      <c r="J16" s="187"/>
      <c r="K16" s="187" t="s">
        <v>68</v>
      </c>
      <c r="L16" s="187"/>
      <c r="M16" s="191"/>
    </row>
    <row r="17" spans="1:13" ht="12.75" customHeight="1">
      <c r="A17" s="184"/>
      <c r="B17" s="186"/>
      <c r="C17" s="186"/>
      <c r="D17" s="186"/>
      <c r="E17" s="172"/>
      <c r="F17" s="172"/>
      <c r="G17" s="172"/>
      <c r="H17" s="172"/>
      <c r="I17" s="172"/>
      <c r="J17" s="172"/>
      <c r="K17" s="172"/>
      <c r="L17" s="172"/>
      <c r="M17" s="192"/>
    </row>
    <row r="18" spans="1:13" ht="16.5" customHeight="1" hidden="1">
      <c r="A18" s="184"/>
      <c r="B18" s="186"/>
      <c r="C18" s="186"/>
      <c r="D18" s="186"/>
      <c r="E18" s="172"/>
      <c r="F18" s="172"/>
      <c r="G18" s="172"/>
      <c r="H18" s="172"/>
      <c r="I18" s="172"/>
      <c r="J18" s="172"/>
      <c r="K18" s="172"/>
      <c r="L18" s="172"/>
      <c r="M18" s="192"/>
    </row>
    <row r="19" spans="1:13" ht="36" customHeight="1" thickBot="1">
      <c r="A19" s="184"/>
      <c r="B19" s="186"/>
      <c r="C19" s="186"/>
      <c r="D19" s="186"/>
      <c r="E19" s="58" t="s">
        <v>69</v>
      </c>
      <c r="F19" s="58" t="s">
        <v>70</v>
      </c>
      <c r="G19" s="78" t="s">
        <v>71</v>
      </c>
      <c r="H19" s="58" t="s">
        <v>69</v>
      </c>
      <c r="I19" s="58" t="s">
        <v>70</v>
      </c>
      <c r="J19" s="78" t="s">
        <v>71</v>
      </c>
      <c r="K19" s="58" t="s">
        <v>69</v>
      </c>
      <c r="L19" s="58" t="s">
        <v>70</v>
      </c>
      <c r="M19" s="79" t="s">
        <v>71</v>
      </c>
    </row>
    <row r="20" spans="1:13" ht="15" customHeight="1" thickBot="1">
      <c r="A20" s="37">
        <v>1</v>
      </c>
      <c r="B20" s="38">
        <v>2</v>
      </c>
      <c r="C20" s="38">
        <v>3</v>
      </c>
      <c r="D20" s="38">
        <v>4</v>
      </c>
      <c r="E20" s="38">
        <v>5</v>
      </c>
      <c r="F20" s="38">
        <v>6</v>
      </c>
      <c r="G20" s="38">
        <v>7</v>
      </c>
      <c r="H20" s="38">
        <v>8</v>
      </c>
      <c r="I20" s="38">
        <v>9</v>
      </c>
      <c r="J20" s="38">
        <v>10</v>
      </c>
      <c r="K20" s="38">
        <v>11</v>
      </c>
      <c r="L20" s="38">
        <v>12</v>
      </c>
      <c r="M20" s="39">
        <v>13</v>
      </c>
    </row>
    <row r="21" spans="1:13" ht="37.5" customHeight="1" thickBot="1">
      <c r="A21" s="193" t="s">
        <v>184</v>
      </c>
      <c r="B21" s="194"/>
      <c r="C21" s="194"/>
      <c r="D21" s="204"/>
      <c r="E21" s="80">
        <v>49090.24</v>
      </c>
      <c r="F21" s="80">
        <v>515.5</v>
      </c>
      <c r="G21" s="80">
        <f>SUM(E21:F21)</f>
        <v>49605.74</v>
      </c>
      <c r="H21" s="80">
        <v>47303.742</v>
      </c>
      <c r="I21" s="80">
        <v>512.163</v>
      </c>
      <c r="J21" s="80">
        <f>SUM(H21:I21)</f>
        <v>47815.905</v>
      </c>
      <c r="K21" s="80">
        <f>H21-E21</f>
        <v>-1786.4979999999996</v>
      </c>
      <c r="L21" s="80">
        <f>I21-F21</f>
        <v>-3.336999999999989</v>
      </c>
      <c r="M21" s="80">
        <f>J21-G21</f>
        <v>-1789.8349999999991</v>
      </c>
    </row>
    <row r="22" spans="1:13" ht="13.5" customHeight="1" thickBot="1">
      <c r="A22" s="42">
        <v>1</v>
      </c>
      <c r="B22" s="43" t="s">
        <v>73</v>
      </c>
      <c r="C22" s="44"/>
      <c r="D22" s="44"/>
      <c r="E22" s="45"/>
      <c r="F22" s="45"/>
      <c r="G22" s="45"/>
      <c r="H22" s="45"/>
      <c r="I22" s="45"/>
      <c r="J22" s="45"/>
      <c r="K22" s="45"/>
      <c r="L22" s="45"/>
      <c r="M22" s="71"/>
    </row>
    <row r="23" spans="1:13" ht="42" thickBot="1">
      <c r="A23" s="97"/>
      <c r="B23" s="99" t="s">
        <v>112</v>
      </c>
      <c r="C23" s="99" t="s">
        <v>77</v>
      </c>
      <c r="D23" s="210" t="s">
        <v>93</v>
      </c>
      <c r="E23" s="99">
        <v>1</v>
      </c>
      <c r="F23" s="99"/>
      <c r="G23" s="99"/>
      <c r="H23" s="99">
        <v>1</v>
      </c>
      <c r="I23" s="99"/>
      <c r="J23" s="99">
        <f>H23+I23</f>
        <v>1</v>
      </c>
      <c r="K23" s="99"/>
      <c r="L23" s="99"/>
      <c r="M23" s="99"/>
    </row>
    <row r="24" spans="1:13" ht="33.75" customHeight="1" thickBot="1">
      <c r="A24" s="97"/>
      <c r="B24" s="99" t="s">
        <v>113</v>
      </c>
      <c r="C24" s="99" t="s">
        <v>77</v>
      </c>
      <c r="D24" s="211"/>
      <c r="E24" s="99">
        <v>200</v>
      </c>
      <c r="F24" s="99"/>
      <c r="G24" s="99">
        <v>200</v>
      </c>
      <c r="H24" s="99">
        <v>200</v>
      </c>
      <c r="I24" s="99"/>
      <c r="J24" s="99">
        <f>H24+I24</f>
        <v>200</v>
      </c>
      <c r="K24" s="99">
        <f aca="true" t="shared" si="0" ref="K24:L27">H24-E24</f>
        <v>0</v>
      </c>
      <c r="L24" s="99">
        <f t="shared" si="0"/>
        <v>0</v>
      </c>
      <c r="M24" s="99">
        <f>K24+L24</f>
        <v>0</v>
      </c>
    </row>
    <row r="25" spans="1:13" ht="34.5" customHeight="1" thickBot="1">
      <c r="A25" s="97"/>
      <c r="B25" s="99" t="s">
        <v>114</v>
      </c>
      <c r="C25" s="99" t="s">
        <v>77</v>
      </c>
      <c r="D25" s="114" t="s">
        <v>185</v>
      </c>
      <c r="E25" s="99">
        <v>559.5</v>
      </c>
      <c r="F25" s="99">
        <v>1.75</v>
      </c>
      <c r="G25" s="99">
        <v>561.25</v>
      </c>
      <c r="H25" s="99">
        <v>547.75</v>
      </c>
      <c r="I25" s="99">
        <v>1.75</v>
      </c>
      <c r="J25" s="99">
        <f>H25+I25</f>
        <v>549.5</v>
      </c>
      <c r="K25" s="99">
        <f t="shared" si="0"/>
        <v>-11.75</v>
      </c>
      <c r="L25" s="99">
        <f t="shared" si="0"/>
        <v>0</v>
      </c>
      <c r="M25" s="99">
        <f>K25+L25</f>
        <v>-11.75</v>
      </c>
    </row>
    <row r="26" spans="1:13" ht="15" thickBot="1">
      <c r="A26" s="97"/>
      <c r="B26" s="99" t="s">
        <v>94</v>
      </c>
      <c r="C26" s="99" t="s">
        <v>77</v>
      </c>
      <c r="D26" s="114" t="s">
        <v>185</v>
      </c>
      <c r="E26" s="111">
        <v>123</v>
      </c>
      <c r="F26" s="99">
        <v>0.5</v>
      </c>
      <c r="G26" s="99">
        <v>123.5</v>
      </c>
      <c r="H26" s="99">
        <v>122</v>
      </c>
      <c r="I26" s="99">
        <v>0.5</v>
      </c>
      <c r="J26" s="99">
        <f>H26+I26</f>
        <v>122.5</v>
      </c>
      <c r="K26" s="99">
        <f t="shared" si="0"/>
        <v>-1</v>
      </c>
      <c r="L26" s="99">
        <f t="shared" si="0"/>
        <v>0</v>
      </c>
      <c r="M26" s="99">
        <f>K26+L26</f>
        <v>-1</v>
      </c>
    </row>
    <row r="27" spans="1:13" ht="32.25" customHeight="1" thickBot="1">
      <c r="A27" s="97"/>
      <c r="B27" s="99" t="s">
        <v>115</v>
      </c>
      <c r="C27" s="99" t="s">
        <v>77</v>
      </c>
      <c r="D27" s="114" t="s">
        <v>185</v>
      </c>
      <c r="E27" s="99">
        <v>23.25</v>
      </c>
      <c r="F27" s="99"/>
      <c r="G27" s="99">
        <v>23.25</v>
      </c>
      <c r="H27" s="99">
        <v>24.25</v>
      </c>
      <c r="I27" s="99"/>
      <c r="J27" s="99">
        <f>H27+I27</f>
        <v>24.25</v>
      </c>
      <c r="K27" s="99">
        <f t="shared" si="0"/>
        <v>1</v>
      </c>
      <c r="L27" s="99">
        <f t="shared" si="0"/>
        <v>0</v>
      </c>
      <c r="M27" s="99">
        <f>K27+L27</f>
        <v>1</v>
      </c>
    </row>
    <row r="28" spans="1:13" ht="42" thickBot="1">
      <c r="A28" s="97"/>
      <c r="B28" s="99" t="s">
        <v>186</v>
      </c>
      <c r="C28" s="99" t="s">
        <v>61</v>
      </c>
      <c r="D28" s="114" t="s">
        <v>187</v>
      </c>
      <c r="E28" s="99"/>
      <c r="F28" s="99">
        <v>515.5</v>
      </c>
      <c r="G28" s="99">
        <v>515.5</v>
      </c>
      <c r="H28" s="99"/>
      <c r="I28" s="99">
        <v>512.163</v>
      </c>
      <c r="J28" s="99">
        <v>512.163</v>
      </c>
      <c r="K28" s="99"/>
      <c r="L28" s="99">
        <f>I28-F28</f>
        <v>-3.336999999999989</v>
      </c>
      <c r="M28" s="99">
        <f>J28-G28</f>
        <v>-3.336999999999989</v>
      </c>
    </row>
    <row r="29" spans="1:13" ht="15" thickBot="1">
      <c r="A29" s="97">
        <v>2</v>
      </c>
      <c r="B29" s="108" t="s">
        <v>79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</row>
    <row r="30" spans="1:13" ht="27.75" customHeight="1" thickBot="1">
      <c r="A30" s="97"/>
      <c r="B30" s="99" t="s">
        <v>116</v>
      </c>
      <c r="C30" s="99" t="s">
        <v>165</v>
      </c>
      <c r="D30" s="212" t="s">
        <v>188</v>
      </c>
      <c r="E30" s="99">
        <v>57.362</v>
      </c>
      <c r="F30" s="99"/>
      <c r="G30" s="99">
        <v>57.362</v>
      </c>
      <c r="H30" s="99">
        <v>49.622</v>
      </c>
      <c r="I30" s="99"/>
      <c r="J30" s="99">
        <f>H30+I30</f>
        <v>49.622</v>
      </c>
      <c r="K30" s="99">
        <f>H30-E30</f>
        <v>-7.740000000000002</v>
      </c>
      <c r="L30" s="99">
        <f>I30-F30</f>
        <v>0</v>
      </c>
      <c r="M30" s="99">
        <f>K30+L30</f>
        <v>-7.740000000000002</v>
      </c>
    </row>
    <row r="31" spans="1:13" ht="15" thickBot="1">
      <c r="A31" s="97"/>
      <c r="B31" s="99" t="s">
        <v>117</v>
      </c>
      <c r="C31" s="99" t="s">
        <v>100</v>
      </c>
      <c r="D31" s="213"/>
      <c r="E31" s="99">
        <v>3221</v>
      </c>
      <c r="F31" s="99"/>
      <c r="G31" s="99">
        <v>3221</v>
      </c>
      <c r="H31" s="99">
        <v>2927</v>
      </c>
      <c r="I31" s="99"/>
      <c r="J31" s="99">
        <f>H31+I31</f>
        <v>2927</v>
      </c>
      <c r="K31" s="99">
        <f aca="true" t="shared" si="1" ref="K31:L34">H31-E31</f>
        <v>-294</v>
      </c>
      <c r="L31" s="99">
        <f t="shared" si="1"/>
        <v>0</v>
      </c>
      <c r="M31" s="99">
        <f>K31+L31</f>
        <v>-294</v>
      </c>
    </row>
    <row r="32" spans="1:13" ht="33" customHeight="1" thickBot="1">
      <c r="A32" s="97"/>
      <c r="B32" s="99" t="s">
        <v>119</v>
      </c>
      <c r="C32" s="99" t="s">
        <v>100</v>
      </c>
      <c r="D32" s="213"/>
      <c r="E32" s="99">
        <v>3251</v>
      </c>
      <c r="F32" s="99"/>
      <c r="G32" s="99">
        <v>3251</v>
      </c>
      <c r="H32" s="99">
        <v>2970</v>
      </c>
      <c r="I32" s="99"/>
      <c r="J32" s="99">
        <f>H32+I32</f>
        <v>2970</v>
      </c>
      <c r="K32" s="99">
        <f t="shared" si="1"/>
        <v>-281</v>
      </c>
      <c r="L32" s="99">
        <f t="shared" si="1"/>
        <v>0</v>
      </c>
      <c r="M32" s="99">
        <f>K32+L32</f>
        <v>-281</v>
      </c>
    </row>
    <row r="33" spans="1:13" ht="55.5" thickBot="1">
      <c r="A33" s="97"/>
      <c r="B33" s="99" t="s">
        <v>189</v>
      </c>
      <c r="C33" s="99" t="s">
        <v>77</v>
      </c>
      <c r="D33" s="214"/>
      <c r="E33" s="99">
        <v>171590</v>
      </c>
      <c r="F33" s="99"/>
      <c r="G33" s="99">
        <v>171590</v>
      </c>
      <c r="H33" s="99">
        <v>178114</v>
      </c>
      <c r="I33" s="99"/>
      <c r="J33" s="99">
        <f>H33+I33</f>
        <v>178114</v>
      </c>
      <c r="K33" s="99">
        <f t="shared" si="1"/>
        <v>6524</v>
      </c>
      <c r="L33" s="99">
        <f t="shared" si="1"/>
        <v>0</v>
      </c>
      <c r="M33" s="99">
        <f>K33+L33</f>
        <v>6524</v>
      </c>
    </row>
    <row r="34" spans="1:13" ht="42" thickBot="1">
      <c r="A34" s="97"/>
      <c r="B34" s="99" t="s">
        <v>170</v>
      </c>
      <c r="C34" s="99" t="s">
        <v>77</v>
      </c>
      <c r="D34" s="99" t="s">
        <v>187</v>
      </c>
      <c r="E34" s="99"/>
      <c r="F34" s="99">
        <v>28</v>
      </c>
      <c r="G34" s="99">
        <v>28</v>
      </c>
      <c r="H34" s="99"/>
      <c r="I34" s="99">
        <v>29</v>
      </c>
      <c r="J34" s="99">
        <f>H34+I34</f>
        <v>29</v>
      </c>
      <c r="K34" s="99">
        <f t="shared" si="1"/>
        <v>0</v>
      </c>
      <c r="L34" s="99">
        <f t="shared" si="1"/>
        <v>1</v>
      </c>
      <c r="M34" s="99">
        <f>K34+L34</f>
        <v>1</v>
      </c>
    </row>
    <row r="35" spans="1:13" ht="15" thickBot="1">
      <c r="A35" s="97">
        <v>3</v>
      </c>
      <c r="B35" s="108" t="s">
        <v>84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</row>
    <row r="36" spans="1:13" ht="69" thickBot="1">
      <c r="A36" s="97"/>
      <c r="B36" s="99" t="s">
        <v>190</v>
      </c>
      <c r="C36" s="99" t="s">
        <v>102</v>
      </c>
      <c r="D36" s="115" t="s">
        <v>191</v>
      </c>
      <c r="E36" s="99">
        <v>4.95</v>
      </c>
      <c r="F36" s="99"/>
      <c r="G36" s="99">
        <f>E36+F36</f>
        <v>4.95</v>
      </c>
      <c r="H36" s="99">
        <v>4.68</v>
      </c>
      <c r="I36" s="99"/>
      <c r="J36" s="99">
        <f>H36+I36</f>
        <v>4.68</v>
      </c>
      <c r="K36" s="99">
        <f>H36-E36</f>
        <v>-0.27000000000000046</v>
      </c>
      <c r="L36" s="99">
        <f>I36-F36</f>
        <v>0</v>
      </c>
      <c r="M36" s="99">
        <f>K36+L36</f>
        <v>-0.27000000000000046</v>
      </c>
    </row>
    <row r="37" spans="1:13" ht="53.25" thickBot="1">
      <c r="A37" s="97"/>
      <c r="B37" s="99" t="s">
        <v>120</v>
      </c>
      <c r="C37" s="99" t="s">
        <v>100</v>
      </c>
      <c r="D37" s="115" t="s">
        <v>192</v>
      </c>
      <c r="E37" s="99">
        <v>218.4</v>
      </c>
      <c r="F37" s="99"/>
      <c r="G37" s="99">
        <f>E37+F37</f>
        <v>218.4</v>
      </c>
      <c r="H37" s="99">
        <v>198.4</v>
      </c>
      <c r="I37" s="99"/>
      <c r="J37" s="99">
        <f>H37+I37</f>
        <v>198.4</v>
      </c>
      <c r="K37" s="99">
        <f aca="true" t="shared" si="2" ref="K37:L40">H37-E37</f>
        <v>-20</v>
      </c>
      <c r="L37" s="99">
        <f t="shared" si="2"/>
        <v>0</v>
      </c>
      <c r="M37" s="99">
        <f>K37+L37</f>
        <v>-20</v>
      </c>
    </row>
    <row r="38" spans="1:13" ht="69" thickBot="1">
      <c r="A38" s="97"/>
      <c r="B38" s="99" t="s">
        <v>121</v>
      </c>
      <c r="C38" s="99" t="s">
        <v>77</v>
      </c>
      <c r="D38" s="104" t="s">
        <v>193</v>
      </c>
      <c r="E38" s="99">
        <v>4.8</v>
      </c>
      <c r="F38" s="99"/>
      <c r="G38" s="99">
        <f>E38+F38</f>
        <v>4.8</v>
      </c>
      <c r="H38" s="99">
        <v>4.5</v>
      </c>
      <c r="I38" s="99"/>
      <c r="J38" s="99">
        <f>H38+I38</f>
        <v>4.5</v>
      </c>
      <c r="K38" s="99">
        <f t="shared" si="2"/>
        <v>-0.2999999999999998</v>
      </c>
      <c r="L38" s="99">
        <f t="shared" si="2"/>
        <v>0</v>
      </c>
      <c r="M38" s="99">
        <f>K38+L38</f>
        <v>-0.2999999999999998</v>
      </c>
    </row>
    <row r="39" spans="1:13" ht="33" customHeight="1" thickBot="1">
      <c r="A39" s="97"/>
      <c r="B39" s="99" t="s">
        <v>122</v>
      </c>
      <c r="C39" s="99" t="s">
        <v>102</v>
      </c>
      <c r="D39" s="104" t="s">
        <v>193</v>
      </c>
      <c r="E39" s="99">
        <v>286.81</v>
      </c>
      <c r="F39" s="99"/>
      <c r="G39" s="99">
        <f>E39+F39</f>
        <v>286.81</v>
      </c>
      <c r="H39" s="99">
        <v>248.1</v>
      </c>
      <c r="I39" s="99"/>
      <c r="J39" s="99">
        <f>H39+I39</f>
        <v>248.1</v>
      </c>
      <c r="K39" s="99">
        <f t="shared" si="2"/>
        <v>-38.71000000000001</v>
      </c>
      <c r="L39" s="99">
        <f t="shared" si="2"/>
        <v>0</v>
      </c>
      <c r="M39" s="99">
        <f>K39+L39</f>
        <v>-38.71000000000001</v>
      </c>
    </row>
    <row r="40" spans="1:13" ht="42" thickBot="1">
      <c r="A40" s="97"/>
      <c r="B40" s="99" t="s">
        <v>174</v>
      </c>
      <c r="C40" s="99" t="s">
        <v>129</v>
      </c>
      <c r="D40" s="99" t="s">
        <v>180</v>
      </c>
      <c r="E40" s="99"/>
      <c r="F40" s="99">
        <v>18410.7</v>
      </c>
      <c r="G40" s="99">
        <f>E40+F40</f>
        <v>18410.7</v>
      </c>
      <c r="H40" s="99"/>
      <c r="I40" s="99">
        <v>17660.8</v>
      </c>
      <c r="J40" s="99">
        <f>H40+I40</f>
        <v>17660.8</v>
      </c>
      <c r="K40" s="99">
        <f t="shared" si="2"/>
        <v>0</v>
      </c>
      <c r="L40" s="99">
        <f t="shared" si="2"/>
        <v>-749.9000000000015</v>
      </c>
      <c r="M40" s="99">
        <f>K40+L40</f>
        <v>-749.9000000000015</v>
      </c>
    </row>
    <row r="41" spans="1:13" ht="18" customHeight="1" thickBot="1">
      <c r="A41" s="97">
        <v>4</v>
      </c>
      <c r="B41" s="108" t="s">
        <v>89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</row>
    <row r="42" spans="1:13" ht="96.75" thickBot="1">
      <c r="A42" s="97"/>
      <c r="B42" s="99" t="s">
        <v>123</v>
      </c>
      <c r="C42" s="99" t="s">
        <v>104</v>
      </c>
      <c r="D42" s="99" t="s">
        <v>194</v>
      </c>
      <c r="E42" s="99">
        <v>21.8</v>
      </c>
      <c r="F42" s="99"/>
      <c r="G42" s="99">
        <v>21.8</v>
      </c>
      <c r="H42" s="99">
        <v>22.6</v>
      </c>
      <c r="I42" s="99"/>
      <c r="J42" s="99">
        <v>22.6</v>
      </c>
      <c r="K42" s="99">
        <v>0.8</v>
      </c>
      <c r="L42" s="99"/>
      <c r="M42" s="99">
        <v>0.8</v>
      </c>
    </row>
    <row r="43" spans="1:13" ht="15.75" thickBot="1">
      <c r="A43" s="74"/>
      <c r="B43" s="196" t="s">
        <v>195</v>
      </c>
      <c r="C43" s="197"/>
      <c r="D43" s="60"/>
      <c r="E43" s="112">
        <v>49090.24</v>
      </c>
      <c r="F43" s="112">
        <v>515.5</v>
      </c>
      <c r="G43" s="112">
        <f>SUM(E43:F43)</f>
        <v>49605.74</v>
      </c>
      <c r="H43" s="112">
        <v>47303.742</v>
      </c>
      <c r="I43" s="112">
        <v>512.163</v>
      </c>
      <c r="J43" s="112">
        <f>SUM(H43:I43)</f>
        <v>47815.905</v>
      </c>
      <c r="K43" s="112">
        <f>H43-E43</f>
        <v>-1786.4979999999996</v>
      </c>
      <c r="L43" s="112">
        <f>I43-F43</f>
        <v>-3.336999999999989</v>
      </c>
      <c r="M43" s="113">
        <f>SUM(K43:L43)</f>
        <v>-1789.8349999999996</v>
      </c>
    </row>
    <row r="44" spans="1:13" ht="14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7" ht="43.5" customHeight="1">
      <c r="A45" s="198" t="s">
        <v>137</v>
      </c>
      <c r="B45" s="198"/>
      <c r="C45" s="198"/>
      <c r="D45" s="27"/>
      <c r="E45" s="72"/>
      <c r="F45" s="179" t="s">
        <v>51</v>
      </c>
      <c r="G45" s="179"/>
    </row>
    <row r="46" spans="1:7" ht="14.25">
      <c r="A46" s="27"/>
      <c r="B46" s="27"/>
      <c r="C46" s="27"/>
      <c r="D46" s="27"/>
      <c r="E46" s="27"/>
      <c r="F46" s="27"/>
      <c r="G46" s="27"/>
    </row>
    <row r="47" spans="1:7" ht="14.25">
      <c r="A47" s="73" t="s">
        <v>52</v>
      </c>
      <c r="B47" s="73"/>
      <c r="C47" s="73"/>
      <c r="D47" s="73"/>
      <c r="E47" s="27"/>
      <c r="F47" s="190" t="s">
        <v>53</v>
      </c>
      <c r="G47" s="190"/>
    </row>
  </sheetData>
  <sheetProtection/>
  <mergeCells count="24">
    <mergeCell ref="E14:F14"/>
    <mergeCell ref="A16:A19"/>
    <mergeCell ref="D16:D19"/>
    <mergeCell ref="E16:G18"/>
    <mergeCell ref="A45:C45"/>
    <mergeCell ref="F45:G45"/>
    <mergeCell ref="H16:J18"/>
    <mergeCell ref="A5:H5"/>
    <mergeCell ref="A6:H6"/>
    <mergeCell ref="A7:H7"/>
    <mergeCell ref="A8:H8"/>
    <mergeCell ref="B9:H9"/>
    <mergeCell ref="A10:H10"/>
    <mergeCell ref="A14:C14"/>
    <mergeCell ref="F47:G47"/>
    <mergeCell ref="E13:N13"/>
    <mergeCell ref="D23:D24"/>
    <mergeCell ref="D30:D33"/>
    <mergeCell ref="K16:M18"/>
    <mergeCell ref="A21:D21"/>
    <mergeCell ref="B43:C43"/>
    <mergeCell ref="A13:C13"/>
    <mergeCell ref="B16:B19"/>
    <mergeCell ref="C16:C19"/>
  </mergeCells>
  <printOptions/>
  <pageMargins left="0.35" right="0.16" top="0.25" bottom="0.33" header="0.31496062992125984" footer="0.31496062992125984"/>
  <pageSetup fitToHeight="0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PageLayoutView="0" workbookViewId="0" topLeftCell="A1">
      <selection activeCell="B9" sqref="B9:H9"/>
    </sheetView>
  </sheetViews>
  <sheetFormatPr defaultColWidth="9.140625" defaultRowHeight="15"/>
  <cols>
    <col min="1" max="1" width="6.140625" style="0" customWidth="1"/>
    <col min="2" max="2" width="18.00390625" style="0" customWidth="1"/>
    <col min="3" max="3" width="13.140625" style="0" customWidth="1"/>
    <col min="4" max="4" width="19.57421875" style="0" customWidth="1"/>
    <col min="5" max="5" width="12.7109375" style="0" customWidth="1"/>
    <col min="6" max="6" width="14.421875" style="0" customWidth="1"/>
    <col min="7" max="7" width="12.421875" style="0" customWidth="1"/>
    <col min="8" max="8" width="12.00390625" style="0" customWidth="1"/>
    <col min="9" max="9" width="12.140625" style="0" customWidth="1"/>
    <col min="10" max="10" width="12.57421875" style="0" customWidth="1"/>
    <col min="11" max="11" width="11.8515625" style="0" customWidth="1"/>
    <col min="12" max="12" width="12.140625" style="0" customWidth="1"/>
    <col min="13" max="13" width="13.00390625" style="0" customWidth="1"/>
  </cols>
  <sheetData>
    <row r="1" spans="1:12" ht="16.5">
      <c r="A1" s="5"/>
      <c r="B1" s="4"/>
      <c r="C1" s="4"/>
      <c r="D1" s="4"/>
      <c r="E1" s="4"/>
      <c r="F1" s="4"/>
      <c r="G1" s="2" t="s">
        <v>0</v>
      </c>
      <c r="H1" s="3"/>
      <c r="I1" s="4"/>
      <c r="K1" s="4"/>
      <c r="L1" s="4"/>
    </row>
    <row r="2" spans="1:12" ht="16.5">
      <c r="A2" s="5"/>
      <c r="B2" s="4"/>
      <c r="C2" s="4"/>
      <c r="D2" s="4"/>
      <c r="E2" s="4"/>
      <c r="F2" s="4"/>
      <c r="G2" s="5" t="s">
        <v>1</v>
      </c>
      <c r="H2" s="4"/>
      <c r="I2" s="4"/>
      <c r="K2" s="4"/>
      <c r="L2" s="4"/>
    </row>
    <row r="3" spans="1:12" ht="16.5">
      <c r="A3" s="5"/>
      <c r="B3" s="4"/>
      <c r="C3" s="4"/>
      <c r="D3" s="4"/>
      <c r="E3" s="4"/>
      <c r="F3" s="4"/>
      <c r="G3" s="5" t="s">
        <v>3</v>
      </c>
      <c r="H3" s="4"/>
      <c r="I3" s="4"/>
      <c r="K3" s="4"/>
      <c r="L3" s="4"/>
    </row>
    <row r="4" spans="1:12" ht="16.5">
      <c r="A4" s="5"/>
      <c r="B4" s="4"/>
      <c r="C4" s="4"/>
      <c r="D4" s="4"/>
      <c r="E4" s="4"/>
      <c r="F4" s="4"/>
      <c r="G4" s="5" t="s">
        <v>5</v>
      </c>
      <c r="H4" s="4"/>
      <c r="I4" s="4"/>
      <c r="K4" s="4"/>
      <c r="L4" s="4"/>
    </row>
    <row r="5" spans="1:12" ht="16.5">
      <c r="A5" s="177" t="s">
        <v>6</v>
      </c>
      <c r="B5" s="177"/>
      <c r="C5" s="177"/>
      <c r="D5" s="177"/>
      <c r="E5" s="177"/>
      <c r="F5" s="177"/>
      <c r="G5" s="177"/>
      <c r="H5" s="177"/>
      <c r="I5" s="4"/>
      <c r="L5" s="4"/>
    </row>
    <row r="6" spans="1:12" ht="16.5">
      <c r="A6" s="177" t="s">
        <v>54</v>
      </c>
      <c r="B6" s="177"/>
      <c r="C6" s="177"/>
      <c r="D6" s="177"/>
      <c r="E6" s="177"/>
      <c r="F6" s="177"/>
      <c r="G6" s="177"/>
      <c r="H6" s="177"/>
      <c r="I6" s="4"/>
      <c r="L6" s="4"/>
    </row>
    <row r="7" spans="1:12" ht="16.5">
      <c r="A7" s="173" t="s">
        <v>55</v>
      </c>
      <c r="B7" s="173"/>
      <c r="C7" s="173"/>
      <c r="D7" s="173"/>
      <c r="E7" s="173"/>
      <c r="F7" s="173"/>
      <c r="G7" s="173"/>
      <c r="H7" s="173"/>
      <c r="I7" s="4"/>
      <c r="L7" s="4"/>
    </row>
    <row r="8" spans="1:12" ht="16.5">
      <c r="A8" s="178" t="s">
        <v>56</v>
      </c>
      <c r="B8" s="178"/>
      <c r="C8" s="178"/>
      <c r="D8" s="178"/>
      <c r="E8" s="178"/>
      <c r="F8" s="178"/>
      <c r="G8" s="178"/>
      <c r="H8" s="178"/>
      <c r="I8" s="4"/>
      <c r="L8" s="4"/>
    </row>
    <row r="9" spans="1:12" ht="16.5">
      <c r="A9" s="36"/>
      <c r="B9" s="179" t="s">
        <v>308</v>
      </c>
      <c r="C9" s="179"/>
      <c r="D9" s="179"/>
      <c r="E9" s="179"/>
      <c r="F9" s="179"/>
      <c r="G9" s="179"/>
      <c r="H9" s="179"/>
      <c r="I9" s="8"/>
      <c r="L9" s="8"/>
    </row>
    <row r="10" spans="1:12" ht="14.25">
      <c r="A10" s="199" t="s">
        <v>57</v>
      </c>
      <c r="B10" s="199"/>
      <c r="C10" s="199"/>
      <c r="D10" s="199"/>
      <c r="E10" s="199"/>
      <c r="F10" s="199"/>
      <c r="G10" s="199"/>
      <c r="H10" s="199"/>
      <c r="I10" s="4"/>
      <c r="L10" s="4"/>
    </row>
    <row r="11" spans="1:12" ht="16.5">
      <c r="A11" s="36" t="s">
        <v>58</v>
      </c>
      <c r="B11" s="10"/>
      <c r="C11" s="10"/>
      <c r="D11" s="61" t="s">
        <v>156</v>
      </c>
      <c r="E11" s="10"/>
      <c r="F11" s="10"/>
      <c r="G11" s="10"/>
      <c r="H11" s="10"/>
      <c r="I11" s="4"/>
      <c r="K11" s="10"/>
      <c r="L11" s="4"/>
    </row>
    <row r="12" spans="1:12" ht="16.5">
      <c r="A12" s="36"/>
      <c r="B12" s="10"/>
      <c r="C12" s="10"/>
      <c r="D12" s="10"/>
      <c r="E12" s="10"/>
      <c r="F12" s="10"/>
      <c r="G12" s="10"/>
      <c r="H12" s="10"/>
      <c r="I12" s="4"/>
      <c r="K12" s="10"/>
      <c r="L12" s="4"/>
    </row>
    <row r="13" spans="1:15" ht="18" customHeight="1">
      <c r="A13" s="181" t="s">
        <v>27</v>
      </c>
      <c r="B13" s="181"/>
      <c r="C13" s="181"/>
      <c r="D13" s="10"/>
      <c r="E13" s="188" t="s">
        <v>29</v>
      </c>
      <c r="F13" s="188"/>
      <c r="G13" s="188"/>
      <c r="H13" s="188"/>
      <c r="I13" s="188"/>
      <c r="J13" s="188"/>
      <c r="K13" s="188"/>
      <c r="L13" s="188"/>
      <c r="M13" s="188"/>
      <c r="N13" s="116"/>
      <c r="O13" s="96"/>
    </row>
    <row r="14" spans="1:12" ht="28.5" customHeight="1">
      <c r="A14" s="202" t="s">
        <v>59</v>
      </c>
      <c r="B14" s="202"/>
      <c r="C14" s="202"/>
      <c r="D14" s="10"/>
      <c r="E14" s="203" t="s">
        <v>60</v>
      </c>
      <c r="F14" s="203"/>
      <c r="G14" s="10"/>
      <c r="H14" s="10"/>
      <c r="I14" s="4"/>
      <c r="K14" s="10"/>
      <c r="L14" s="4"/>
    </row>
    <row r="15" spans="1:13" ht="18" thickBot="1">
      <c r="A15" s="6" t="s">
        <v>9</v>
      </c>
      <c r="M15" t="s">
        <v>61</v>
      </c>
    </row>
    <row r="16" spans="1:13" ht="16.5" customHeight="1">
      <c r="A16" s="183" t="s">
        <v>62</v>
      </c>
      <c r="B16" s="185" t="s">
        <v>63</v>
      </c>
      <c r="C16" s="185" t="s">
        <v>64</v>
      </c>
      <c r="D16" s="185" t="s">
        <v>65</v>
      </c>
      <c r="E16" s="187" t="s">
        <v>66</v>
      </c>
      <c r="F16" s="187"/>
      <c r="G16" s="187"/>
      <c r="H16" s="187" t="s">
        <v>67</v>
      </c>
      <c r="I16" s="187"/>
      <c r="J16" s="187"/>
      <c r="K16" s="187" t="s">
        <v>68</v>
      </c>
      <c r="L16" s="187"/>
      <c r="M16" s="191"/>
    </row>
    <row r="17" spans="1:13" ht="12.75" customHeight="1">
      <c r="A17" s="184"/>
      <c r="B17" s="186"/>
      <c r="C17" s="186"/>
      <c r="D17" s="186"/>
      <c r="E17" s="172"/>
      <c r="F17" s="172"/>
      <c r="G17" s="172"/>
      <c r="H17" s="172"/>
      <c r="I17" s="172"/>
      <c r="J17" s="172"/>
      <c r="K17" s="172"/>
      <c r="L17" s="172"/>
      <c r="M17" s="192"/>
    </row>
    <row r="18" spans="1:13" ht="16.5" customHeight="1" hidden="1">
      <c r="A18" s="184"/>
      <c r="B18" s="186"/>
      <c r="C18" s="186"/>
      <c r="D18" s="186"/>
      <c r="E18" s="172"/>
      <c r="F18" s="172"/>
      <c r="G18" s="172"/>
      <c r="H18" s="172"/>
      <c r="I18" s="172"/>
      <c r="J18" s="172"/>
      <c r="K18" s="172"/>
      <c r="L18" s="172"/>
      <c r="M18" s="192"/>
    </row>
    <row r="19" spans="1:13" ht="36" customHeight="1" thickBot="1">
      <c r="A19" s="184"/>
      <c r="B19" s="186"/>
      <c r="C19" s="186"/>
      <c r="D19" s="186"/>
      <c r="E19" s="58" t="s">
        <v>69</v>
      </c>
      <c r="F19" s="58" t="s">
        <v>70</v>
      </c>
      <c r="G19" s="78" t="s">
        <v>71</v>
      </c>
      <c r="H19" s="58" t="s">
        <v>69</v>
      </c>
      <c r="I19" s="58" t="s">
        <v>70</v>
      </c>
      <c r="J19" s="78" t="s">
        <v>71</v>
      </c>
      <c r="K19" s="58" t="s">
        <v>69</v>
      </c>
      <c r="L19" s="58" t="s">
        <v>70</v>
      </c>
      <c r="M19" s="79" t="s">
        <v>71</v>
      </c>
    </row>
    <row r="20" spans="1:13" ht="15" customHeight="1" thickBot="1">
      <c r="A20" s="37">
        <v>1</v>
      </c>
      <c r="B20" s="38">
        <v>2</v>
      </c>
      <c r="C20" s="38">
        <v>3</v>
      </c>
      <c r="D20" s="38">
        <v>4</v>
      </c>
      <c r="E20" s="38">
        <v>5</v>
      </c>
      <c r="F20" s="38">
        <v>6</v>
      </c>
      <c r="G20" s="38">
        <v>7</v>
      </c>
      <c r="H20" s="38">
        <v>8</v>
      </c>
      <c r="I20" s="38">
        <v>9</v>
      </c>
      <c r="J20" s="38">
        <v>10</v>
      </c>
      <c r="K20" s="38">
        <v>11</v>
      </c>
      <c r="L20" s="38">
        <v>12</v>
      </c>
      <c r="M20" s="39">
        <v>13</v>
      </c>
    </row>
    <row r="21" spans="1:13" ht="37.5" customHeight="1" thickBot="1">
      <c r="A21" s="193" t="s">
        <v>196</v>
      </c>
      <c r="B21" s="194"/>
      <c r="C21" s="194"/>
      <c r="D21" s="204"/>
      <c r="E21" s="80">
        <v>41691.948</v>
      </c>
      <c r="F21" s="80">
        <v>320</v>
      </c>
      <c r="G21" s="80">
        <f>SUM(E21:F21)</f>
        <v>42011.948</v>
      </c>
      <c r="H21" s="80">
        <v>39823.156</v>
      </c>
      <c r="I21" s="80">
        <v>316.515</v>
      </c>
      <c r="J21" s="80">
        <f>SUM(H21:I21)</f>
        <v>40139.671</v>
      </c>
      <c r="K21" s="80">
        <f>H21-E21</f>
        <v>-1868.791999999994</v>
      </c>
      <c r="L21" s="80">
        <f>I21-F21</f>
        <v>-3.4850000000000136</v>
      </c>
      <c r="M21" s="80">
        <f>J21-G21</f>
        <v>-1872.2769999999946</v>
      </c>
    </row>
    <row r="22" spans="1:13" ht="13.5" customHeight="1" thickBot="1">
      <c r="A22" s="42">
        <v>1</v>
      </c>
      <c r="B22" s="43" t="s">
        <v>73</v>
      </c>
      <c r="C22" s="44"/>
      <c r="D22" s="44"/>
      <c r="E22" s="45"/>
      <c r="F22" s="45"/>
      <c r="G22" s="45"/>
      <c r="H22" s="45"/>
      <c r="I22" s="45"/>
      <c r="J22" s="45"/>
      <c r="K22" s="45"/>
      <c r="L22" s="45"/>
      <c r="M22" s="71"/>
    </row>
    <row r="23" spans="1:13" ht="42.75" customHeight="1" thickBot="1">
      <c r="A23" s="97"/>
      <c r="B23" s="99" t="s">
        <v>144</v>
      </c>
      <c r="C23" s="99" t="s">
        <v>77</v>
      </c>
      <c r="D23" s="208" t="s">
        <v>197</v>
      </c>
      <c r="E23" s="99">
        <v>2</v>
      </c>
      <c r="F23" s="99"/>
      <c r="G23" s="99">
        <v>2</v>
      </c>
      <c r="H23" s="99">
        <v>2</v>
      </c>
      <c r="I23" s="99"/>
      <c r="J23" s="99">
        <v>2</v>
      </c>
      <c r="K23" s="99">
        <v>0</v>
      </c>
      <c r="L23" s="99">
        <v>0</v>
      </c>
      <c r="M23" s="99">
        <v>0</v>
      </c>
    </row>
    <row r="24" spans="1:13" ht="36.75" customHeight="1" thickBot="1">
      <c r="A24" s="97"/>
      <c r="B24" s="99" t="s">
        <v>124</v>
      </c>
      <c r="C24" s="99" t="s">
        <v>77</v>
      </c>
      <c r="D24" s="209"/>
      <c r="E24" s="99">
        <v>500.75</v>
      </c>
      <c r="F24" s="99"/>
      <c r="G24" s="99">
        <v>500.75</v>
      </c>
      <c r="H24" s="99">
        <v>465.75</v>
      </c>
      <c r="I24" s="99"/>
      <c r="J24" s="99">
        <v>465.75</v>
      </c>
      <c r="K24" s="99">
        <f aca="true" t="shared" si="0" ref="K24:L26">H24-E24</f>
        <v>-35</v>
      </c>
      <c r="L24" s="99">
        <f t="shared" si="0"/>
        <v>0</v>
      </c>
      <c r="M24" s="99">
        <f>SUM(K24:L24)</f>
        <v>-35</v>
      </c>
    </row>
    <row r="25" spans="1:13" ht="27.75" thickBot="1">
      <c r="A25" s="97"/>
      <c r="B25" s="99" t="s">
        <v>198</v>
      </c>
      <c r="C25" s="99" t="s">
        <v>77</v>
      </c>
      <c r="D25" s="99"/>
      <c r="E25" s="99">
        <v>105</v>
      </c>
      <c r="F25" s="99"/>
      <c r="G25" s="99">
        <v>105</v>
      </c>
      <c r="H25" s="99">
        <v>105</v>
      </c>
      <c r="I25" s="99"/>
      <c r="J25" s="99">
        <v>105</v>
      </c>
      <c r="K25" s="99">
        <f t="shared" si="0"/>
        <v>0</v>
      </c>
      <c r="L25" s="99">
        <f t="shared" si="0"/>
        <v>0</v>
      </c>
      <c r="M25" s="99">
        <f>SUM(K25:L25)</f>
        <v>0</v>
      </c>
    </row>
    <row r="26" spans="1:13" ht="42" thickBot="1">
      <c r="A26" s="97"/>
      <c r="B26" s="99" t="s">
        <v>186</v>
      </c>
      <c r="C26" s="99" t="s">
        <v>61</v>
      </c>
      <c r="D26" s="99"/>
      <c r="E26" s="99"/>
      <c r="F26" s="102">
        <v>320</v>
      </c>
      <c r="G26" s="102">
        <f>SUM(F26)</f>
        <v>320</v>
      </c>
      <c r="H26" s="102"/>
      <c r="I26" s="102">
        <v>316.515</v>
      </c>
      <c r="J26" s="102">
        <f>SUM(I26)</f>
        <v>316.515</v>
      </c>
      <c r="K26" s="99">
        <f t="shared" si="0"/>
        <v>0</v>
      </c>
      <c r="L26" s="102">
        <f t="shared" si="0"/>
        <v>-3.4850000000000136</v>
      </c>
      <c r="M26" s="99">
        <f>SUM(K26:L26)</f>
        <v>-3.4850000000000136</v>
      </c>
    </row>
    <row r="27" spans="1:13" ht="15" thickBot="1">
      <c r="A27" s="97">
        <v>2</v>
      </c>
      <c r="B27" s="108" t="s">
        <v>79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</row>
    <row r="28" spans="1:13" ht="39.75" customHeight="1" thickBot="1">
      <c r="A28" s="97"/>
      <c r="B28" s="99" t="s">
        <v>108</v>
      </c>
      <c r="C28" s="99" t="s">
        <v>98</v>
      </c>
      <c r="D28" s="208" t="s">
        <v>199</v>
      </c>
      <c r="E28" s="106">
        <v>323400</v>
      </c>
      <c r="F28" s="99"/>
      <c r="G28" s="106">
        <v>323400</v>
      </c>
      <c r="H28" s="106">
        <v>300483</v>
      </c>
      <c r="I28" s="99"/>
      <c r="J28" s="106">
        <v>300483</v>
      </c>
      <c r="K28" s="106">
        <f>H28-E28</f>
        <v>-22917</v>
      </c>
      <c r="L28" s="106">
        <f aca="true" t="shared" si="1" ref="L28:M30">I28-F28</f>
        <v>0</v>
      </c>
      <c r="M28" s="106">
        <f t="shared" si="1"/>
        <v>-22917</v>
      </c>
    </row>
    <row r="29" spans="1:13" ht="27" customHeight="1" thickBot="1">
      <c r="A29" s="97"/>
      <c r="B29" s="99" t="s">
        <v>200</v>
      </c>
      <c r="C29" s="99" t="s">
        <v>98</v>
      </c>
      <c r="D29" s="209"/>
      <c r="E29" s="99">
        <v>41.7</v>
      </c>
      <c r="F29" s="99"/>
      <c r="G29" s="99">
        <v>41.7</v>
      </c>
      <c r="H29" s="99">
        <v>38.3</v>
      </c>
      <c r="I29" s="99"/>
      <c r="J29" s="99">
        <v>38.3</v>
      </c>
      <c r="K29" s="106">
        <f>H29-E29</f>
        <v>-3.4000000000000057</v>
      </c>
      <c r="L29" s="106">
        <f t="shared" si="1"/>
        <v>0</v>
      </c>
      <c r="M29" s="106">
        <f t="shared" si="1"/>
        <v>-3.4000000000000057</v>
      </c>
    </row>
    <row r="30" spans="1:13" ht="42" thickBot="1">
      <c r="A30" s="97"/>
      <c r="B30" s="99" t="s">
        <v>170</v>
      </c>
      <c r="C30" s="99" t="s">
        <v>77</v>
      </c>
      <c r="D30" s="99" t="s">
        <v>76</v>
      </c>
      <c r="E30" s="99"/>
      <c r="F30" s="99">
        <v>4</v>
      </c>
      <c r="G30" s="99">
        <v>4</v>
      </c>
      <c r="H30" s="99"/>
      <c r="I30" s="99">
        <v>3</v>
      </c>
      <c r="J30" s="99">
        <v>3</v>
      </c>
      <c r="K30" s="106">
        <f>H30-E30</f>
        <v>0</v>
      </c>
      <c r="L30" s="106">
        <f t="shared" si="1"/>
        <v>-1</v>
      </c>
      <c r="M30" s="106">
        <f t="shared" si="1"/>
        <v>-1</v>
      </c>
    </row>
    <row r="31" spans="1:13" ht="15" thickBot="1">
      <c r="A31" s="97">
        <v>3</v>
      </c>
      <c r="B31" s="108" t="s">
        <v>84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</row>
    <row r="32" spans="1:13" ht="42" thickBot="1">
      <c r="A32" s="97"/>
      <c r="B32" s="99" t="s">
        <v>201</v>
      </c>
      <c r="C32" s="99" t="s">
        <v>202</v>
      </c>
      <c r="D32" s="99" t="s">
        <v>203</v>
      </c>
      <c r="E32" s="106">
        <v>35700</v>
      </c>
      <c r="F32" s="99"/>
      <c r="G32" s="106">
        <f>SUM(E32:F32)</f>
        <v>35700</v>
      </c>
      <c r="H32" s="106">
        <v>38346</v>
      </c>
      <c r="I32" s="99"/>
      <c r="J32" s="106">
        <v>38346</v>
      </c>
      <c r="K32" s="106">
        <f aca="true" t="shared" si="2" ref="K32:L34">H32-E32</f>
        <v>2646</v>
      </c>
      <c r="L32" s="106">
        <f t="shared" si="2"/>
        <v>0</v>
      </c>
      <c r="M32" s="106">
        <f>SUM(K32:L32)</f>
        <v>2646</v>
      </c>
    </row>
    <row r="33" spans="1:13" ht="69" thickBot="1">
      <c r="A33" s="97"/>
      <c r="B33" s="99" t="s">
        <v>106</v>
      </c>
      <c r="C33" s="99" t="s">
        <v>202</v>
      </c>
      <c r="D33" s="104" t="s">
        <v>173</v>
      </c>
      <c r="E33" s="99">
        <v>10</v>
      </c>
      <c r="F33" s="99"/>
      <c r="G33" s="99">
        <f>SUM(E33:F33)</f>
        <v>10</v>
      </c>
      <c r="H33" s="99">
        <v>10</v>
      </c>
      <c r="I33" s="99"/>
      <c r="J33" s="99">
        <v>10</v>
      </c>
      <c r="K33" s="106">
        <f t="shared" si="2"/>
        <v>0</v>
      </c>
      <c r="L33" s="106">
        <f t="shared" si="2"/>
        <v>0</v>
      </c>
      <c r="M33" s="106">
        <f>SUM(K33:L33)</f>
        <v>0</v>
      </c>
    </row>
    <row r="34" spans="1:13" ht="42" thickBot="1">
      <c r="A34" s="97"/>
      <c r="B34" s="99" t="s">
        <v>174</v>
      </c>
      <c r="C34" s="99" t="s">
        <v>129</v>
      </c>
      <c r="D34" s="99" t="s">
        <v>175</v>
      </c>
      <c r="E34" s="99"/>
      <c r="F34" s="102">
        <v>80000</v>
      </c>
      <c r="G34" s="102">
        <f>SUM(E34:F34)</f>
        <v>80000</v>
      </c>
      <c r="H34" s="99"/>
      <c r="I34" s="102">
        <v>105505</v>
      </c>
      <c r="J34" s="102">
        <v>105505</v>
      </c>
      <c r="K34" s="106">
        <f t="shared" si="2"/>
        <v>0</v>
      </c>
      <c r="L34" s="106">
        <f t="shared" si="2"/>
        <v>25505</v>
      </c>
      <c r="M34" s="106">
        <f>SUM(K34:L34)</f>
        <v>25505</v>
      </c>
    </row>
    <row r="35" spans="1:13" ht="15" thickBot="1">
      <c r="A35" s="97">
        <v>4</v>
      </c>
      <c r="B35" s="108" t="s">
        <v>89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</row>
    <row r="36" spans="1:13" ht="42" thickBot="1">
      <c r="A36" s="97"/>
      <c r="B36" s="99" t="s">
        <v>107</v>
      </c>
      <c r="C36" s="99" t="s">
        <v>104</v>
      </c>
      <c r="D36" s="99" t="s">
        <v>194</v>
      </c>
      <c r="E36" s="99">
        <v>75</v>
      </c>
      <c r="F36" s="99"/>
      <c r="G36" s="99">
        <v>75</v>
      </c>
      <c r="H36" s="99">
        <v>75</v>
      </c>
      <c r="I36" s="99"/>
      <c r="J36" s="99">
        <v>75</v>
      </c>
      <c r="K36" s="99">
        <v>0</v>
      </c>
      <c r="L36" s="99"/>
      <c r="M36" s="99">
        <v>0</v>
      </c>
    </row>
    <row r="37" spans="1:13" ht="69" thickBot="1">
      <c r="A37" s="97"/>
      <c r="B37" s="99" t="s">
        <v>179</v>
      </c>
      <c r="C37" s="99" t="s">
        <v>104</v>
      </c>
      <c r="D37" s="99" t="s">
        <v>175</v>
      </c>
      <c r="E37" s="99"/>
      <c r="F37" s="99">
        <v>80</v>
      </c>
      <c r="G37" s="99">
        <v>80</v>
      </c>
      <c r="H37" s="99"/>
      <c r="I37" s="99">
        <v>75</v>
      </c>
      <c r="J37" s="99">
        <v>75</v>
      </c>
      <c r="K37" s="99"/>
      <c r="L37" s="99">
        <v>-0.5</v>
      </c>
      <c r="M37" s="99">
        <v>-0.5</v>
      </c>
    </row>
    <row r="38" spans="1:13" ht="15.75" thickBot="1">
      <c r="A38" s="74"/>
      <c r="B38" s="196" t="s">
        <v>204</v>
      </c>
      <c r="C38" s="197"/>
      <c r="D38" s="60"/>
      <c r="E38" s="119">
        <v>41691.948</v>
      </c>
      <c r="F38" s="119">
        <v>320</v>
      </c>
      <c r="G38" s="117">
        <f>SUM(E38:F38)</f>
        <v>42011.948</v>
      </c>
      <c r="H38" s="119">
        <v>39823.156</v>
      </c>
      <c r="I38" s="119">
        <v>316.515</v>
      </c>
      <c r="J38" s="117">
        <f>SUM(H38:I38)</f>
        <v>40139.671</v>
      </c>
      <c r="K38" s="117">
        <f>H38-E38</f>
        <v>-1868.791999999994</v>
      </c>
      <c r="L38" s="117">
        <f>I38-F38</f>
        <v>-3.4850000000000136</v>
      </c>
      <c r="M38" s="118">
        <f>SUM(K38:L38)</f>
        <v>-1872.2769999999941</v>
      </c>
    </row>
    <row r="39" spans="1:13" ht="14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7" ht="43.5" customHeight="1">
      <c r="A40" s="198" t="s">
        <v>137</v>
      </c>
      <c r="B40" s="198"/>
      <c r="C40" s="198"/>
      <c r="D40" s="27"/>
      <c r="E40" s="72"/>
      <c r="F40" s="179" t="s">
        <v>51</v>
      </c>
      <c r="G40" s="179"/>
    </row>
    <row r="41" spans="1:7" ht="14.25">
      <c r="A41" s="27"/>
      <c r="B41" s="27"/>
      <c r="C41" s="27"/>
      <c r="D41" s="27"/>
      <c r="E41" s="27"/>
      <c r="F41" s="27"/>
      <c r="G41" s="27"/>
    </row>
    <row r="42" spans="1:7" ht="14.25">
      <c r="A42" s="73" t="s">
        <v>52</v>
      </c>
      <c r="B42" s="73"/>
      <c r="C42" s="73"/>
      <c r="D42" s="73"/>
      <c r="E42" s="27"/>
      <c r="F42" s="190" t="s">
        <v>53</v>
      </c>
      <c r="G42" s="190"/>
    </row>
  </sheetData>
  <sheetProtection/>
  <mergeCells count="24">
    <mergeCell ref="A5:H5"/>
    <mergeCell ref="A6:H6"/>
    <mergeCell ref="A7:H7"/>
    <mergeCell ref="A8:H8"/>
    <mergeCell ref="B9:H9"/>
    <mergeCell ref="A10:H10"/>
    <mergeCell ref="F42:G42"/>
    <mergeCell ref="E13:M13"/>
    <mergeCell ref="D23:D24"/>
    <mergeCell ref="D28:D29"/>
    <mergeCell ref="K16:M18"/>
    <mergeCell ref="A21:D21"/>
    <mergeCell ref="H16:J18"/>
    <mergeCell ref="A14:C14"/>
    <mergeCell ref="E14:F14"/>
    <mergeCell ref="A16:A19"/>
    <mergeCell ref="B38:C38"/>
    <mergeCell ref="A40:C40"/>
    <mergeCell ref="F40:G40"/>
    <mergeCell ref="A13:C13"/>
    <mergeCell ref="B16:B19"/>
    <mergeCell ref="C16:C19"/>
    <mergeCell ref="D16:D19"/>
    <mergeCell ref="E16:G18"/>
  </mergeCells>
  <printOptions/>
  <pageMargins left="0.35" right="0.16" top="0.25" bottom="0.33" header="0.31496062992125984" footer="0.31496062992125984"/>
  <pageSetup fitToHeight="0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1">
      <selection activeCell="B9" sqref="B9:H9"/>
    </sheetView>
  </sheetViews>
  <sheetFormatPr defaultColWidth="9.140625" defaultRowHeight="15"/>
  <cols>
    <col min="1" max="1" width="6.140625" style="0" customWidth="1"/>
    <col min="2" max="2" width="18.00390625" style="0" customWidth="1"/>
    <col min="3" max="3" width="13.140625" style="0" customWidth="1"/>
    <col min="4" max="4" width="19.57421875" style="0" customWidth="1"/>
    <col min="5" max="5" width="12.7109375" style="0" customWidth="1"/>
    <col min="6" max="6" width="14.421875" style="0" customWidth="1"/>
    <col min="7" max="7" width="12.421875" style="0" customWidth="1"/>
    <col min="8" max="8" width="12.00390625" style="0" customWidth="1"/>
    <col min="9" max="9" width="12.140625" style="0" customWidth="1"/>
    <col min="10" max="10" width="12.57421875" style="0" customWidth="1"/>
    <col min="11" max="11" width="11.8515625" style="0" customWidth="1"/>
    <col min="12" max="12" width="12.140625" style="0" customWidth="1"/>
    <col min="13" max="13" width="13.00390625" style="0" customWidth="1"/>
  </cols>
  <sheetData>
    <row r="1" spans="1:12" ht="16.5">
      <c r="A1" s="5"/>
      <c r="B1" s="4"/>
      <c r="C1" s="4"/>
      <c r="D1" s="4"/>
      <c r="E1" s="4"/>
      <c r="F1" s="4"/>
      <c r="G1" s="2" t="s">
        <v>0</v>
      </c>
      <c r="H1" s="3"/>
      <c r="I1" s="4"/>
      <c r="K1" s="4"/>
      <c r="L1" s="4"/>
    </row>
    <row r="2" spans="1:12" ht="16.5">
      <c r="A2" s="5"/>
      <c r="B2" s="4"/>
      <c r="C2" s="4"/>
      <c r="D2" s="4"/>
      <c r="E2" s="4"/>
      <c r="F2" s="4"/>
      <c r="G2" s="5" t="s">
        <v>1</v>
      </c>
      <c r="H2" s="4"/>
      <c r="I2" s="4"/>
      <c r="K2" s="4"/>
      <c r="L2" s="4"/>
    </row>
    <row r="3" spans="1:12" ht="16.5">
      <c r="A3" s="5"/>
      <c r="B3" s="4"/>
      <c r="C3" s="4"/>
      <c r="D3" s="4"/>
      <c r="E3" s="4"/>
      <c r="F3" s="4"/>
      <c r="G3" s="5" t="s">
        <v>3</v>
      </c>
      <c r="H3" s="4"/>
      <c r="I3" s="4"/>
      <c r="K3" s="4"/>
      <c r="L3" s="4"/>
    </row>
    <row r="4" spans="1:12" ht="16.5">
      <c r="A4" s="5"/>
      <c r="B4" s="4"/>
      <c r="C4" s="4"/>
      <c r="D4" s="4"/>
      <c r="E4" s="4"/>
      <c r="F4" s="4"/>
      <c r="G4" s="5" t="s">
        <v>5</v>
      </c>
      <c r="H4" s="4"/>
      <c r="I4" s="4"/>
      <c r="K4" s="4"/>
      <c r="L4" s="4"/>
    </row>
    <row r="5" spans="1:12" ht="16.5">
      <c r="A5" s="177" t="s">
        <v>6</v>
      </c>
      <c r="B5" s="177"/>
      <c r="C5" s="177"/>
      <c r="D5" s="177"/>
      <c r="E5" s="177"/>
      <c r="F5" s="177"/>
      <c r="G5" s="177"/>
      <c r="H5" s="177"/>
      <c r="I5" s="4"/>
      <c r="L5" s="4"/>
    </row>
    <row r="6" spans="1:12" ht="16.5">
      <c r="A6" s="177" t="s">
        <v>54</v>
      </c>
      <c r="B6" s="177"/>
      <c r="C6" s="177"/>
      <c r="D6" s="177"/>
      <c r="E6" s="177"/>
      <c r="F6" s="177"/>
      <c r="G6" s="177"/>
      <c r="H6" s="177"/>
      <c r="I6" s="4"/>
      <c r="L6" s="4"/>
    </row>
    <row r="7" spans="1:12" ht="16.5">
      <c r="A7" s="173" t="s">
        <v>55</v>
      </c>
      <c r="B7" s="173"/>
      <c r="C7" s="173"/>
      <c r="D7" s="173"/>
      <c r="E7" s="173"/>
      <c r="F7" s="173"/>
      <c r="G7" s="173"/>
      <c r="H7" s="173"/>
      <c r="I7" s="4"/>
      <c r="L7" s="4"/>
    </row>
    <row r="8" spans="1:12" ht="16.5">
      <c r="A8" s="178" t="s">
        <v>56</v>
      </c>
      <c r="B8" s="178"/>
      <c r="C8" s="178"/>
      <c r="D8" s="178"/>
      <c r="E8" s="178"/>
      <c r="F8" s="178"/>
      <c r="G8" s="178"/>
      <c r="H8" s="178"/>
      <c r="I8" s="4"/>
      <c r="L8" s="4"/>
    </row>
    <row r="9" spans="1:12" ht="16.5">
      <c r="A9" s="36"/>
      <c r="B9" s="179" t="s">
        <v>308</v>
      </c>
      <c r="C9" s="179"/>
      <c r="D9" s="179"/>
      <c r="E9" s="179"/>
      <c r="F9" s="179"/>
      <c r="G9" s="179"/>
      <c r="H9" s="179"/>
      <c r="I9" s="8"/>
      <c r="L9" s="8"/>
    </row>
    <row r="10" spans="1:12" ht="14.25">
      <c r="A10" s="199" t="s">
        <v>57</v>
      </c>
      <c r="B10" s="199"/>
      <c r="C10" s="199"/>
      <c r="D10" s="199"/>
      <c r="E10" s="199"/>
      <c r="F10" s="199"/>
      <c r="G10" s="199"/>
      <c r="H10" s="199"/>
      <c r="I10" s="4"/>
      <c r="L10" s="4"/>
    </row>
    <row r="11" spans="1:12" ht="16.5">
      <c r="A11" s="36" t="s">
        <v>58</v>
      </c>
      <c r="B11" s="10"/>
      <c r="C11" s="10"/>
      <c r="D11" s="61" t="s">
        <v>156</v>
      </c>
      <c r="E11" s="10"/>
      <c r="F11" s="10"/>
      <c r="G11" s="10"/>
      <c r="H11" s="10"/>
      <c r="I11" s="4"/>
      <c r="K11" s="10"/>
      <c r="L11" s="4"/>
    </row>
    <row r="12" spans="1:12" ht="16.5">
      <c r="A12" s="36"/>
      <c r="B12" s="10"/>
      <c r="C12" s="10"/>
      <c r="D12" s="10"/>
      <c r="E12" s="10"/>
      <c r="F12" s="10"/>
      <c r="G12" s="10"/>
      <c r="H12" s="10"/>
      <c r="I12" s="4"/>
      <c r="K12" s="10"/>
      <c r="L12" s="4"/>
    </row>
    <row r="13" spans="1:15" ht="18" customHeight="1">
      <c r="A13" s="181" t="s">
        <v>30</v>
      </c>
      <c r="B13" s="181"/>
      <c r="C13" s="181"/>
      <c r="D13" s="10"/>
      <c r="E13" s="188" t="s">
        <v>205</v>
      </c>
      <c r="F13" s="188"/>
      <c r="G13" s="188"/>
      <c r="H13" s="188"/>
      <c r="I13" s="188"/>
      <c r="J13" s="188"/>
      <c r="K13" s="188"/>
      <c r="L13" s="188"/>
      <c r="M13" s="188"/>
      <c r="N13" s="116"/>
      <c r="O13" s="96"/>
    </row>
    <row r="14" spans="1:12" ht="28.5" customHeight="1">
      <c r="A14" s="202" t="s">
        <v>59</v>
      </c>
      <c r="B14" s="202"/>
      <c r="C14" s="202"/>
      <c r="D14" s="10"/>
      <c r="E14" s="189" t="s">
        <v>60</v>
      </c>
      <c r="F14" s="189"/>
      <c r="G14" s="189"/>
      <c r="H14" s="189"/>
      <c r="I14" s="189"/>
      <c r="J14" s="189"/>
      <c r="K14" s="10"/>
      <c r="L14" s="4"/>
    </row>
    <row r="15" spans="1:13" ht="18" thickBot="1">
      <c r="A15" s="6" t="s">
        <v>9</v>
      </c>
      <c r="M15" t="s">
        <v>61</v>
      </c>
    </row>
    <row r="16" spans="1:13" ht="16.5" customHeight="1">
      <c r="A16" s="183" t="s">
        <v>62</v>
      </c>
      <c r="B16" s="185" t="s">
        <v>63</v>
      </c>
      <c r="C16" s="185" t="s">
        <v>64</v>
      </c>
      <c r="D16" s="185" t="s">
        <v>65</v>
      </c>
      <c r="E16" s="187" t="s">
        <v>66</v>
      </c>
      <c r="F16" s="187"/>
      <c r="G16" s="187"/>
      <c r="H16" s="187" t="s">
        <v>67</v>
      </c>
      <c r="I16" s="187"/>
      <c r="J16" s="187"/>
      <c r="K16" s="187" t="s">
        <v>68</v>
      </c>
      <c r="L16" s="187"/>
      <c r="M16" s="191"/>
    </row>
    <row r="17" spans="1:13" ht="12.75" customHeight="1">
      <c r="A17" s="184"/>
      <c r="B17" s="186"/>
      <c r="C17" s="186"/>
      <c r="D17" s="186"/>
      <c r="E17" s="172"/>
      <c r="F17" s="172"/>
      <c r="G17" s="172"/>
      <c r="H17" s="172"/>
      <c r="I17" s="172"/>
      <c r="J17" s="172"/>
      <c r="K17" s="172"/>
      <c r="L17" s="172"/>
      <c r="M17" s="192"/>
    </row>
    <row r="18" spans="1:13" ht="16.5" customHeight="1" hidden="1">
      <c r="A18" s="184"/>
      <c r="B18" s="186"/>
      <c r="C18" s="186"/>
      <c r="D18" s="186"/>
      <c r="E18" s="172"/>
      <c r="F18" s="172"/>
      <c r="G18" s="172"/>
      <c r="H18" s="172"/>
      <c r="I18" s="172"/>
      <c r="J18" s="172"/>
      <c r="K18" s="172"/>
      <c r="L18" s="172"/>
      <c r="M18" s="192"/>
    </row>
    <row r="19" spans="1:13" ht="36" customHeight="1" thickBot="1">
      <c r="A19" s="184"/>
      <c r="B19" s="186"/>
      <c r="C19" s="186"/>
      <c r="D19" s="186"/>
      <c r="E19" s="58" t="s">
        <v>69</v>
      </c>
      <c r="F19" s="58" t="s">
        <v>70</v>
      </c>
      <c r="G19" s="78" t="s">
        <v>71</v>
      </c>
      <c r="H19" s="58" t="s">
        <v>69</v>
      </c>
      <c r="I19" s="58" t="s">
        <v>70</v>
      </c>
      <c r="J19" s="78" t="s">
        <v>71</v>
      </c>
      <c r="K19" s="58" t="s">
        <v>69</v>
      </c>
      <c r="L19" s="58" t="s">
        <v>70</v>
      </c>
      <c r="M19" s="79" t="s">
        <v>71</v>
      </c>
    </row>
    <row r="20" spans="1:13" ht="15" customHeight="1" thickBot="1">
      <c r="A20" s="37">
        <v>1</v>
      </c>
      <c r="B20" s="38">
        <v>2</v>
      </c>
      <c r="C20" s="38">
        <v>3</v>
      </c>
      <c r="D20" s="38">
        <v>4</v>
      </c>
      <c r="E20" s="38">
        <v>5</v>
      </c>
      <c r="F20" s="38">
        <v>6</v>
      </c>
      <c r="G20" s="38">
        <v>7</v>
      </c>
      <c r="H20" s="38">
        <v>8</v>
      </c>
      <c r="I20" s="38">
        <v>9</v>
      </c>
      <c r="J20" s="38">
        <v>10</v>
      </c>
      <c r="K20" s="38">
        <v>11</v>
      </c>
      <c r="L20" s="38">
        <v>12</v>
      </c>
      <c r="M20" s="39">
        <v>13</v>
      </c>
    </row>
    <row r="21" spans="1:13" ht="37.5" customHeight="1" thickBot="1">
      <c r="A21" s="193" t="s">
        <v>206</v>
      </c>
      <c r="B21" s="194"/>
      <c r="C21" s="194"/>
      <c r="D21" s="204"/>
      <c r="E21" s="80">
        <v>18322.192</v>
      </c>
      <c r="F21" s="80">
        <v>569.92</v>
      </c>
      <c r="G21" s="80">
        <f>SUM(E21:F21)</f>
        <v>18892.111999999997</v>
      </c>
      <c r="H21" s="80">
        <v>17523.905</v>
      </c>
      <c r="I21" s="80">
        <v>569.92</v>
      </c>
      <c r="J21" s="80">
        <f>SUM(H21:I21)</f>
        <v>18093.824999999997</v>
      </c>
      <c r="K21" s="80">
        <f>H21-E21</f>
        <v>-798.2870000000003</v>
      </c>
      <c r="L21" s="80">
        <f>I21-F21</f>
        <v>0</v>
      </c>
      <c r="M21" s="80">
        <f>J21-G21</f>
        <v>-798.2870000000003</v>
      </c>
    </row>
    <row r="22" spans="1:13" ht="13.5" customHeight="1" thickBot="1">
      <c r="A22" s="42">
        <v>1</v>
      </c>
      <c r="B22" s="43" t="s">
        <v>73</v>
      </c>
      <c r="C22" s="44"/>
      <c r="D22" s="44"/>
      <c r="E22" s="45"/>
      <c r="F22" s="45"/>
      <c r="G22" s="45"/>
      <c r="H22" s="45"/>
      <c r="I22" s="45"/>
      <c r="J22" s="45"/>
      <c r="K22" s="45"/>
      <c r="L22" s="45"/>
      <c r="M22" s="71"/>
    </row>
    <row r="23" spans="1:13" ht="27.75" thickBot="1">
      <c r="A23" s="97"/>
      <c r="B23" s="99" t="s">
        <v>144</v>
      </c>
      <c r="C23" s="99" t="s">
        <v>77</v>
      </c>
      <c r="D23" s="208" t="s">
        <v>93</v>
      </c>
      <c r="E23" s="99">
        <v>2</v>
      </c>
      <c r="F23" s="99"/>
      <c r="G23" s="99">
        <v>2</v>
      </c>
      <c r="H23" s="99">
        <v>2</v>
      </c>
      <c r="I23" s="99"/>
      <c r="J23" s="99">
        <v>2</v>
      </c>
      <c r="K23" s="99">
        <v>0</v>
      </c>
      <c r="L23" s="99"/>
      <c r="M23" s="99">
        <v>0</v>
      </c>
    </row>
    <row r="24" spans="1:13" ht="63" customHeight="1" thickBot="1">
      <c r="A24" s="97"/>
      <c r="B24" s="99" t="s">
        <v>124</v>
      </c>
      <c r="C24" s="99" t="s">
        <v>77</v>
      </c>
      <c r="D24" s="209"/>
      <c r="E24" s="99">
        <v>240.5</v>
      </c>
      <c r="F24" s="99"/>
      <c r="G24" s="99">
        <v>240.5</v>
      </c>
      <c r="H24" s="99">
        <v>240.5</v>
      </c>
      <c r="I24" s="99"/>
      <c r="J24" s="99">
        <v>240.5</v>
      </c>
      <c r="K24" s="99">
        <f>H24-E24</f>
        <v>0</v>
      </c>
      <c r="L24" s="99">
        <f>I24-F24</f>
        <v>0</v>
      </c>
      <c r="M24" s="99">
        <f>J24-G24</f>
        <v>0</v>
      </c>
    </row>
    <row r="25" spans="1:13" ht="42" thickBot="1">
      <c r="A25" s="97"/>
      <c r="B25" s="99" t="s">
        <v>186</v>
      </c>
      <c r="C25" s="99" t="s">
        <v>61</v>
      </c>
      <c r="D25" s="99" t="s">
        <v>76</v>
      </c>
      <c r="E25" s="99"/>
      <c r="F25" s="102">
        <v>569.92</v>
      </c>
      <c r="G25" s="102">
        <f>SUM(F25)</f>
        <v>569.92</v>
      </c>
      <c r="H25" s="102"/>
      <c r="I25" s="102">
        <v>569.92</v>
      </c>
      <c r="J25" s="102">
        <f>SUM(I25)</f>
        <v>569.92</v>
      </c>
      <c r="K25" s="99">
        <v>0</v>
      </c>
      <c r="L25" s="99">
        <v>0</v>
      </c>
      <c r="M25" s="99">
        <v>0</v>
      </c>
    </row>
    <row r="26" spans="1:13" ht="15" thickBot="1">
      <c r="A26" s="97">
        <v>2</v>
      </c>
      <c r="B26" s="108" t="s">
        <v>79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</row>
    <row r="27" spans="1:13" ht="42" thickBot="1">
      <c r="A27" s="97"/>
      <c r="B27" s="99" t="s">
        <v>108</v>
      </c>
      <c r="C27" s="99" t="s">
        <v>77</v>
      </c>
      <c r="D27" s="208" t="s">
        <v>207</v>
      </c>
      <c r="E27" s="106">
        <v>255000</v>
      </c>
      <c r="F27" s="106"/>
      <c r="G27" s="106">
        <v>255000</v>
      </c>
      <c r="H27" s="106">
        <v>236755</v>
      </c>
      <c r="I27" s="99"/>
      <c r="J27" s="106">
        <v>236755</v>
      </c>
      <c r="K27" s="106">
        <f aca="true" t="shared" si="0" ref="K27:M28">H27-E27</f>
        <v>-18245</v>
      </c>
      <c r="L27" s="106">
        <f t="shared" si="0"/>
        <v>0</v>
      </c>
      <c r="M27" s="106">
        <f t="shared" si="0"/>
        <v>-18245</v>
      </c>
    </row>
    <row r="28" spans="1:13" ht="42" thickBot="1">
      <c r="A28" s="97"/>
      <c r="B28" s="99" t="s">
        <v>109</v>
      </c>
      <c r="C28" s="99" t="s">
        <v>100</v>
      </c>
      <c r="D28" s="209"/>
      <c r="E28" s="106">
        <v>45000</v>
      </c>
      <c r="F28" s="106"/>
      <c r="G28" s="106">
        <v>45000</v>
      </c>
      <c r="H28" s="106">
        <v>44731</v>
      </c>
      <c r="I28" s="99"/>
      <c r="J28" s="106">
        <v>44731</v>
      </c>
      <c r="K28" s="106">
        <f t="shared" si="0"/>
        <v>-269</v>
      </c>
      <c r="L28" s="106">
        <f t="shared" si="0"/>
        <v>0</v>
      </c>
      <c r="M28" s="106">
        <f t="shared" si="0"/>
        <v>-269</v>
      </c>
    </row>
    <row r="29" spans="1:13" ht="42" thickBot="1">
      <c r="A29" s="97"/>
      <c r="B29" s="99" t="s">
        <v>170</v>
      </c>
      <c r="C29" s="99" t="s">
        <v>77</v>
      </c>
      <c r="D29" s="99"/>
      <c r="E29" s="99"/>
      <c r="F29" s="99">
        <v>19</v>
      </c>
      <c r="G29" s="99">
        <v>19</v>
      </c>
      <c r="H29" s="99"/>
      <c r="I29" s="99">
        <v>19</v>
      </c>
      <c r="J29" s="99">
        <v>19</v>
      </c>
      <c r="K29" s="99"/>
      <c r="L29" s="99">
        <v>0</v>
      </c>
      <c r="M29" s="99">
        <v>0</v>
      </c>
    </row>
    <row r="30" spans="1:13" ht="15" thickBot="1">
      <c r="A30" s="97">
        <v>3</v>
      </c>
      <c r="B30" s="108" t="s">
        <v>84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</row>
    <row r="31" spans="1:13" ht="69" customHeight="1" thickBot="1">
      <c r="A31" s="97"/>
      <c r="B31" s="99" t="s">
        <v>110</v>
      </c>
      <c r="C31" s="99" t="s">
        <v>100</v>
      </c>
      <c r="D31" s="104" t="s">
        <v>207</v>
      </c>
      <c r="E31" s="99">
        <v>3173</v>
      </c>
      <c r="F31" s="99"/>
      <c r="G31" s="99">
        <v>3173</v>
      </c>
      <c r="H31" s="99">
        <v>3100</v>
      </c>
      <c r="I31" s="99"/>
      <c r="J31" s="99">
        <v>3100</v>
      </c>
      <c r="K31" s="99">
        <v>-73</v>
      </c>
      <c r="L31" s="99"/>
      <c r="M31" s="99">
        <v>-73</v>
      </c>
    </row>
    <row r="32" spans="1:13" ht="48" thickBot="1">
      <c r="A32" s="97"/>
      <c r="B32" s="99" t="s">
        <v>111</v>
      </c>
      <c r="C32" s="99" t="s">
        <v>208</v>
      </c>
      <c r="D32" s="104" t="s">
        <v>209</v>
      </c>
      <c r="E32" s="99">
        <v>40</v>
      </c>
      <c r="F32" s="99"/>
      <c r="G32" s="99">
        <v>40</v>
      </c>
      <c r="H32" s="99">
        <v>40</v>
      </c>
      <c r="I32" s="99"/>
      <c r="J32" s="99">
        <v>40</v>
      </c>
      <c r="K32" s="99">
        <v>0</v>
      </c>
      <c r="L32" s="99">
        <v>0</v>
      </c>
      <c r="M32" s="99">
        <v>0</v>
      </c>
    </row>
    <row r="33" spans="1:13" ht="42" thickBot="1">
      <c r="A33" s="97"/>
      <c r="B33" s="99" t="s">
        <v>174</v>
      </c>
      <c r="C33" s="99" t="s">
        <v>129</v>
      </c>
      <c r="D33" s="104" t="s">
        <v>175</v>
      </c>
      <c r="E33" s="99"/>
      <c r="F33" s="102">
        <v>29995.7</v>
      </c>
      <c r="G33" s="102">
        <v>29995.7</v>
      </c>
      <c r="H33" s="99"/>
      <c r="I33" s="102">
        <v>29995.7</v>
      </c>
      <c r="J33" s="102">
        <v>29995.7</v>
      </c>
      <c r="K33" s="99">
        <v>0</v>
      </c>
      <c r="L33" s="99">
        <v>0</v>
      </c>
      <c r="M33" s="99">
        <v>0</v>
      </c>
    </row>
    <row r="34" spans="1:13" ht="15" thickBot="1">
      <c r="A34" s="97">
        <v>4</v>
      </c>
      <c r="B34" s="108" t="s">
        <v>89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</row>
    <row r="35" spans="1:13" ht="69" thickBot="1">
      <c r="A35" s="97"/>
      <c r="B35" s="99" t="s">
        <v>210</v>
      </c>
      <c r="C35" s="99" t="s">
        <v>104</v>
      </c>
      <c r="D35" s="104" t="s">
        <v>175</v>
      </c>
      <c r="E35" s="99">
        <v>70</v>
      </c>
      <c r="F35" s="99"/>
      <c r="G35" s="99">
        <v>70</v>
      </c>
      <c r="H35" s="99">
        <v>70</v>
      </c>
      <c r="I35" s="99"/>
      <c r="J35" s="99">
        <v>70</v>
      </c>
      <c r="K35" s="99">
        <v>0</v>
      </c>
      <c r="L35" s="99">
        <v>0</v>
      </c>
      <c r="M35" s="99">
        <v>0</v>
      </c>
    </row>
    <row r="36" spans="1:13" ht="69" thickBot="1">
      <c r="A36" s="97"/>
      <c r="B36" s="99" t="s">
        <v>179</v>
      </c>
      <c r="C36" s="99" t="s">
        <v>104</v>
      </c>
      <c r="D36" s="104" t="s">
        <v>175</v>
      </c>
      <c r="E36" s="99"/>
      <c r="F36" s="99" t="s">
        <v>211</v>
      </c>
      <c r="G36" s="99" t="s">
        <v>211</v>
      </c>
      <c r="H36" s="99"/>
      <c r="I36" s="99" t="s">
        <v>211</v>
      </c>
      <c r="J36" s="99" t="s">
        <v>211</v>
      </c>
      <c r="K36" s="99">
        <v>0</v>
      </c>
      <c r="L36" s="99">
        <v>0</v>
      </c>
      <c r="M36" s="99">
        <v>0</v>
      </c>
    </row>
    <row r="37" spans="1:13" ht="15.75" thickBot="1">
      <c r="A37" s="74"/>
      <c r="B37" s="196" t="s">
        <v>212</v>
      </c>
      <c r="C37" s="197"/>
      <c r="D37" s="60"/>
      <c r="E37" s="119">
        <v>18322.192</v>
      </c>
      <c r="F37" s="119">
        <v>569.92</v>
      </c>
      <c r="G37" s="117">
        <f>SUM(E37:F37)</f>
        <v>18892.111999999997</v>
      </c>
      <c r="H37" s="119">
        <v>17523.905</v>
      </c>
      <c r="I37" s="119">
        <v>569.92</v>
      </c>
      <c r="J37" s="117">
        <f>SUM(H37:I37)</f>
        <v>18093.824999999997</v>
      </c>
      <c r="K37" s="117">
        <f>H37-E37</f>
        <v>-798.2870000000003</v>
      </c>
      <c r="L37" s="117">
        <f>I37-F37</f>
        <v>0</v>
      </c>
      <c r="M37" s="118">
        <f>SUM(K37:L37)</f>
        <v>-798.2870000000003</v>
      </c>
    </row>
    <row r="38" spans="1:13" ht="14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7" ht="43.5" customHeight="1">
      <c r="A39" s="198" t="s">
        <v>137</v>
      </c>
      <c r="B39" s="198"/>
      <c r="C39" s="198"/>
      <c r="D39" s="27"/>
      <c r="E39" s="72"/>
      <c r="F39" s="179" t="s">
        <v>51</v>
      </c>
      <c r="G39" s="179"/>
    </row>
    <row r="40" spans="1:7" ht="14.25">
      <c r="A40" s="27"/>
      <c r="B40" s="27"/>
      <c r="C40" s="27"/>
      <c r="D40" s="27"/>
      <c r="E40" s="27"/>
      <c r="F40" s="27"/>
      <c r="G40" s="27"/>
    </row>
    <row r="41" spans="1:7" ht="14.25">
      <c r="A41" s="73" t="s">
        <v>52</v>
      </c>
      <c r="B41" s="73"/>
      <c r="C41" s="73"/>
      <c r="D41" s="73"/>
      <c r="E41" s="27"/>
      <c r="F41" s="190" t="s">
        <v>53</v>
      </c>
      <c r="G41" s="190"/>
    </row>
  </sheetData>
  <sheetProtection/>
  <mergeCells count="24">
    <mergeCell ref="A5:H5"/>
    <mergeCell ref="A6:H6"/>
    <mergeCell ref="A7:H7"/>
    <mergeCell ref="A8:H8"/>
    <mergeCell ref="B9:H9"/>
    <mergeCell ref="A10:H10"/>
    <mergeCell ref="A13:C13"/>
    <mergeCell ref="E13:M13"/>
    <mergeCell ref="A14:C14"/>
    <mergeCell ref="A16:A19"/>
    <mergeCell ref="B16:B19"/>
    <mergeCell ref="C16:C19"/>
    <mergeCell ref="D16:D19"/>
    <mergeCell ref="E16:G18"/>
    <mergeCell ref="H16:J18"/>
    <mergeCell ref="F41:G41"/>
    <mergeCell ref="E14:J14"/>
    <mergeCell ref="K16:M18"/>
    <mergeCell ref="A21:D21"/>
    <mergeCell ref="D23:D24"/>
    <mergeCell ref="D27:D28"/>
    <mergeCell ref="B37:C37"/>
    <mergeCell ref="A39:C39"/>
    <mergeCell ref="F39:G39"/>
  </mergeCells>
  <printOptions/>
  <pageMargins left="0.35" right="0.16" top="0.25" bottom="0.33" header="0.31496062992125984" footer="0.31496062992125984"/>
  <pageSetup fitToHeight="0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2">
      <selection activeCell="B9" sqref="B9:H9"/>
    </sheetView>
  </sheetViews>
  <sheetFormatPr defaultColWidth="9.140625" defaultRowHeight="15"/>
  <cols>
    <col min="1" max="1" width="6.140625" style="0" customWidth="1"/>
    <col min="2" max="2" width="18.00390625" style="0" customWidth="1"/>
    <col min="3" max="3" width="13.140625" style="0" customWidth="1"/>
    <col min="4" max="4" width="19.57421875" style="0" customWidth="1"/>
    <col min="5" max="5" width="12.7109375" style="0" customWidth="1"/>
    <col min="6" max="6" width="14.421875" style="0" customWidth="1"/>
    <col min="7" max="7" width="12.421875" style="0" customWidth="1"/>
    <col min="8" max="8" width="12.00390625" style="0" customWidth="1"/>
    <col min="9" max="9" width="12.140625" style="0" customWidth="1"/>
    <col min="10" max="10" width="12.57421875" style="0" customWidth="1"/>
    <col min="11" max="11" width="11.8515625" style="0" customWidth="1"/>
    <col min="12" max="12" width="12.140625" style="0" customWidth="1"/>
    <col min="13" max="13" width="13.00390625" style="0" customWidth="1"/>
  </cols>
  <sheetData>
    <row r="1" spans="1:12" ht="16.5">
      <c r="A1" s="5"/>
      <c r="B1" s="4"/>
      <c r="C1" s="4"/>
      <c r="D1" s="4"/>
      <c r="E1" s="4"/>
      <c r="F1" s="4"/>
      <c r="G1" s="2" t="s">
        <v>0</v>
      </c>
      <c r="H1" s="3"/>
      <c r="I1" s="4"/>
      <c r="K1" s="4"/>
      <c r="L1" s="4"/>
    </row>
    <row r="2" spans="1:12" ht="16.5">
      <c r="A2" s="5"/>
      <c r="B2" s="4"/>
      <c r="C2" s="4"/>
      <c r="D2" s="4"/>
      <c r="E2" s="4"/>
      <c r="F2" s="4"/>
      <c r="G2" s="5" t="s">
        <v>1</v>
      </c>
      <c r="H2" s="4"/>
      <c r="I2" s="4"/>
      <c r="K2" s="4"/>
      <c r="L2" s="4"/>
    </row>
    <row r="3" spans="1:12" ht="16.5">
      <c r="A3" s="5"/>
      <c r="B3" s="4"/>
      <c r="C3" s="4"/>
      <c r="D3" s="4"/>
      <c r="E3" s="4"/>
      <c r="F3" s="4"/>
      <c r="G3" s="5" t="s">
        <v>3</v>
      </c>
      <c r="H3" s="4"/>
      <c r="I3" s="4"/>
      <c r="K3" s="4"/>
      <c r="L3" s="4"/>
    </row>
    <row r="4" spans="1:12" ht="16.5">
      <c r="A4" s="5"/>
      <c r="B4" s="4"/>
      <c r="C4" s="4"/>
      <c r="D4" s="4"/>
      <c r="E4" s="4"/>
      <c r="F4" s="4"/>
      <c r="G4" s="5" t="s">
        <v>5</v>
      </c>
      <c r="H4" s="4"/>
      <c r="I4" s="4"/>
      <c r="K4" s="4"/>
      <c r="L4" s="4"/>
    </row>
    <row r="5" spans="1:12" ht="16.5">
      <c r="A5" s="177" t="s">
        <v>6</v>
      </c>
      <c r="B5" s="177"/>
      <c r="C5" s="177"/>
      <c r="D5" s="177"/>
      <c r="E5" s="177"/>
      <c r="F5" s="177"/>
      <c r="G5" s="177"/>
      <c r="H5" s="177"/>
      <c r="I5" s="4"/>
      <c r="L5" s="4"/>
    </row>
    <row r="6" spans="1:12" ht="16.5">
      <c r="A6" s="177" t="s">
        <v>54</v>
      </c>
      <c r="B6" s="177"/>
      <c r="C6" s="177"/>
      <c r="D6" s="177"/>
      <c r="E6" s="177"/>
      <c r="F6" s="177"/>
      <c r="G6" s="177"/>
      <c r="H6" s="177"/>
      <c r="I6" s="4"/>
      <c r="L6" s="4"/>
    </row>
    <row r="7" spans="1:12" ht="16.5">
      <c r="A7" s="173" t="s">
        <v>55</v>
      </c>
      <c r="B7" s="173"/>
      <c r="C7" s="173"/>
      <c r="D7" s="173"/>
      <c r="E7" s="173"/>
      <c r="F7" s="173"/>
      <c r="G7" s="173"/>
      <c r="H7" s="173"/>
      <c r="I7" s="4"/>
      <c r="L7" s="4"/>
    </row>
    <row r="8" spans="1:12" ht="16.5">
      <c r="A8" s="178" t="s">
        <v>56</v>
      </c>
      <c r="B8" s="178"/>
      <c r="C8" s="178"/>
      <c r="D8" s="178"/>
      <c r="E8" s="178"/>
      <c r="F8" s="178"/>
      <c r="G8" s="178"/>
      <c r="H8" s="178"/>
      <c r="I8" s="4"/>
      <c r="L8" s="4"/>
    </row>
    <row r="9" spans="1:12" ht="16.5">
      <c r="A9" s="36"/>
      <c r="B9" s="179" t="s">
        <v>308</v>
      </c>
      <c r="C9" s="179"/>
      <c r="D9" s="179"/>
      <c r="E9" s="179"/>
      <c r="F9" s="179"/>
      <c r="G9" s="179"/>
      <c r="H9" s="179"/>
      <c r="I9" s="8"/>
      <c r="L9" s="8"/>
    </row>
    <row r="10" spans="1:12" ht="14.25">
      <c r="A10" s="199" t="s">
        <v>57</v>
      </c>
      <c r="B10" s="199"/>
      <c r="C10" s="199"/>
      <c r="D10" s="199"/>
      <c r="E10" s="199"/>
      <c r="F10" s="199"/>
      <c r="G10" s="199"/>
      <c r="H10" s="199"/>
      <c r="I10" s="4"/>
      <c r="L10" s="4"/>
    </row>
    <row r="11" spans="1:12" ht="16.5">
      <c r="A11" s="36" t="s">
        <v>58</v>
      </c>
      <c r="B11" s="10"/>
      <c r="C11" s="10"/>
      <c r="D11" s="61" t="s">
        <v>156</v>
      </c>
      <c r="E11" s="10"/>
      <c r="F11" s="10"/>
      <c r="G11" s="10"/>
      <c r="H11" s="10"/>
      <c r="I11" s="4"/>
      <c r="K11" s="10"/>
      <c r="L11" s="4"/>
    </row>
    <row r="12" spans="1:12" ht="16.5">
      <c r="A12" s="36"/>
      <c r="B12" s="10"/>
      <c r="C12" s="10"/>
      <c r="D12" s="10"/>
      <c r="E12" s="10"/>
      <c r="F12" s="10"/>
      <c r="G12" s="10"/>
      <c r="H12" s="10"/>
      <c r="I12" s="4"/>
      <c r="K12" s="10"/>
      <c r="L12" s="4"/>
    </row>
    <row r="13" spans="1:15" ht="36" customHeight="1">
      <c r="A13" s="181" t="s">
        <v>33</v>
      </c>
      <c r="B13" s="181"/>
      <c r="C13" s="181"/>
      <c r="D13" s="10"/>
      <c r="E13" s="215" t="s">
        <v>213</v>
      </c>
      <c r="F13" s="215"/>
      <c r="G13" s="215"/>
      <c r="H13" s="215"/>
      <c r="I13" s="215"/>
      <c r="J13" s="215"/>
      <c r="K13" s="215"/>
      <c r="L13" s="215"/>
      <c r="M13" s="215"/>
      <c r="N13" s="96"/>
      <c r="O13" s="96"/>
    </row>
    <row r="14" spans="1:12" ht="28.5" customHeight="1">
      <c r="A14" s="202" t="s">
        <v>59</v>
      </c>
      <c r="B14" s="202"/>
      <c r="C14" s="202"/>
      <c r="D14" s="10"/>
      <c r="E14" s="189" t="s">
        <v>60</v>
      </c>
      <c r="F14" s="189"/>
      <c r="G14" s="189"/>
      <c r="H14" s="189"/>
      <c r="I14" s="189"/>
      <c r="J14" s="189"/>
      <c r="K14" s="10"/>
      <c r="L14" s="4"/>
    </row>
    <row r="15" spans="1:13" ht="18" thickBot="1">
      <c r="A15" s="6" t="s">
        <v>9</v>
      </c>
      <c r="M15" t="s">
        <v>61</v>
      </c>
    </row>
    <row r="16" spans="1:13" ht="16.5" customHeight="1">
      <c r="A16" s="183" t="s">
        <v>62</v>
      </c>
      <c r="B16" s="185" t="s">
        <v>63</v>
      </c>
      <c r="C16" s="185" t="s">
        <v>64</v>
      </c>
      <c r="D16" s="185" t="s">
        <v>65</v>
      </c>
      <c r="E16" s="187" t="s">
        <v>66</v>
      </c>
      <c r="F16" s="187"/>
      <c r="G16" s="187"/>
      <c r="H16" s="187" t="s">
        <v>67</v>
      </c>
      <c r="I16" s="187"/>
      <c r="J16" s="187"/>
      <c r="K16" s="187" t="s">
        <v>68</v>
      </c>
      <c r="L16" s="187"/>
      <c r="M16" s="191"/>
    </row>
    <row r="17" spans="1:13" ht="12.75" customHeight="1">
      <c r="A17" s="184"/>
      <c r="B17" s="186"/>
      <c r="C17" s="186"/>
      <c r="D17" s="186"/>
      <c r="E17" s="172"/>
      <c r="F17" s="172"/>
      <c r="G17" s="172"/>
      <c r="H17" s="172"/>
      <c r="I17" s="172"/>
      <c r="J17" s="172"/>
      <c r="K17" s="172"/>
      <c r="L17" s="172"/>
      <c r="M17" s="192"/>
    </row>
    <row r="18" spans="1:13" ht="16.5" customHeight="1" hidden="1">
      <c r="A18" s="184"/>
      <c r="B18" s="186"/>
      <c r="C18" s="186"/>
      <c r="D18" s="186"/>
      <c r="E18" s="172"/>
      <c r="F18" s="172"/>
      <c r="G18" s="172"/>
      <c r="H18" s="172"/>
      <c r="I18" s="172"/>
      <c r="J18" s="172"/>
      <c r="K18" s="172"/>
      <c r="L18" s="172"/>
      <c r="M18" s="192"/>
    </row>
    <row r="19" spans="1:13" ht="36" customHeight="1" thickBot="1">
      <c r="A19" s="184"/>
      <c r="B19" s="186"/>
      <c r="C19" s="186"/>
      <c r="D19" s="186"/>
      <c r="E19" s="58" t="s">
        <v>69</v>
      </c>
      <c r="F19" s="58" t="s">
        <v>70</v>
      </c>
      <c r="G19" s="78" t="s">
        <v>71</v>
      </c>
      <c r="H19" s="58" t="s">
        <v>69</v>
      </c>
      <c r="I19" s="58" t="s">
        <v>70</v>
      </c>
      <c r="J19" s="78" t="s">
        <v>71</v>
      </c>
      <c r="K19" s="58" t="s">
        <v>69</v>
      </c>
      <c r="L19" s="58" t="s">
        <v>70</v>
      </c>
      <c r="M19" s="79" t="s">
        <v>71</v>
      </c>
    </row>
    <row r="20" spans="1:13" ht="15" customHeight="1" thickBot="1">
      <c r="A20" s="37">
        <v>1</v>
      </c>
      <c r="B20" s="38">
        <v>2</v>
      </c>
      <c r="C20" s="38">
        <v>3</v>
      </c>
      <c r="D20" s="38">
        <v>4</v>
      </c>
      <c r="E20" s="38">
        <v>5</v>
      </c>
      <c r="F20" s="38">
        <v>6</v>
      </c>
      <c r="G20" s="38">
        <v>7</v>
      </c>
      <c r="H20" s="38">
        <v>8</v>
      </c>
      <c r="I20" s="38">
        <v>9</v>
      </c>
      <c r="J20" s="38">
        <v>10</v>
      </c>
      <c r="K20" s="38">
        <v>11</v>
      </c>
      <c r="L20" s="38">
        <v>12</v>
      </c>
      <c r="M20" s="39">
        <v>13</v>
      </c>
    </row>
    <row r="21" spans="1:13" ht="37.5" customHeight="1" thickBot="1">
      <c r="A21" s="193" t="s">
        <v>214</v>
      </c>
      <c r="B21" s="194"/>
      <c r="C21" s="194"/>
      <c r="D21" s="204"/>
      <c r="E21" s="80">
        <v>3986.31</v>
      </c>
      <c r="F21" s="80">
        <v>0</v>
      </c>
      <c r="G21" s="80">
        <f>SUM(E21:F21)</f>
        <v>3986.31</v>
      </c>
      <c r="H21" s="80">
        <v>3379.465</v>
      </c>
      <c r="I21" s="80">
        <v>0</v>
      </c>
      <c r="J21" s="80">
        <f>SUM(H21:I21)</f>
        <v>3379.465</v>
      </c>
      <c r="K21" s="80">
        <f>H21-E21</f>
        <v>-606.8449999999998</v>
      </c>
      <c r="L21" s="80">
        <f>I21-F21</f>
        <v>0</v>
      </c>
      <c r="M21" s="80">
        <f>J21-G21</f>
        <v>-606.8449999999998</v>
      </c>
    </row>
    <row r="22" spans="1:13" ht="13.5" customHeight="1">
      <c r="A22" s="42">
        <v>1</v>
      </c>
      <c r="B22" s="43" t="s">
        <v>73</v>
      </c>
      <c r="C22" s="44"/>
      <c r="D22" s="44"/>
      <c r="E22" s="45"/>
      <c r="F22" s="45"/>
      <c r="G22" s="45"/>
      <c r="H22" s="45"/>
      <c r="I22" s="45"/>
      <c r="J22" s="45"/>
      <c r="K22" s="45"/>
      <c r="L22" s="45"/>
      <c r="M22" s="71"/>
    </row>
    <row r="23" spans="1:13" ht="83.25" thickBot="1">
      <c r="A23" s="97"/>
      <c r="B23" s="99" t="s">
        <v>215</v>
      </c>
      <c r="C23" s="99" t="s">
        <v>77</v>
      </c>
      <c r="D23" s="99" t="s">
        <v>93</v>
      </c>
      <c r="E23" s="99">
        <v>6</v>
      </c>
      <c r="F23" s="99"/>
      <c r="G23" s="99">
        <v>6</v>
      </c>
      <c r="H23" s="99">
        <v>6</v>
      </c>
      <c r="I23" s="99"/>
      <c r="J23" s="99">
        <v>6</v>
      </c>
      <c r="K23" s="99">
        <v>0</v>
      </c>
      <c r="L23" s="99">
        <v>0</v>
      </c>
      <c r="M23" s="99">
        <v>0</v>
      </c>
    </row>
    <row r="24" spans="1:13" ht="27.75" thickBot="1">
      <c r="A24" s="97"/>
      <c r="B24" s="99" t="s">
        <v>114</v>
      </c>
      <c r="C24" s="99" t="s">
        <v>77</v>
      </c>
      <c r="D24" s="99" t="s">
        <v>185</v>
      </c>
      <c r="E24" s="99">
        <v>683.25</v>
      </c>
      <c r="F24" s="99"/>
      <c r="G24" s="99">
        <v>683.25</v>
      </c>
      <c r="H24" s="99">
        <v>704.75</v>
      </c>
      <c r="I24" s="99"/>
      <c r="J24" s="99">
        <v>704.75</v>
      </c>
      <c r="K24" s="99">
        <f aca="true" t="shared" si="0" ref="K24:M25">H24-E24</f>
        <v>21.5</v>
      </c>
      <c r="L24" s="99">
        <f t="shared" si="0"/>
        <v>0</v>
      </c>
      <c r="M24" s="99">
        <f t="shared" si="0"/>
        <v>21.5</v>
      </c>
    </row>
    <row r="25" spans="1:15" ht="37.5" customHeight="1" thickBot="1">
      <c r="A25" s="97"/>
      <c r="B25" s="99" t="s">
        <v>94</v>
      </c>
      <c r="C25" s="99" t="s">
        <v>77</v>
      </c>
      <c r="D25" s="99" t="s">
        <v>185</v>
      </c>
      <c r="E25" s="99">
        <v>214.5</v>
      </c>
      <c r="F25" s="99"/>
      <c r="G25" s="99">
        <v>214.5</v>
      </c>
      <c r="H25" s="99">
        <v>218</v>
      </c>
      <c r="I25" s="99"/>
      <c r="J25" s="99">
        <v>218</v>
      </c>
      <c r="K25" s="99">
        <f t="shared" si="0"/>
        <v>3.5</v>
      </c>
      <c r="L25" s="99">
        <f t="shared" si="0"/>
        <v>0</v>
      </c>
      <c r="M25" s="99">
        <f t="shared" si="0"/>
        <v>3.5</v>
      </c>
      <c r="N25" s="109"/>
      <c r="O25" s="109"/>
    </row>
    <row r="26" spans="1:13" ht="15" thickBot="1">
      <c r="A26" s="97">
        <v>2</v>
      </c>
      <c r="B26" s="108" t="s">
        <v>79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</row>
    <row r="27" spans="1:13" ht="42" thickBot="1">
      <c r="A27" s="97"/>
      <c r="B27" s="99" t="s">
        <v>216</v>
      </c>
      <c r="C27" s="99" t="s">
        <v>100</v>
      </c>
      <c r="D27" s="99" t="s">
        <v>217</v>
      </c>
      <c r="E27" s="106">
        <v>283579</v>
      </c>
      <c r="F27" s="99"/>
      <c r="G27" s="106">
        <v>283579</v>
      </c>
      <c r="H27" s="106">
        <v>282448</v>
      </c>
      <c r="I27" s="99"/>
      <c r="J27" s="106">
        <v>282448</v>
      </c>
      <c r="K27" s="106">
        <f>H27-E27</f>
        <v>-1131</v>
      </c>
      <c r="L27" s="106">
        <f>I27-F27</f>
        <v>0</v>
      </c>
      <c r="M27" s="106">
        <f>J27-G27</f>
        <v>-1131</v>
      </c>
    </row>
    <row r="28" spans="1:13" ht="15" thickBot="1">
      <c r="A28" s="97">
        <v>3</v>
      </c>
      <c r="B28" s="108" t="s">
        <v>84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</row>
    <row r="29" spans="1:13" ht="69" thickBot="1">
      <c r="A29" s="97"/>
      <c r="B29" s="99" t="s">
        <v>218</v>
      </c>
      <c r="C29" s="99" t="s">
        <v>77</v>
      </c>
      <c r="D29" s="99" t="s">
        <v>219</v>
      </c>
      <c r="E29" s="106">
        <v>1656</v>
      </c>
      <c r="F29" s="99"/>
      <c r="G29" s="106">
        <v>1656</v>
      </c>
      <c r="H29" s="120">
        <v>1684</v>
      </c>
      <c r="I29" s="120"/>
      <c r="J29" s="120">
        <v>1684</v>
      </c>
      <c r="K29" s="121">
        <f aca="true" t="shared" si="1" ref="K29:M30">H29-E29</f>
        <v>28</v>
      </c>
      <c r="L29" s="121">
        <f t="shared" si="1"/>
        <v>0</v>
      </c>
      <c r="M29" s="121">
        <f t="shared" si="1"/>
        <v>28</v>
      </c>
    </row>
    <row r="30" spans="1:13" ht="69" thickBot="1">
      <c r="A30" s="97"/>
      <c r="B30" s="99" t="s">
        <v>220</v>
      </c>
      <c r="C30" s="99" t="s">
        <v>77</v>
      </c>
      <c r="D30" s="99" t="s">
        <v>219</v>
      </c>
      <c r="E30" s="99">
        <v>636</v>
      </c>
      <c r="F30" s="99"/>
      <c r="G30" s="99">
        <v>636</v>
      </c>
      <c r="H30" s="120">
        <v>583</v>
      </c>
      <c r="I30" s="120"/>
      <c r="J30" s="120">
        <v>583</v>
      </c>
      <c r="K30" s="120">
        <f t="shared" si="1"/>
        <v>-53</v>
      </c>
      <c r="L30" s="120">
        <f t="shared" si="1"/>
        <v>0</v>
      </c>
      <c r="M30" s="120">
        <f t="shared" si="1"/>
        <v>-53</v>
      </c>
    </row>
    <row r="31" spans="1:13" ht="42" thickBot="1">
      <c r="A31" s="97"/>
      <c r="B31" s="99" t="s">
        <v>221</v>
      </c>
      <c r="C31" s="99" t="s">
        <v>77</v>
      </c>
      <c r="D31" s="99" t="s">
        <v>222</v>
      </c>
      <c r="E31" s="99">
        <v>3.7</v>
      </c>
      <c r="F31" s="99"/>
      <c r="G31" s="99">
        <v>3.7</v>
      </c>
      <c r="H31" s="120">
        <v>3.6</v>
      </c>
      <c r="I31" s="120"/>
      <c r="J31" s="120">
        <v>3.6</v>
      </c>
      <c r="K31" s="120">
        <v>-0.1</v>
      </c>
      <c r="L31" s="120">
        <v>0</v>
      </c>
      <c r="M31" s="120">
        <v>-0.1</v>
      </c>
    </row>
    <row r="32" spans="1:13" ht="15" thickBot="1">
      <c r="A32" s="97">
        <v>4</v>
      </c>
      <c r="B32" s="108" t="s">
        <v>89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  <row r="33" spans="1:13" ht="69" thickBot="1">
      <c r="A33" s="97"/>
      <c r="B33" s="99" t="s">
        <v>223</v>
      </c>
      <c r="C33" s="99" t="s">
        <v>104</v>
      </c>
      <c r="D33" s="99" t="s">
        <v>224</v>
      </c>
      <c r="E33" s="99">
        <v>96</v>
      </c>
      <c r="F33" s="99"/>
      <c r="G33" s="99">
        <v>96</v>
      </c>
      <c r="H33" s="120">
        <v>95.6</v>
      </c>
      <c r="I33" s="120"/>
      <c r="J33" s="120">
        <v>95.6</v>
      </c>
      <c r="K33" s="120">
        <v>-0.4</v>
      </c>
      <c r="L33" s="120">
        <v>0</v>
      </c>
      <c r="M33" s="120">
        <v>-0.4</v>
      </c>
    </row>
    <row r="34" spans="1:13" ht="69" thickBot="1">
      <c r="A34" s="97"/>
      <c r="B34" s="99" t="s">
        <v>225</v>
      </c>
      <c r="C34" s="99" t="s">
        <v>104</v>
      </c>
      <c r="D34" s="99" t="s">
        <v>226</v>
      </c>
      <c r="E34" s="99">
        <v>54</v>
      </c>
      <c r="F34" s="99"/>
      <c r="G34" s="99">
        <v>54</v>
      </c>
      <c r="H34" s="120">
        <v>54</v>
      </c>
      <c r="I34" s="120">
        <v>0</v>
      </c>
      <c r="J34" s="120">
        <v>54</v>
      </c>
      <c r="K34" s="120"/>
      <c r="L34" s="120">
        <v>0</v>
      </c>
      <c r="M34" s="120"/>
    </row>
    <row r="35" spans="1:13" ht="111" thickBot="1">
      <c r="A35" s="97"/>
      <c r="B35" s="99" t="s">
        <v>227</v>
      </c>
      <c r="C35" s="99" t="s">
        <v>104</v>
      </c>
      <c r="D35" s="99" t="s">
        <v>224</v>
      </c>
      <c r="E35" s="99">
        <v>99.9</v>
      </c>
      <c r="F35" s="99"/>
      <c r="G35" s="99">
        <v>99.9</v>
      </c>
      <c r="H35" s="120">
        <v>98.2</v>
      </c>
      <c r="I35" s="120"/>
      <c r="J35" s="120">
        <v>98.2</v>
      </c>
      <c r="K35" s="120">
        <f>H35-E35</f>
        <v>-1.7000000000000028</v>
      </c>
      <c r="L35" s="120">
        <f>I35-F35</f>
        <v>0</v>
      </c>
      <c r="M35" s="120">
        <f>J35-G35</f>
        <v>-1.7000000000000028</v>
      </c>
    </row>
    <row r="36" spans="1:13" ht="83.25" thickBot="1">
      <c r="A36" s="97"/>
      <c r="B36" s="99" t="s">
        <v>228</v>
      </c>
      <c r="C36" s="99" t="s">
        <v>104</v>
      </c>
      <c r="D36" s="99" t="s">
        <v>224</v>
      </c>
      <c r="E36" s="99">
        <v>70</v>
      </c>
      <c r="F36" s="99"/>
      <c r="G36" s="99">
        <v>70</v>
      </c>
      <c r="H36" s="120">
        <v>80</v>
      </c>
      <c r="I36" s="120"/>
      <c r="J36" s="120">
        <v>80</v>
      </c>
      <c r="K36" s="120">
        <v>10</v>
      </c>
      <c r="L36" s="120">
        <v>0</v>
      </c>
      <c r="M36" s="120">
        <v>10</v>
      </c>
    </row>
    <row r="37" spans="1:13" ht="15.75" thickBot="1">
      <c r="A37" s="74"/>
      <c r="B37" s="196" t="s">
        <v>229</v>
      </c>
      <c r="C37" s="197"/>
      <c r="D37" s="60"/>
      <c r="E37" s="119">
        <v>3986.31</v>
      </c>
      <c r="F37" s="119">
        <v>0</v>
      </c>
      <c r="G37" s="117">
        <f>SUM(E37:F37)</f>
        <v>3986.31</v>
      </c>
      <c r="H37" s="119">
        <v>3379.465</v>
      </c>
      <c r="I37" s="119">
        <v>0</v>
      </c>
      <c r="J37" s="117">
        <f>SUM(H37:I37)</f>
        <v>3379.465</v>
      </c>
      <c r="K37" s="117">
        <f>H37-E37</f>
        <v>-606.8449999999998</v>
      </c>
      <c r="L37" s="117">
        <f>I37-F37</f>
        <v>0</v>
      </c>
      <c r="M37" s="118">
        <f>SUM(K37:L37)</f>
        <v>-606.8449999999998</v>
      </c>
    </row>
    <row r="38" spans="1:13" ht="14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7" ht="43.5" customHeight="1">
      <c r="A39" s="198" t="s">
        <v>137</v>
      </c>
      <c r="B39" s="198"/>
      <c r="C39" s="198"/>
      <c r="D39" s="27"/>
      <c r="E39" s="72"/>
      <c r="F39" s="179" t="s">
        <v>51</v>
      </c>
      <c r="G39" s="179"/>
    </row>
    <row r="40" spans="1:7" ht="14.25">
      <c r="A40" s="27"/>
      <c r="B40" s="27"/>
      <c r="C40" s="27"/>
      <c r="D40" s="27"/>
      <c r="E40" s="27"/>
      <c r="F40" s="27"/>
      <c r="G40" s="27"/>
    </row>
    <row r="41" spans="1:7" ht="14.25">
      <c r="A41" s="73" t="s">
        <v>52</v>
      </c>
      <c r="B41" s="73"/>
      <c r="C41" s="73"/>
      <c r="D41" s="73"/>
      <c r="E41" s="27"/>
      <c r="F41" s="190" t="s">
        <v>53</v>
      </c>
      <c r="G41" s="190"/>
    </row>
  </sheetData>
  <sheetProtection/>
  <mergeCells count="22">
    <mergeCell ref="A5:H5"/>
    <mergeCell ref="A6:H6"/>
    <mergeCell ref="A7:H7"/>
    <mergeCell ref="A8:H8"/>
    <mergeCell ref="B9:H9"/>
    <mergeCell ref="A10:H10"/>
    <mergeCell ref="A13:C13"/>
    <mergeCell ref="E13:M13"/>
    <mergeCell ref="A14:C14"/>
    <mergeCell ref="E14:J14"/>
    <mergeCell ref="A16:A19"/>
    <mergeCell ref="B16:B19"/>
    <mergeCell ref="C16:C19"/>
    <mergeCell ref="D16:D19"/>
    <mergeCell ref="E16:G18"/>
    <mergeCell ref="H16:J18"/>
    <mergeCell ref="F41:G41"/>
    <mergeCell ref="K16:M18"/>
    <mergeCell ref="A21:D21"/>
    <mergeCell ref="B37:C37"/>
    <mergeCell ref="A39:C39"/>
    <mergeCell ref="F39:G39"/>
  </mergeCells>
  <printOptions/>
  <pageMargins left="0.35" right="0.16" top="0.25" bottom="0.33" header="0.31496062992125984" footer="0.31496062992125984"/>
  <pageSetup fitToHeight="0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2">
      <selection activeCell="B9" sqref="B9:H9"/>
    </sheetView>
  </sheetViews>
  <sheetFormatPr defaultColWidth="9.140625" defaultRowHeight="15"/>
  <cols>
    <col min="1" max="1" width="6.140625" style="0" customWidth="1"/>
    <col min="2" max="2" width="19.421875" style="0" customWidth="1"/>
    <col min="3" max="3" width="13.140625" style="0" customWidth="1"/>
    <col min="4" max="4" width="19.57421875" style="0" customWidth="1"/>
    <col min="5" max="5" width="12.7109375" style="0" customWidth="1"/>
    <col min="6" max="6" width="14.421875" style="0" customWidth="1"/>
    <col min="7" max="7" width="12.421875" style="0" customWidth="1"/>
    <col min="8" max="8" width="12.00390625" style="0" customWidth="1"/>
    <col min="9" max="9" width="12.140625" style="0" customWidth="1"/>
    <col min="10" max="10" width="12.57421875" style="0" customWidth="1"/>
    <col min="11" max="11" width="11.8515625" style="0" customWidth="1"/>
    <col min="12" max="12" width="12.140625" style="0" customWidth="1"/>
    <col min="13" max="13" width="13.00390625" style="0" customWidth="1"/>
  </cols>
  <sheetData>
    <row r="1" spans="1:12" ht="16.5">
      <c r="A1" s="5"/>
      <c r="B1" s="4"/>
      <c r="C1" s="4"/>
      <c r="D1" s="4"/>
      <c r="E1" s="4"/>
      <c r="F1" s="4"/>
      <c r="G1" s="2" t="s">
        <v>0</v>
      </c>
      <c r="H1" s="3"/>
      <c r="I1" s="4"/>
      <c r="K1" s="4"/>
      <c r="L1" s="4"/>
    </row>
    <row r="2" spans="1:12" ht="16.5">
      <c r="A2" s="5"/>
      <c r="B2" s="4"/>
      <c r="C2" s="4"/>
      <c r="D2" s="4"/>
      <c r="E2" s="4"/>
      <c r="F2" s="4"/>
      <c r="G2" s="5" t="s">
        <v>1</v>
      </c>
      <c r="H2" s="4"/>
      <c r="I2" s="4"/>
      <c r="K2" s="4"/>
      <c r="L2" s="4"/>
    </row>
    <row r="3" spans="1:12" ht="16.5">
      <c r="A3" s="5"/>
      <c r="B3" s="4"/>
      <c r="C3" s="4"/>
      <c r="D3" s="4"/>
      <c r="E3" s="4"/>
      <c r="F3" s="4"/>
      <c r="G3" s="5" t="s">
        <v>3</v>
      </c>
      <c r="H3" s="4"/>
      <c r="I3" s="4"/>
      <c r="K3" s="4"/>
      <c r="L3" s="4"/>
    </row>
    <row r="4" spans="1:12" ht="16.5">
      <c r="A4" s="5"/>
      <c r="B4" s="4"/>
      <c r="C4" s="4"/>
      <c r="D4" s="4"/>
      <c r="E4" s="4"/>
      <c r="F4" s="4"/>
      <c r="G4" s="5" t="s">
        <v>5</v>
      </c>
      <c r="H4" s="4"/>
      <c r="I4" s="4"/>
      <c r="K4" s="4"/>
      <c r="L4" s="4"/>
    </row>
    <row r="5" spans="1:12" ht="16.5">
      <c r="A5" s="177" t="s">
        <v>6</v>
      </c>
      <c r="B5" s="177"/>
      <c r="C5" s="177"/>
      <c r="D5" s="177"/>
      <c r="E5" s="177"/>
      <c r="F5" s="177"/>
      <c r="G5" s="177"/>
      <c r="H5" s="177"/>
      <c r="I5" s="4"/>
      <c r="L5" s="4"/>
    </row>
    <row r="6" spans="1:12" ht="16.5">
      <c r="A6" s="177" t="s">
        <v>54</v>
      </c>
      <c r="B6" s="177"/>
      <c r="C6" s="177"/>
      <c r="D6" s="177"/>
      <c r="E6" s="177"/>
      <c r="F6" s="177"/>
      <c r="G6" s="177"/>
      <c r="H6" s="177"/>
      <c r="I6" s="4"/>
      <c r="L6" s="4"/>
    </row>
    <row r="7" spans="1:12" ht="16.5">
      <c r="A7" s="173" t="s">
        <v>55</v>
      </c>
      <c r="B7" s="173"/>
      <c r="C7" s="173"/>
      <c r="D7" s="173"/>
      <c r="E7" s="173"/>
      <c r="F7" s="173"/>
      <c r="G7" s="173"/>
      <c r="H7" s="173"/>
      <c r="I7" s="4"/>
      <c r="L7" s="4"/>
    </row>
    <row r="8" spans="1:12" ht="16.5">
      <c r="A8" s="178" t="s">
        <v>56</v>
      </c>
      <c r="B8" s="178"/>
      <c r="C8" s="178"/>
      <c r="D8" s="178"/>
      <c r="E8" s="178"/>
      <c r="F8" s="178"/>
      <c r="G8" s="178"/>
      <c r="H8" s="178"/>
      <c r="I8" s="4"/>
      <c r="L8" s="4"/>
    </row>
    <row r="9" spans="1:12" ht="16.5">
      <c r="A9" s="36"/>
      <c r="B9" s="179" t="s">
        <v>308</v>
      </c>
      <c r="C9" s="179"/>
      <c r="D9" s="179"/>
      <c r="E9" s="179"/>
      <c r="F9" s="179"/>
      <c r="G9" s="179"/>
      <c r="H9" s="179"/>
      <c r="I9" s="8"/>
      <c r="L9" s="8"/>
    </row>
    <row r="10" spans="1:12" ht="14.25">
      <c r="A10" s="199" t="s">
        <v>57</v>
      </c>
      <c r="B10" s="199"/>
      <c r="C10" s="199"/>
      <c r="D10" s="199"/>
      <c r="E10" s="199"/>
      <c r="F10" s="199"/>
      <c r="G10" s="199"/>
      <c r="H10" s="199"/>
      <c r="I10" s="4"/>
      <c r="L10" s="4"/>
    </row>
    <row r="11" spans="1:12" ht="16.5">
      <c r="A11" s="36" t="s">
        <v>58</v>
      </c>
      <c r="B11" s="10"/>
      <c r="C11" s="10"/>
      <c r="D11" s="61" t="s">
        <v>156</v>
      </c>
      <c r="E11" s="10"/>
      <c r="F11" s="10"/>
      <c r="G11" s="10"/>
      <c r="H11" s="10"/>
      <c r="I11" s="4"/>
      <c r="K11" s="10"/>
      <c r="L11" s="4"/>
    </row>
    <row r="12" spans="1:12" ht="16.5">
      <c r="A12" s="36"/>
      <c r="B12" s="10"/>
      <c r="C12" s="10"/>
      <c r="D12" s="10"/>
      <c r="E12" s="10"/>
      <c r="F12" s="10"/>
      <c r="G12" s="10"/>
      <c r="H12" s="10"/>
      <c r="I12" s="4"/>
      <c r="K12" s="10"/>
      <c r="L12" s="4"/>
    </row>
    <row r="13" spans="1:15" ht="36" customHeight="1">
      <c r="A13" s="181" t="s">
        <v>38</v>
      </c>
      <c r="B13" s="181"/>
      <c r="C13" s="181"/>
      <c r="D13" s="10"/>
      <c r="E13" s="188" t="s">
        <v>39</v>
      </c>
      <c r="F13" s="188"/>
      <c r="G13" s="188"/>
      <c r="H13" s="188"/>
      <c r="I13" s="188"/>
      <c r="J13" s="188"/>
      <c r="K13" s="188"/>
      <c r="L13" s="188"/>
      <c r="M13" s="188"/>
      <c r="N13" s="96"/>
      <c r="O13" s="96"/>
    </row>
    <row r="14" spans="1:12" ht="28.5" customHeight="1">
      <c r="A14" s="202" t="s">
        <v>59</v>
      </c>
      <c r="B14" s="202"/>
      <c r="C14" s="202"/>
      <c r="D14" s="10"/>
      <c r="E14" s="189" t="s">
        <v>60</v>
      </c>
      <c r="F14" s="189"/>
      <c r="G14" s="189"/>
      <c r="H14" s="189"/>
      <c r="I14" s="189"/>
      <c r="J14" s="189"/>
      <c r="K14" s="10"/>
      <c r="L14" s="4"/>
    </row>
    <row r="15" spans="1:13" ht="18" thickBot="1">
      <c r="A15" s="6" t="s">
        <v>9</v>
      </c>
      <c r="M15" t="s">
        <v>61</v>
      </c>
    </row>
    <row r="16" spans="1:13" ht="16.5" customHeight="1">
      <c r="A16" s="183" t="s">
        <v>62</v>
      </c>
      <c r="B16" s="185" t="s">
        <v>63</v>
      </c>
      <c r="C16" s="185" t="s">
        <v>64</v>
      </c>
      <c r="D16" s="185" t="s">
        <v>65</v>
      </c>
      <c r="E16" s="187" t="s">
        <v>66</v>
      </c>
      <c r="F16" s="187"/>
      <c r="G16" s="187"/>
      <c r="H16" s="187" t="s">
        <v>67</v>
      </c>
      <c r="I16" s="187"/>
      <c r="J16" s="187"/>
      <c r="K16" s="187" t="s">
        <v>68</v>
      </c>
      <c r="L16" s="187"/>
      <c r="M16" s="191"/>
    </row>
    <row r="17" spans="1:13" ht="12.75" customHeight="1">
      <c r="A17" s="184"/>
      <c r="B17" s="186"/>
      <c r="C17" s="186"/>
      <c r="D17" s="186"/>
      <c r="E17" s="172"/>
      <c r="F17" s="172"/>
      <c r="G17" s="172"/>
      <c r="H17" s="172"/>
      <c r="I17" s="172"/>
      <c r="J17" s="172"/>
      <c r="K17" s="172"/>
      <c r="L17" s="172"/>
      <c r="M17" s="192"/>
    </row>
    <row r="18" spans="1:13" ht="16.5" customHeight="1" hidden="1">
      <c r="A18" s="184"/>
      <c r="B18" s="186"/>
      <c r="C18" s="186"/>
      <c r="D18" s="186"/>
      <c r="E18" s="172"/>
      <c r="F18" s="172"/>
      <c r="G18" s="172"/>
      <c r="H18" s="172"/>
      <c r="I18" s="172"/>
      <c r="J18" s="172"/>
      <c r="K18" s="172"/>
      <c r="L18" s="172"/>
      <c r="M18" s="192"/>
    </row>
    <row r="19" spans="1:13" ht="36" customHeight="1" thickBot="1">
      <c r="A19" s="184"/>
      <c r="B19" s="186"/>
      <c r="C19" s="186"/>
      <c r="D19" s="186"/>
      <c r="E19" s="58" t="s">
        <v>69</v>
      </c>
      <c r="F19" s="58" t="s">
        <v>70</v>
      </c>
      <c r="G19" s="78" t="s">
        <v>71</v>
      </c>
      <c r="H19" s="58" t="s">
        <v>69</v>
      </c>
      <c r="I19" s="58" t="s">
        <v>70</v>
      </c>
      <c r="J19" s="78" t="s">
        <v>71</v>
      </c>
      <c r="K19" s="58" t="s">
        <v>69</v>
      </c>
      <c r="L19" s="58" t="s">
        <v>70</v>
      </c>
      <c r="M19" s="79" t="s">
        <v>71</v>
      </c>
    </row>
    <row r="20" spans="1:13" ht="15" customHeight="1" thickBot="1">
      <c r="A20" s="37">
        <v>1</v>
      </c>
      <c r="B20" s="38">
        <v>2</v>
      </c>
      <c r="C20" s="38">
        <v>3</v>
      </c>
      <c r="D20" s="38">
        <v>4</v>
      </c>
      <c r="E20" s="38">
        <v>5</v>
      </c>
      <c r="F20" s="38">
        <v>6</v>
      </c>
      <c r="G20" s="38">
        <v>7</v>
      </c>
      <c r="H20" s="38">
        <v>8</v>
      </c>
      <c r="I20" s="38">
        <v>9</v>
      </c>
      <c r="J20" s="38">
        <v>10</v>
      </c>
      <c r="K20" s="38">
        <v>11</v>
      </c>
      <c r="L20" s="38">
        <v>12</v>
      </c>
      <c r="M20" s="39">
        <v>13</v>
      </c>
    </row>
    <row r="21" spans="1:13" ht="24.75" customHeight="1">
      <c r="A21" s="81"/>
      <c r="B21" s="216" t="s">
        <v>230</v>
      </c>
      <c r="C21" s="217"/>
      <c r="D21" s="218"/>
      <c r="E21" s="124">
        <v>15402.435</v>
      </c>
      <c r="F21" s="124">
        <v>0</v>
      </c>
      <c r="G21" s="124">
        <f>SUM(E21:F21)</f>
        <v>15402.435</v>
      </c>
      <c r="H21" s="124">
        <v>15402.187</v>
      </c>
      <c r="I21" s="124">
        <v>0</v>
      </c>
      <c r="J21" s="124">
        <f>SUM(H21:I21)</f>
        <v>15402.187</v>
      </c>
      <c r="K21" s="124">
        <f aca="true" t="shared" si="0" ref="K21:L23">H21-E21</f>
        <v>-0.24799999999959255</v>
      </c>
      <c r="L21" s="124">
        <f t="shared" si="0"/>
        <v>0</v>
      </c>
      <c r="M21" s="124">
        <f>SUM(K21:L21)</f>
        <v>-0.24799999999959255</v>
      </c>
    </row>
    <row r="22" spans="1:13" ht="50.25" customHeight="1">
      <c r="A22" s="123"/>
      <c r="B22" s="219" t="s">
        <v>232</v>
      </c>
      <c r="C22" s="220"/>
      <c r="D22" s="221"/>
      <c r="E22" s="34">
        <v>1412</v>
      </c>
      <c r="F22" s="34">
        <v>0</v>
      </c>
      <c r="G22" s="124">
        <f>SUM(E22:F22)</f>
        <v>1412</v>
      </c>
      <c r="H22" s="34">
        <v>1412</v>
      </c>
      <c r="I22" s="34">
        <v>0</v>
      </c>
      <c r="J22" s="124">
        <f>SUM(H22:I22)</f>
        <v>1412</v>
      </c>
      <c r="K22" s="124">
        <f t="shared" si="0"/>
        <v>0</v>
      </c>
      <c r="L22" s="124">
        <f t="shared" si="0"/>
        <v>0</v>
      </c>
      <c r="M22" s="124">
        <f>SUM(K22:L22)</f>
        <v>0</v>
      </c>
    </row>
    <row r="23" spans="1:13" ht="15" customHeight="1" thickBot="1">
      <c r="A23" s="223" t="s">
        <v>231</v>
      </c>
      <c r="B23" s="224"/>
      <c r="C23" s="224"/>
      <c r="D23" s="225"/>
      <c r="E23" s="122">
        <f>SUM(E21:E22)</f>
        <v>16814.434999999998</v>
      </c>
      <c r="F23" s="122">
        <v>0</v>
      </c>
      <c r="G23" s="122">
        <f>SUM(E23:F23)</f>
        <v>16814.434999999998</v>
      </c>
      <c r="H23" s="122">
        <f>SUM(H21:H22)</f>
        <v>16814.186999999998</v>
      </c>
      <c r="I23" s="122">
        <f>SUM(I21:I22)</f>
        <v>0</v>
      </c>
      <c r="J23" s="122">
        <f>SUM(H23:I23)</f>
        <v>16814.186999999998</v>
      </c>
      <c r="K23" s="122">
        <f t="shared" si="0"/>
        <v>-0.24799999999959255</v>
      </c>
      <c r="L23" s="122">
        <f t="shared" si="0"/>
        <v>0</v>
      </c>
      <c r="M23" s="122">
        <f>J23-G23</f>
        <v>-0.24799999999959255</v>
      </c>
    </row>
    <row r="24" spans="1:13" ht="13.5" customHeight="1">
      <c r="A24" s="42">
        <v>1</v>
      </c>
      <c r="B24" s="43" t="s">
        <v>73</v>
      </c>
      <c r="C24" s="44"/>
      <c r="D24" s="44"/>
      <c r="E24" s="45"/>
      <c r="F24" s="45"/>
      <c r="G24" s="45"/>
      <c r="H24" s="45"/>
      <c r="I24" s="45"/>
      <c r="J24" s="45"/>
      <c r="K24" s="45"/>
      <c r="L24" s="45"/>
      <c r="M24" s="71"/>
    </row>
    <row r="25" spans="1:13" ht="69" thickBot="1">
      <c r="A25" s="97"/>
      <c r="B25" s="99" t="s">
        <v>125</v>
      </c>
      <c r="C25" s="99" t="s">
        <v>242</v>
      </c>
      <c r="D25" s="99" t="s">
        <v>76</v>
      </c>
      <c r="E25" s="102">
        <v>15402.435</v>
      </c>
      <c r="F25" s="102">
        <v>0</v>
      </c>
      <c r="G25" s="102">
        <f>SUM(E25:F25)</f>
        <v>15402.435</v>
      </c>
      <c r="H25" s="102">
        <v>15402.187</v>
      </c>
      <c r="I25" s="99">
        <v>0</v>
      </c>
      <c r="J25" s="102">
        <f>SUM(H25:I25)</f>
        <v>15402.187</v>
      </c>
      <c r="K25" s="102">
        <f>H25-E25</f>
        <v>-0.24799999999959255</v>
      </c>
      <c r="L25" s="99">
        <v>0</v>
      </c>
      <c r="M25" s="102">
        <f>J25-G25</f>
        <v>-0.24799999999959255</v>
      </c>
    </row>
    <row r="26" spans="1:13" ht="69" thickBot="1">
      <c r="A26" s="97"/>
      <c r="B26" s="99" t="s">
        <v>128</v>
      </c>
      <c r="C26" s="99" t="s">
        <v>242</v>
      </c>
      <c r="D26" s="99" t="s">
        <v>76</v>
      </c>
      <c r="E26" s="102">
        <v>1295.5</v>
      </c>
      <c r="F26" s="102">
        <v>0</v>
      </c>
      <c r="G26" s="102">
        <f>SUM(E26:F26)</f>
        <v>1295.5</v>
      </c>
      <c r="H26" s="102">
        <v>1285.637</v>
      </c>
      <c r="I26" s="99">
        <v>0</v>
      </c>
      <c r="J26" s="102">
        <f>SUM(H26:I26)</f>
        <v>1285.637</v>
      </c>
      <c r="K26" s="102">
        <f>H26-E26</f>
        <v>-9.863000000000056</v>
      </c>
      <c r="L26" s="99">
        <v>0</v>
      </c>
      <c r="M26" s="102">
        <f>J26-G26</f>
        <v>-9.863000000000056</v>
      </c>
    </row>
    <row r="27" spans="1:13" ht="69" thickBot="1">
      <c r="A27" s="97"/>
      <c r="B27" s="99" t="s">
        <v>233</v>
      </c>
      <c r="C27" s="99" t="s">
        <v>242</v>
      </c>
      <c r="D27" s="99" t="s">
        <v>76</v>
      </c>
      <c r="E27" s="102">
        <v>116.5</v>
      </c>
      <c r="F27" s="102">
        <v>0</v>
      </c>
      <c r="G27" s="102">
        <f>SUM(E27:F27)</f>
        <v>116.5</v>
      </c>
      <c r="H27" s="102">
        <v>126.363</v>
      </c>
      <c r="I27" s="99">
        <v>0</v>
      </c>
      <c r="J27" s="102">
        <f>SUM(H27:I27)</f>
        <v>126.363</v>
      </c>
      <c r="K27" s="102">
        <f>H27-E27</f>
        <v>9.863</v>
      </c>
      <c r="L27" s="99">
        <v>0</v>
      </c>
      <c r="M27" s="102">
        <f>J27-G27</f>
        <v>9.863</v>
      </c>
    </row>
    <row r="28" spans="1:13" ht="15" thickBot="1">
      <c r="A28" s="97">
        <v>2</v>
      </c>
      <c r="B28" s="108" t="s">
        <v>79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</row>
    <row r="29" spans="1:13" ht="69" thickBot="1">
      <c r="A29" s="97"/>
      <c r="B29" s="99" t="s">
        <v>126</v>
      </c>
      <c r="C29" s="99" t="s">
        <v>100</v>
      </c>
      <c r="D29" s="208" t="s">
        <v>234</v>
      </c>
      <c r="E29" s="99">
        <v>1835</v>
      </c>
      <c r="F29" s="102">
        <v>0</v>
      </c>
      <c r="G29" s="99">
        <v>1835</v>
      </c>
      <c r="H29" s="99">
        <v>1919</v>
      </c>
      <c r="I29" s="99">
        <v>0</v>
      </c>
      <c r="J29" s="99">
        <v>1919</v>
      </c>
      <c r="K29" s="99">
        <f>H29-E29</f>
        <v>84</v>
      </c>
      <c r="L29" s="99">
        <f aca="true" t="shared" si="1" ref="L29:M31">I29-F29</f>
        <v>0</v>
      </c>
      <c r="M29" s="99">
        <f t="shared" si="1"/>
        <v>84</v>
      </c>
    </row>
    <row r="30" spans="1:13" ht="102" customHeight="1" thickBot="1">
      <c r="A30" s="97"/>
      <c r="B30" s="99" t="s">
        <v>235</v>
      </c>
      <c r="C30" s="99" t="s">
        <v>100</v>
      </c>
      <c r="D30" s="222"/>
      <c r="E30" s="99">
        <v>650</v>
      </c>
      <c r="F30" s="102">
        <v>0</v>
      </c>
      <c r="G30" s="99">
        <v>650</v>
      </c>
      <c r="H30" s="99">
        <v>650</v>
      </c>
      <c r="I30" s="99">
        <v>0</v>
      </c>
      <c r="J30" s="99">
        <v>1604</v>
      </c>
      <c r="K30" s="99">
        <f>H30-E30</f>
        <v>0</v>
      </c>
      <c r="L30" s="99">
        <f t="shared" si="1"/>
        <v>0</v>
      </c>
      <c r="M30" s="99">
        <f t="shared" si="1"/>
        <v>954</v>
      </c>
    </row>
    <row r="31" spans="1:13" ht="67.5" customHeight="1" thickBot="1">
      <c r="A31" s="97"/>
      <c r="B31" s="99" t="s">
        <v>236</v>
      </c>
      <c r="C31" s="99" t="s">
        <v>100</v>
      </c>
      <c r="D31" s="209"/>
      <c r="E31" s="99">
        <v>60</v>
      </c>
      <c r="F31" s="102">
        <v>0</v>
      </c>
      <c r="G31" s="99">
        <v>60</v>
      </c>
      <c r="H31" s="99">
        <v>22</v>
      </c>
      <c r="I31" s="99">
        <v>0</v>
      </c>
      <c r="J31" s="99">
        <f>SUM(H31:I31)</f>
        <v>22</v>
      </c>
      <c r="K31" s="99">
        <f>H31-E31</f>
        <v>-38</v>
      </c>
      <c r="L31" s="99">
        <f t="shared" si="1"/>
        <v>0</v>
      </c>
      <c r="M31" s="99">
        <f t="shared" si="1"/>
        <v>-38</v>
      </c>
    </row>
    <row r="32" spans="1:13" ht="15" thickBot="1">
      <c r="A32" s="97">
        <v>3</v>
      </c>
      <c r="B32" s="108" t="s">
        <v>84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  <row r="33" spans="1:13" ht="55.5" thickBot="1">
      <c r="A33" s="97"/>
      <c r="B33" s="99" t="s">
        <v>127</v>
      </c>
      <c r="C33" s="99" t="s">
        <v>104</v>
      </c>
      <c r="D33" s="99" t="s">
        <v>237</v>
      </c>
      <c r="E33" s="99">
        <v>90</v>
      </c>
      <c r="F33" s="99">
        <v>0</v>
      </c>
      <c r="G33" s="99">
        <f>SUM(E33:F33)</f>
        <v>90</v>
      </c>
      <c r="H33" s="99">
        <v>90</v>
      </c>
      <c r="I33" s="99">
        <v>0</v>
      </c>
      <c r="J33" s="99">
        <v>90</v>
      </c>
      <c r="K33" s="99">
        <v>0</v>
      </c>
      <c r="L33" s="99">
        <v>0</v>
      </c>
      <c r="M33" s="99">
        <v>0</v>
      </c>
    </row>
    <row r="34" spans="1:13" ht="83.25" thickBot="1">
      <c r="A34" s="97"/>
      <c r="B34" s="99" t="s">
        <v>238</v>
      </c>
      <c r="C34" s="99" t="s">
        <v>104</v>
      </c>
      <c r="D34" s="104" t="s">
        <v>239</v>
      </c>
      <c r="E34" s="99">
        <v>57</v>
      </c>
      <c r="F34" s="99">
        <v>0</v>
      </c>
      <c r="G34" s="99">
        <f>SUM(E34:F34)</f>
        <v>57</v>
      </c>
      <c r="H34" s="99">
        <v>81</v>
      </c>
      <c r="I34" s="99">
        <v>0</v>
      </c>
      <c r="J34" s="99">
        <v>81</v>
      </c>
      <c r="K34" s="99">
        <f aca="true" t="shared" si="2" ref="K34:M35">H34-E34</f>
        <v>24</v>
      </c>
      <c r="L34" s="99">
        <f t="shared" si="2"/>
        <v>0</v>
      </c>
      <c r="M34" s="99">
        <f t="shared" si="2"/>
        <v>24</v>
      </c>
    </row>
    <row r="35" spans="1:13" ht="69" thickBot="1">
      <c r="A35" s="97"/>
      <c r="B35" s="99" t="s">
        <v>240</v>
      </c>
      <c r="C35" s="99" t="s">
        <v>104</v>
      </c>
      <c r="D35" s="104" t="s">
        <v>241</v>
      </c>
      <c r="E35" s="99">
        <v>41</v>
      </c>
      <c r="F35" s="99">
        <v>0</v>
      </c>
      <c r="G35" s="99">
        <f>SUM(E35:F35)</f>
        <v>41</v>
      </c>
      <c r="H35" s="99">
        <v>63</v>
      </c>
      <c r="I35" s="99">
        <v>0</v>
      </c>
      <c r="J35" s="99">
        <v>63</v>
      </c>
      <c r="K35" s="99">
        <f t="shared" si="2"/>
        <v>22</v>
      </c>
      <c r="L35" s="99">
        <f t="shared" si="2"/>
        <v>0</v>
      </c>
      <c r="M35" s="99">
        <f t="shared" si="2"/>
        <v>22</v>
      </c>
    </row>
    <row r="36" spans="1:13" ht="15.75" thickBot="1">
      <c r="A36" s="74"/>
      <c r="B36" s="196" t="s">
        <v>263</v>
      </c>
      <c r="C36" s="197"/>
      <c r="D36" s="60"/>
      <c r="E36" s="119">
        <v>16814.434999999998</v>
      </c>
      <c r="F36" s="119">
        <v>0</v>
      </c>
      <c r="G36" s="117">
        <f>SUM(E36:F36)</f>
        <v>16814.434999999998</v>
      </c>
      <c r="H36" s="119">
        <v>16814.186999999998</v>
      </c>
      <c r="I36" s="119">
        <v>0</v>
      </c>
      <c r="J36" s="117">
        <f>SUM(H36:I36)</f>
        <v>16814.186999999998</v>
      </c>
      <c r="K36" s="117">
        <f>H36-E36</f>
        <v>-0.24799999999959255</v>
      </c>
      <c r="L36" s="117">
        <f>I36-F36</f>
        <v>0</v>
      </c>
      <c r="M36" s="118">
        <f>SUM(K36:L36)</f>
        <v>-0.24799999999959255</v>
      </c>
    </row>
    <row r="37" spans="1:13" ht="14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7" ht="43.5" customHeight="1">
      <c r="A38" s="198" t="s">
        <v>137</v>
      </c>
      <c r="B38" s="198"/>
      <c r="C38" s="198"/>
      <c r="D38" s="27"/>
      <c r="E38" s="72"/>
      <c r="F38" s="179" t="s">
        <v>51</v>
      </c>
      <c r="G38" s="179"/>
    </row>
    <row r="39" spans="1:7" ht="14.25">
      <c r="A39" s="27"/>
      <c r="B39" s="27"/>
      <c r="C39" s="27"/>
      <c r="D39" s="27"/>
      <c r="E39" s="27"/>
      <c r="F39" s="27"/>
      <c r="G39" s="27"/>
    </row>
    <row r="40" spans="1:7" ht="14.25">
      <c r="A40" s="73" t="s">
        <v>52</v>
      </c>
      <c r="B40" s="73"/>
      <c r="C40" s="73"/>
      <c r="D40" s="73"/>
      <c r="E40" s="27"/>
      <c r="F40" s="190" t="s">
        <v>53</v>
      </c>
      <c r="G40" s="190"/>
    </row>
  </sheetData>
  <sheetProtection/>
  <mergeCells count="25">
    <mergeCell ref="A5:H5"/>
    <mergeCell ref="A6:H6"/>
    <mergeCell ref="A7:H7"/>
    <mergeCell ref="A8:H8"/>
    <mergeCell ref="B9:H9"/>
    <mergeCell ref="A10:H10"/>
    <mergeCell ref="A38:C38"/>
    <mergeCell ref="F38:G38"/>
    <mergeCell ref="F40:G40"/>
    <mergeCell ref="A13:C13"/>
    <mergeCell ref="E13:M13"/>
    <mergeCell ref="A14:C14"/>
    <mergeCell ref="E14:J14"/>
    <mergeCell ref="A16:A19"/>
    <mergeCell ref="B16:B19"/>
    <mergeCell ref="C16:C19"/>
    <mergeCell ref="B21:D21"/>
    <mergeCell ref="B22:D22"/>
    <mergeCell ref="D29:D31"/>
    <mergeCell ref="K16:M18"/>
    <mergeCell ref="A23:D23"/>
    <mergeCell ref="B36:C36"/>
    <mergeCell ref="D16:D19"/>
    <mergeCell ref="E16:G18"/>
    <mergeCell ref="H16:J18"/>
  </mergeCells>
  <printOptions/>
  <pageMargins left="0.35" right="0.16" top="0.25" bottom="0.33" header="0.31496062992125984" footer="0.31496062992125984"/>
  <pageSetup fitToHeight="0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4">
      <selection activeCell="B9" sqref="B9:H9"/>
    </sheetView>
  </sheetViews>
  <sheetFormatPr defaultColWidth="9.140625" defaultRowHeight="15"/>
  <cols>
    <col min="1" max="1" width="6.140625" style="0" customWidth="1"/>
    <col min="2" max="2" width="19.421875" style="0" customWidth="1"/>
    <col min="3" max="3" width="13.140625" style="0" customWidth="1"/>
    <col min="4" max="4" width="19.57421875" style="0" customWidth="1"/>
    <col min="5" max="5" width="12.7109375" style="0" customWidth="1"/>
    <col min="6" max="6" width="14.421875" style="0" customWidth="1"/>
    <col min="7" max="7" width="12.421875" style="0" customWidth="1"/>
    <col min="8" max="8" width="12.00390625" style="0" customWidth="1"/>
    <col min="9" max="9" width="12.140625" style="0" customWidth="1"/>
    <col min="10" max="10" width="12.57421875" style="0" customWidth="1"/>
    <col min="11" max="11" width="11.8515625" style="0" customWidth="1"/>
    <col min="12" max="12" width="12.140625" style="0" customWidth="1"/>
    <col min="13" max="13" width="13.00390625" style="0" customWidth="1"/>
  </cols>
  <sheetData>
    <row r="1" spans="1:12" ht="16.5">
      <c r="A1" s="5"/>
      <c r="B1" s="4"/>
      <c r="C1" s="4"/>
      <c r="D1" s="4"/>
      <c r="E1" s="4"/>
      <c r="F1" s="4"/>
      <c r="G1" s="2" t="s">
        <v>0</v>
      </c>
      <c r="H1" s="3"/>
      <c r="I1" s="4"/>
      <c r="K1" s="4"/>
      <c r="L1" s="4"/>
    </row>
    <row r="2" spans="1:12" ht="16.5">
      <c r="A2" s="5"/>
      <c r="B2" s="4"/>
      <c r="C2" s="4"/>
      <c r="D2" s="4"/>
      <c r="E2" s="4"/>
      <c r="F2" s="4"/>
      <c r="G2" s="5" t="s">
        <v>1</v>
      </c>
      <c r="H2" s="4"/>
      <c r="I2" s="4"/>
      <c r="K2" s="4"/>
      <c r="L2" s="4"/>
    </row>
    <row r="3" spans="1:12" ht="16.5">
      <c r="A3" s="5"/>
      <c r="B3" s="4"/>
      <c r="C3" s="4"/>
      <c r="D3" s="4"/>
      <c r="E3" s="4"/>
      <c r="F3" s="4"/>
      <c r="G3" s="5" t="s">
        <v>3</v>
      </c>
      <c r="H3" s="4"/>
      <c r="I3" s="4"/>
      <c r="K3" s="4"/>
      <c r="L3" s="4"/>
    </row>
    <row r="4" spans="1:12" ht="16.5">
      <c r="A4" s="5"/>
      <c r="B4" s="4"/>
      <c r="C4" s="4"/>
      <c r="D4" s="4"/>
      <c r="E4" s="4"/>
      <c r="F4" s="4"/>
      <c r="G4" s="5" t="s">
        <v>5</v>
      </c>
      <c r="H4" s="4"/>
      <c r="I4" s="4"/>
      <c r="K4" s="4"/>
      <c r="L4" s="4"/>
    </row>
    <row r="5" spans="1:12" ht="16.5">
      <c r="A5" s="177" t="s">
        <v>6</v>
      </c>
      <c r="B5" s="177"/>
      <c r="C5" s="177"/>
      <c r="D5" s="177"/>
      <c r="E5" s="177"/>
      <c r="F5" s="177"/>
      <c r="G5" s="177"/>
      <c r="H5" s="177"/>
      <c r="I5" s="4"/>
      <c r="L5" s="4"/>
    </row>
    <row r="6" spans="1:12" ht="16.5">
      <c r="A6" s="177" t="s">
        <v>54</v>
      </c>
      <c r="B6" s="177"/>
      <c r="C6" s="177"/>
      <c r="D6" s="177"/>
      <c r="E6" s="177"/>
      <c r="F6" s="177"/>
      <c r="G6" s="177"/>
      <c r="H6" s="177"/>
      <c r="I6" s="4"/>
      <c r="L6" s="4"/>
    </row>
    <row r="7" spans="1:12" ht="16.5">
      <c r="A7" s="173" t="s">
        <v>55</v>
      </c>
      <c r="B7" s="173"/>
      <c r="C7" s="173"/>
      <c r="D7" s="173"/>
      <c r="E7" s="173"/>
      <c r="F7" s="173"/>
      <c r="G7" s="173"/>
      <c r="H7" s="173"/>
      <c r="I7" s="4"/>
      <c r="L7" s="4"/>
    </row>
    <row r="8" spans="1:12" ht="16.5">
      <c r="A8" s="178" t="s">
        <v>56</v>
      </c>
      <c r="B8" s="178"/>
      <c r="C8" s="178"/>
      <c r="D8" s="178"/>
      <c r="E8" s="178"/>
      <c r="F8" s="178"/>
      <c r="G8" s="178"/>
      <c r="H8" s="178"/>
      <c r="I8" s="4"/>
      <c r="L8" s="4"/>
    </row>
    <row r="9" spans="1:12" ht="16.5">
      <c r="A9" s="36"/>
      <c r="B9" s="179" t="s">
        <v>308</v>
      </c>
      <c r="C9" s="179"/>
      <c r="D9" s="179"/>
      <c r="E9" s="179"/>
      <c r="F9" s="179"/>
      <c r="G9" s="179"/>
      <c r="H9" s="179"/>
      <c r="I9" s="8"/>
      <c r="L9" s="8"/>
    </row>
    <row r="10" spans="1:12" ht="14.25">
      <c r="A10" s="199" t="s">
        <v>57</v>
      </c>
      <c r="B10" s="199"/>
      <c r="C10" s="199"/>
      <c r="D10" s="199"/>
      <c r="E10" s="199"/>
      <c r="F10" s="199"/>
      <c r="G10" s="199"/>
      <c r="H10" s="199"/>
      <c r="I10" s="4"/>
      <c r="L10" s="4"/>
    </row>
    <row r="11" spans="1:12" ht="16.5">
      <c r="A11" s="36" t="s">
        <v>58</v>
      </c>
      <c r="B11" s="10"/>
      <c r="C11" s="10"/>
      <c r="D11" s="61" t="s">
        <v>156</v>
      </c>
      <c r="E11" s="10"/>
      <c r="F11" s="10"/>
      <c r="G11" s="10"/>
      <c r="H11" s="10"/>
      <c r="I11" s="4"/>
      <c r="K11" s="10"/>
      <c r="L11" s="4"/>
    </row>
    <row r="12" spans="1:12" ht="16.5">
      <c r="A12" s="36"/>
      <c r="B12" s="10"/>
      <c r="C12" s="10"/>
      <c r="D12" s="10"/>
      <c r="E12" s="10"/>
      <c r="F12" s="10"/>
      <c r="G12" s="10"/>
      <c r="H12" s="10"/>
      <c r="I12" s="4"/>
      <c r="K12" s="10"/>
      <c r="L12" s="4"/>
    </row>
    <row r="13" spans="1:15" ht="36" customHeight="1">
      <c r="A13" s="181" t="s">
        <v>40</v>
      </c>
      <c r="B13" s="181"/>
      <c r="C13" s="181"/>
      <c r="D13" s="10"/>
      <c r="E13" s="188" t="s">
        <v>243</v>
      </c>
      <c r="F13" s="188"/>
      <c r="G13" s="188"/>
      <c r="H13" s="188"/>
      <c r="I13" s="188"/>
      <c r="J13" s="188"/>
      <c r="K13" s="188"/>
      <c r="L13" s="188"/>
      <c r="M13" s="188"/>
      <c r="N13" s="126"/>
      <c r="O13" s="96"/>
    </row>
    <row r="14" spans="1:12" ht="28.5" customHeight="1">
      <c r="A14" s="202" t="s">
        <v>59</v>
      </c>
      <c r="B14" s="202"/>
      <c r="C14" s="202"/>
      <c r="D14" s="10"/>
      <c r="E14" s="189" t="s">
        <v>60</v>
      </c>
      <c r="F14" s="189"/>
      <c r="G14" s="189"/>
      <c r="H14" s="189"/>
      <c r="I14" s="189"/>
      <c r="J14" s="189"/>
      <c r="K14" s="10"/>
      <c r="L14" s="4"/>
    </row>
    <row r="15" spans="1:13" ht="18" thickBot="1">
      <c r="A15" s="6" t="s">
        <v>9</v>
      </c>
      <c r="M15" t="s">
        <v>61</v>
      </c>
    </row>
    <row r="16" spans="1:13" ht="16.5" customHeight="1">
      <c r="A16" s="183" t="s">
        <v>62</v>
      </c>
      <c r="B16" s="185" t="s">
        <v>63</v>
      </c>
      <c r="C16" s="185" t="s">
        <v>64</v>
      </c>
      <c r="D16" s="185" t="s">
        <v>65</v>
      </c>
      <c r="E16" s="187" t="s">
        <v>66</v>
      </c>
      <c r="F16" s="187"/>
      <c r="G16" s="187"/>
      <c r="H16" s="187" t="s">
        <v>67</v>
      </c>
      <c r="I16" s="187"/>
      <c r="J16" s="187"/>
      <c r="K16" s="187" t="s">
        <v>68</v>
      </c>
      <c r="L16" s="187"/>
      <c r="M16" s="191"/>
    </row>
    <row r="17" spans="1:13" ht="12.75" customHeight="1">
      <c r="A17" s="184"/>
      <c r="B17" s="186"/>
      <c r="C17" s="186"/>
      <c r="D17" s="186"/>
      <c r="E17" s="172"/>
      <c r="F17" s="172"/>
      <c r="G17" s="172"/>
      <c r="H17" s="172"/>
      <c r="I17" s="172"/>
      <c r="J17" s="172"/>
      <c r="K17" s="172"/>
      <c r="L17" s="172"/>
      <c r="M17" s="192"/>
    </row>
    <row r="18" spans="1:13" ht="16.5" customHeight="1" hidden="1">
      <c r="A18" s="184"/>
      <c r="B18" s="186"/>
      <c r="C18" s="186"/>
      <c r="D18" s="186"/>
      <c r="E18" s="172"/>
      <c r="F18" s="172"/>
      <c r="G18" s="172"/>
      <c r="H18" s="172"/>
      <c r="I18" s="172"/>
      <c r="J18" s="172"/>
      <c r="K18" s="172"/>
      <c r="L18" s="172"/>
      <c r="M18" s="192"/>
    </row>
    <row r="19" spans="1:13" ht="36" customHeight="1" thickBot="1">
      <c r="A19" s="184"/>
      <c r="B19" s="186"/>
      <c r="C19" s="186"/>
      <c r="D19" s="186"/>
      <c r="E19" s="58" t="s">
        <v>69</v>
      </c>
      <c r="F19" s="58" t="s">
        <v>70</v>
      </c>
      <c r="G19" s="78" t="s">
        <v>71</v>
      </c>
      <c r="H19" s="58" t="s">
        <v>69</v>
      </c>
      <c r="I19" s="58" t="s">
        <v>70</v>
      </c>
      <c r="J19" s="78" t="s">
        <v>71</v>
      </c>
      <c r="K19" s="58" t="s">
        <v>69</v>
      </c>
      <c r="L19" s="58" t="s">
        <v>70</v>
      </c>
      <c r="M19" s="79" t="s">
        <v>71</v>
      </c>
    </row>
    <row r="20" spans="1:13" ht="15" customHeight="1" thickBot="1">
      <c r="A20" s="37">
        <v>1</v>
      </c>
      <c r="B20" s="38">
        <v>2</v>
      </c>
      <c r="C20" s="38">
        <v>3</v>
      </c>
      <c r="D20" s="38">
        <v>4</v>
      </c>
      <c r="E20" s="38">
        <v>5</v>
      </c>
      <c r="F20" s="38">
        <v>6</v>
      </c>
      <c r="G20" s="38">
        <v>7</v>
      </c>
      <c r="H20" s="38">
        <v>8</v>
      </c>
      <c r="I20" s="38">
        <v>9</v>
      </c>
      <c r="J20" s="38">
        <v>10</v>
      </c>
      <c r="K20" s="38">
        <v>11</v>
      </c>
      <c r="L20" s="38">
        <v>12</v>
      </c>
      <c r="M20" s="39">
        <v>13</v>
      </c>
    </row>
    <row r="21" spans="1:13" ht="24.75" customHeight="1">
      <c r="A21" s="81"/>
      <c r="B21" s="216" t="s">
        <v>243</v>
      </c>
      <c r="C21" s="217"/>
      <c r="D21" s="218"/>
      <c r="E21" s="124">
        <v>1485.2</v>
      </c>
      <c r="F21" s="124">
        <v>11000</v>
      </c>
      <c r="G21" s="124">
        <f>SUM(E21:F21)</f>
        <v>12485.2</v>
      </c>
      <c r="H21" s="124">
        <v>1414.91</v>
      </c>
      <c r="I21" s="124">
        <v>10999.928</v>
      </c>
      <c r="J21" s="124">
        <f>SUM(H21:I21)</f>
        <v>12414.838</v>
      </c>
      <c r="K21" s="124">
        <f aca="true" t="shared" si="0" ref="K21:L23">H21-E21</f>
        <v>-70.28999999999996</v>
      </c>
      <c r="L21" s="124">
        <f t="shared" si="0"/>
        <v>-0.07200000000011642</v>
      </c>
      <c r="M21" s="124">
        <f>SUM(K21:L21)</f>
        <v>-70.36200000000008</v>
      </c>
    </row>
    <row r="22" spans="1:13" ht="50.25" customHeight="1">
      <c r="A22" s="123"/>
      <c r="B22" s="226" t="s">
        <v>244</v>
      </c>
      <c r="C22" s="226"/>
      <c r="D22" s="226"/>
      <c r="E22" s="34">
        <v>11.036</v>
      </c>
      <c r="F22" s="34"/>
      <c r="G22" s="124">
        <f>SUM(E22:F22)</f>
        <v>11.036</v>
      </c>
      <c r="H22" s="34">
        <v>11.036</v>
      </c>
      <c r="I22" s="34"/>
      <c r="J22" s="124">
        <f>SUM(H22:I22)</f>
        <v>11.036</v>
      </c>
      <c r="K22" s="124">
        <f t="shared" si="0"/>
        <v>0</v>
      </c>
      <c r="L22" s="124">
        <f t="shared" si="0"/>
        <v>0</v>
      </c>
      <c r="M22" s="124">
        <f>SUM(K22:L22)</f>
        <v>0</v>
      </c>
    </row>
    <row r="23" spans="1:13" ht="15" customHeight="1" thickBot="1">
      <c r="A23" s="223" t="s">
        <v>231</v>
      </c>
      <c r="B23" s="224"/>
      <c r="C23" s="224"/>
      <c r="D23" s="225"/>
      <c r="E23" s="122">
        <f>E21</f>
        <v>1485.2</v>
      </c>
      <c r="F23" s="122">
        <f>F21</f>
        <v>11000</v>
      </c>
      <c r="G23" s="122">
        <f>G21</f>
        <v>12485.2</v>
      </c>
      <c r="H23" s="122">
        <f>H21</f>
        <v>1414.91</v>
      </c>
      <c r="I23" s="122">
        <f>SUM(I21:I22)</f>
        <v>10999.928</v>
      </c>
      <c r="J23" s="122">
        <f>SUM(H23:I23)</f>
        <v>12414.838</v>
      </c>
      <c r="K23" s="122">
        <f t="shared" si="0"/>
        <v>-70.28999999999996</v>
      </c>
      <c r="L23" s="122">
        <f>I23-F23</f>
        <v>-0.07200000000011642</v>
      </c>
      <c r="M23" s="122">
        <f>J23-G23</f>
        <v>-70.36200000000099</v>
      </c>
    </row>
    <row r="24" spans="1:13" ht="13.5" customHeight="1">
      <c r="A24" s="42">
        <v>1</v>
      </c>
      <c r="B24" s="43" t="s">
        <v>73</v>
      </c>
      <c r="C24" s="44"/>
      <c r="D24" s="44"/>
      <c r="E24" s="45"/>
      <c r="F24" s="45"/>
      <c r="G24" s="45"/>
      <c r="H24" s="45"/>
      <c r="I24" s="45"/>
      <c r="J24" s="45"/>
      <c r="K24" s="45"/>
      <c r="L24" s="45"/>
      <c r="M24" s="71"/>
    </row>
    <row r="25" spans="1:13" ht="180" thickBot="1">
      <c r="A25" s="125"/>
      <c r="B25" s="99" t="s">
        <v>245</v>
      </c>
      <c r="C25" s="99" t="s">
        <v>129</v>
      </c>
      <c r="D25" s="99" t="s">
        <v>76</v>
      </c>
      <c r="E25" s="127">
        <v>1485.2</v>
      </c>
      <c r="F25" s="99">
        <v>0</v>
      </c>
      <c r="G25" s="102">
        <f>E25+F25</f>
        <v>1485.2</v>
      </c>
      <c r="H25" s="127">
        <v>1414.91</v>
      </c>
      <c r="I25" s="99">
        <v>0</v>
      </c>
      <c r="J25" s="102">
        <f>H25+I25</f>
        <v>1414.91</v>
      </c>
      <c r="K25" s="102">
        <f>H25-E25</f>
        <v>-70.28999999999996</v>
      </c>
      <c r="L25" s="99"/>
      <c r="M25" s="102">
        <f>J25-G25</f>
        <v>-70.28999999999996</v>
      </c>
    </row>
    <row r="26" spans="1:13" ht="42" thickBot="1">
      <c r="A26" s="125"/>
      <c r="B26" s="99" t="s">
        <v>163</v>
      </c>
      <c r="C26" s="99" t="s">
        <v>129</v>
      </c>
      <c r="D26" s="99" t="s">
        <v>76</v>
      </c>
      <c r="E26" s="99">
        <v>0</v>
      </c>
      <c r="F26" s="127">
        <v>11000</v>
      </c>
      <c r="G26" s="102">
        <f>E26+F26</f>
        <v>11000</v>
      </c>
      <c r="H26" s="99">
        <v>0</v>
      </c>
      <c r="I26" s="127">
        <v>10999.928</v>
      </c>
      <c r="J26" s="127">
        <f>SUM(H26:I26)</f>
        <v>10999.928</v>
      </c>
      <c r="K26" s="99"/>
      <c r="L26" s="102">
        <f>I26-G26</f>
        <v>-0.07200000000011642</v>
      </c>
      <c r="M26" s="102">
        <f>J26-G26</f>
        <v>-0.07200000000011642</v>
      </c>
    </row>
    <row r="27" spans="1:13" ht="15" thickBot="1">
      <c r="A27" s="125">
        <v>2</v>
      </c>
      <c r="B27" s="108" t="s">
        <v>79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</row>
    <row r="28" spans="1:13" ht="111.75" customHeight="1" thickBot="1">
      <c r="A28" s="125"/>
      <c r="B28" s="99" t="s">
        <v>246</v>
      </c>
      <c r="C28" s="128" t="s">
        <v>100</v>
      </c>
      <c r="D28" s="100" t="s">
        <v>247</v>
      </c>
      <c r="E28" s="99">
        <v>37</v>
      </c>
      <c r="F28" s="99"/>
      <c r="G28" s="99">
        <v>37</v>
      </c>
      <c r="H28" s="120">
        <v>52</v>
      </c>
      <c r="I28" s="120">
        <v>0</v>
      </c>
      <c r="J28" s="120">
        <v>52</v>
      </c>
      <c r="K28" s="99">
        <f>H28-E28</f>
        <v>15</v>
      </c>
      <c r="L28" s="99">
        <f>I28-F28</f>
        <v>0</v>
      </c>
      <c r="M28" s="99">
        <f>J28-G28</f>
        <v>15</v>
      </c>
    </row>
    <row r="29" spans="1:13" ht="87" customHeight="1" thickBot="1">
      <c r="A29" s="125"/>
      <c r="B29" s="99" t="s">
        <v>248</v>
      </c>
      <c r="C29" s="99" t="s">
        <v>77</v>
      </c>
      <c r="D29" s="99" t="s">
        <v>249</v>
      </c>
      <c r="E29" s="99">
        <v>27</v>
      </c>
      <c r="F29" s="99"/>
      <c r="G29" s="99">
        <v>27</v>
      </c>
      <c r="H29" s="120">
        <v>0</v>
      </c>
      <c r="I29" s="120">
        <v>0</v>
      </c>
      <c r="J29" s="120">
        <v>0</v>
      </c>
      <c r="K29" s="99">
        <v>-27</v>
      </c>
      <c r="L29" s="99">
        <v>0</v>
      </c>
      <c r="M29" s="99">
        <v>-27</v>
      </c>
    </row>
    <row r="30" spans="1:13" ht="124.5" thickBot="1">
      <c r="A30" s="125"/>
      <c r="B30" s="99" t="s">
        <v>250</v>
      </c>
      <c r="C30" s="99" t="s">
        <v>77</v>
      </c>
      <c r="D30" s="99" t="s">
        <v>251</v>
      </c>
      <c r="E30" s="99">
        <v>103</v>
      </c>
      <c r="F30" s="99"/>
      <c r="G30" s="99">
        <v>103</v>
      </c>
      <c r="H30" s="120">
        <v>105</v>
      </c>
      <c r="I30" s="120">
        <v>0</v>
      </c>
      <c r="J30" s="120">
        <v>105</v>
      </c>
      <c r="K30" s="99">
        <f aca="true" t="shared" si="1" ref="K30:M31">H30-E30</f>
        <v>2</v>
      </c>
      <c r="L30" s="99">
        <f t="shared" si="1"/>
        <v>0</v>
      </c>
      <c r="M30" s="99">
        <f t="shared" si="1"/>
        <v>2</v>
      </c>
    </row>
    <row r="31" spans="1:13" ht="99" customHeight="1" thickBot="1">
      <c r="A31" s="125"/>
      <c r="B31" s="99" t="s">
        <v>252</v>
      </c>
      <c r="C31" s="99" t="s">
        <v>100</v>
      </c>
      <c r="D31" s="99" t="s">
        <v>251</v>
      </c>
      <c r="E31" s="99">
        <v>190</v>
      </c>
      <c r="F31" s="99"/>
      <c r="G31" s="99">
        <v>190</v>
      </c>
      <c r="H31" s="120">
        <v>170</v>
      </c>
      <c r="I31" s="120">
        <v>0</v>
      </c>
      <c r="J31" s="120">
        <v>170</v>
      </c>
      <c r="K31" s="99">
        <f t="shared" si="1"/>
        <v>-20</v>
      </c>
      <c r="L31" s="99">
        <f t="shared" si="1"/>
        <v>0</v>
      </c>
      <c r="M31" s="99">
        <f t="shared" si="1"/>
        <v>-20</v>
      </c>
    </row>
    <row r="32" spans="1:13" ht="42" thickBot="1">
      <c r="A32" s="125"/>
      <c r="B32" s="99" t="s">
        <v>253</v>
      </c>
      <c r="C32" s="99" t="s">
        <v>77</v>
      </c>
      <c r="D32" s="99" t="s">
        <v>76</v>
      </c>
      <c r="E32" s="99"/>
      <c r="F32" s="99">
        <v>7</v>
      </c>
      <c r="G32" s="99">
        <v>7</v>
      </c>
      <c r="H32" s="99"/>
      <c r="I32" s="99">
        <v>9</v>
      </c>
      <c r="J32" s="99">
        <v>9</v>
      </c>
      <c r="K32" s="99"/>
      <c r="L32" s="99">
        <f>I32-F32</f>
        <v>2</v>
      </c>
      <c r="M32" s="99">
        <f>J32-G32</f>
        <v>2</v>
      </c>
    </row>
    <row r="33" spans="1:13" ht="15" thickBot="1">
      <c r="A33" s="125">
        <v>3</v>
      </c>
      <c r="B33" s="108" t="s">
        <v>84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</row>
    <row r="34" spans="1:13" ht="83.25" thickBot="1">
      <c r="A34" s="125"/>
      <c r="B34" s="99" t="s">
        <v>254</v>
      </c>
      <c r="C34" s="99" t="s">
        <v>129</v>
      </c>
      <c r="D34" s="99" t="s">
        <v>255</v>
      </c>
      <c r="E34" s="127">
        <v>2222</v>
      </c>
      <c r="F34" s="99"/>
      <c r="G34" s="127">
        <v>2222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</row>
    <row r="35" spans="1:13" ht="83.25" thickBot="1">
      <c r="A35" s="125"/>
      <c r="B35" s="99" t="s">
        <v>256</v>
      </c>
      <c r="C35" s="99" t="s">
        <v>129</v>
      </c>
      <c r="D35" s="99" t="s">
        <v>255</v>
      </c>
      <c r="E35" s="110">
        <v>917</v>
      </c>
      <c r="F35" s="99"/>
      <c r="G35" s="110">
        <v>917</v>
      </c>
      <c r="H35" s="120">
        <v>1092</v>
      </c>
      <c r="I35" s="120">
        <v>0</v>
      </c>
      <c r="J35" s="120">
        <v>1092</v>
      </c>
      <c r="K35" s="129">
        <f aca="true" t="shared" si="2" ref="K35:M36">H35-E35</f>
        <v>175</v>
      </c>
      <c r="L35" s="129">
        <f t="shared" si="2"/>
        <v>0</v>
      </c>
      <c r="M35" s="129">
        <f t="shared" si="2"/>
        <v>175</v>
      </c>
    </row>
    <row r="36" spans="1:13" ht="152.25" thickBot="1">
      <c r="A36" s="125"/>
      <c r="B36" s="99" t="s">
        <v>257</v>
      </c>
      <c r="C36" s="99" t="s">
        <v>129</v>
      </c>
      <c r="D36" s="99" t="s">
        <v>255</v>
      </c>
      <c r="E36" s="127">
        <v>6580</v>
      </c>
      <c r="F36" s="99"/>
      <c r="G36" s="127">
        <v>6580</v>
      </c>
      <c r="H36" s="120">
        <v>7179</v>
      </c>
      <c r="I36" s="120">
        <v>0</v>
      </c>
      <c r="J36" s="120">
        <v>7179</v>
      </c>
      <c r="K36" s="130">
        <f t="shared" si="2"/>
        <v>599</v>
      </c>
      <c r="L36" s="130">
        <f t="shared" si="2"/>
        <v>0</v>
      </c>
      <c r="M36" s="130">
        <f t="shared" si="2"/>
        <v>599</v>
      </c>
    </row>
    <row r="37" spans="1:13" ht="42" thickBot="1">
      <c r="A37" s="125"/>
      <c r="B37" s="99" t="s">
        <v>258</v>
      </c>
      <c r="C37" s="99" t="s">
        <v>129</v>
      </c>
      <c r="D37" s="99" t="s">
        <v>259</v>
      </c>
      <c r="E37" s="99"/>
      <c r="F37" s="127">
        <v>1571429</v>
      </c>
      <c r="G37" s="127">
        <v>1571429</v>
      </c>
      <c r="H37" s="99"/>
      <c r="I37" s="127">
        <f>I26/I32</f>
        <v>1222.2142222222221</v>
      </c>
      <c r="J37" s="127">
        <f>J26/J32</f>
        <v>1222.2142222222221</v>
      </c>
      <c r="K37" s="102"/>
      <c r="L37" s="102">
        <f>I37-F37</f>
        <v>-1570206.7857777777</v>
      </c>
      <c r="M37" s="102">
        <f>J37-G37</f>
        <v>-1570206.7857777777</v>
      </c>
    </row>
    <row r="38" spans="1:13" ht="15" thickBot="1">
      <c r="A38" s="125">
        <v>4</v>
      </c>
      <c r="B38" s="108" t="s">
        <v>89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</row>
    <row r="39" spans="1:13" ht="55.5" thickBot="1">
      <c r="A39" s="125"/>
      <c r="B39" s="99" t="s">
        <v>260</v>
      </c>
      <c r="C39" s="99" t="s">
        <v>104</v>
      </c>
      <c r="D39" s="99" t="s">
        <v>261</v>
      </c>
      <c r="E39" s="99">
        <v>100</v>
      </c>
      <c r="F39" s="99"/>
      <c r="G39" s="99">
        <v>100</v>
      </c>
      <c r="H39" s="99">
        <v>100</v>
      </c>
      <c r="I39" s="99"/>
      <c r="J39" s="99">
        <v>100</v>
      </c>
      <c r="K39" s="99">
        <v>0</v>
      </c>
      <c r="L39" s="99"/>
      <c r="M39" s="99">
        <v>0</v>
      </c>
    </row>
    <row r="40" spans="1:13" ht="69" thickBot="1">
      <c r="A40" s="125"/>
      <c r="B40" s="99" t="s">
        <v>179</v>
      </c>
      <c r="C40" s="99" t="s">
        <v>104</v>
      </c>
      <c r="D40" s="99" t="s">
        <v>259</v>
      </c>
      <c r="E40" s="99"/>
      <c r="F40" s="99">
        <v>100</v>
      </c>
      <c r="G40" s="99">
        <v>100</v>
      </c>
      <c r="H40" s="99"/>
      <c r="I40" s="99">
        <v>100</v>
      </c>
      <c r="J40" s="99">
        <v>100</v>
      </c>
      <c r="K40" s="99">
        <v>0</v>
      </c>
      <c r="L40" s="99"/>
      <c r="M40" s="99">
        <v>0</v>
      </c>
    </row>
    <row r="41" spans="1:13" ht="15.75" thickBot="1">
      <c r="A41" s="74"/>
      <c r="B41" s="196" t="s">
        <v>262</v>
      </c>
      <c r="C41" s="197"/>
      <c r="D41" s="60"/>
      <c r="E41" s="117">
        <v>1485.2</v>
      </c>
      <c r="F41" s="117">
        <v>11000</v>
      </c>
      <c r="G41" s="117">
        <f>SUM(E41:F41)</f>
        <v>12485.2</v>
      </c>
      <c r="H41" s="119">
        <v>1414.91</v>
      </c>
      <c r="I41" s="119">
        <v>10999.928</v>
      </c>
      <c r="J41" s="117">
        <f>SUM(H41:I41)</f>
        <v>12414.838</v>
      </c>
      <c r="K41" s="117">
        <f>H41-E41</f>
        <v>-70.28999999999996</v>
      </c>
      <c r="L41" s="117">
        <f>I41-F41</f>
        <v>-0.07200000000011642</v>
      </c>
      <c r="M41" s="118">
        <f>SUM(K41:L41)</f>
        <v>-70.36200000000008</v>
      </c>
    </row>
    <row r="42" spans="1:13" ht="14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7" ht="43.5" customHeight="1">
      <c r="A43" s="198" t="s">
        <v>137</v>
      </c>
      <c r="B43" s="198"/>
      <c r="C43" s="198"/>
      <c r="D43" s="27"/>
      <c r="E43" s="72"/>
      <c r="F43" s="179" t="s">
        <v>51</v>
      </c>
      <c r="G43" s="179"/>
    </row>
    <row r="44" spans="1:7" ht="14.25">
      <c r="A44" s="27"/>
      <c r="B44" s="27"/>
      <c r="C44" s="27"/>
      <c r="D44" s="27"/>
      <c r="E44" s="27"/>
      <c r="F44" s="27"/>
      <c r="G44" s="27"/>
    </row>
    <row r="45" spans="1:7" ht="14.25">
      <c r="A45" s="73" t="s">
        <v>52</v>
      </c>
      <c r="B45" s="73"/>
      <c r="C45" s="73"/>
      <c r="D45" s="73"/>
      <c r="E45" s="27"/>
      <c r="F45" s="190" t="s">
        <v>53</v>
      </c>
      <c r="G45" s="190"/>
    </row>
  </sheetData>
  <sheetProtection/>
  <mergeCells count="24">
    <mergeCell ref="A5:H5"/>
    <mergeCell ref="A6:H6"/>
    <mergeCell ref="A7:H7"/>
    <mergeCell ref="A8:H8"/>
    <mergeCell ref="B9:H9"/>
    <mergeCell ref="A10:H10"/>
    <mergeCell ref="A13:C13"/>
    <mergeCell ref="E13:M13"/>
    <mergeCell ref="A14:C14"/>
    <mergeCell ref="E14:J14"/>
    <mergeCell ref="A16:A19"/>
    <mergeCell ref="B16:B19"/>
    <mergeCell ref="C16:C19"/>
    <mergeCell ref="D16:D19"/>
    <mergeCell ref="E16:G18"/>
    <mergeCell ref="H16:J18"/>
    <mergeCell ref="A43:C43"/>
    <mergeCell ref="F43:G43"/>
    <mergeCell ref="F45:G45"/>
    <mergeCell ref="K16:M18"/>
    <mergeCell ref="B21:D21"/>
    <mergeCell ref="B22:D22"/>
    <mergeCell ref="A23:D23"/>
    <mergeCell ref="B41:C41"/>
  </mergeCells>
  <printOptions/>
  <pageMargins left="0.35" right="0.16" top="0.25" bottom="0.33" header="0.31496062992125984" footer="0.3149606299212598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Економист</dc:creator>
  <cp:keywords/>
  <dc:description/>
  <cp:lastModifiedBy>Економист</cp:lastModifiedBy>
  <cp:lastPrinted>2020-02-24T09:15:13Z</cp:lastPrinted>
  <dcterms:created xsi:type="dcterms:W3CDTF">2019-03-07T07:28:57Z</dcterms:created>
  <dcterms:modified xsi:type="dcterms:W3CDTF">2020-02-24T17:25:54Z</dcterms:modified>
  <cp:category/>
  <cp:version/>
  <cp:contentType/>
  <cp:contentStatus/>
</cp:coreProperties>
</file>