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титул'!$12:$12</definedName>
    <definedName name="_xlnm.Print_Titles" localSheetId="1">'Лист1'!$13:$13</definedName>
  </definedNames>
  <calcPr fullCalcOnLoad="1"/>
</workbook>
</file>

<file path=xl/sharedStrings.xml><?xml version="1.0" encoding="utf-8"?>
<sst xmlns="http://schemas.openxmlformats.org/spreadsheetml/2006/main" count="736" uniqueCount="220">
  <si>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</si>
  <si>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</si>
  <si>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</si>
  <si>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</si>
  <si>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</si>
  <si>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</si>
  <si>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</si>
  <si>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</si>
  <si>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</si>
  <si>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</si>
  <si>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</si>
  <si>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</si>
  <si>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</si>
  <si>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</si>
  <si>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</si>
  <si>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</si>
  <si>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</si>
  <si>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</si>
  <si>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</si>
  <si>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</si>
  <si>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</si>
  <si>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</si>
  <si>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</si>
  <si>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</si>
  <si>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</si>
  <si>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</si>
  <si>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</si>
  <si>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</si>
  <si>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</si>
  <si>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</si>
  <si>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</si>
  <si>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</si>
  <si>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</si>
  <si>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</si>
  <si>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</si>
  <si>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</si>
  <si>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</si>
  <si>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</si>
  <si>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</si>
  <si>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</si>
  <si>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</si>
  <si>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</si>
  <si>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</si>
  <si>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</si>
  <si>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</si>
  <si>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</si>
  <si>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</si>
  <si>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</si>
  <si>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</si>
  <si>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</si>
  <si>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</si>
  <si>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</si>
  <si>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</si>
  <si>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</si>
  <si>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</si>
  <si>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</si>
  <si>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</si>
  <si>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</si>
  <si>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</si>
  <si>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</si>
  <si>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</si>
  <si>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</si>
  <si>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</si>
  <si>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</si>
  <si>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</si>
  <si>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</si>
  <si>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</si>
  <si>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</si>
  <si>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</si>
  <si>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</si>
  <si>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</si>
  <si>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</si>
  <si>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</si>
  <si>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</si>
  <si>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</si>
  <si>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</si>
  <si>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</si>
  <si>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</si>
  <si>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</si>
  <si>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</si>
  <si>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</si>
  <si>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</si>
  <si>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</si>
  <si>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</si>
  <si>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</si>
  <si>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</si>
  <si>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</si>
  <si>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</si>
  <si>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</si>
  <si>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</si>
  <si>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</si>
  <si>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</si>
  <si>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</si>
  <si>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</si>
  <si>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</si>
  <si>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</si>
  <si>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</si>
  <si>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</si>
  <si>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</si>
  <si>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</si>
  <si>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</si>
  <si>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</si>
  <si>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</si>
  <si>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</si>
  <si>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</si>
  <si>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</si>
  <si>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</si>
  <si>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</si>
  <si>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</si>
  <si>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</si>
  <si>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</si>
  <si>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</si>
  <si>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</si>
  <si>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</si>
  <si>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</si>
  <si>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</si>
  <si>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</si>
  <si>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</si>
  <si>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</si>
  <si>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</si>
  <si>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</si>
  <si>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</si>
  <si>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</si>
  <si>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</si>
  <si>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</si>
  <si>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</si>
  <si>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</si>
  <si>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</si>
  <si>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</si>
  <si>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</si>
  <si>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</si>
  <si>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</si>
  <si>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</si>
  <si>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</si>
  <si>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</si>
  <si>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</si>
  <si>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</si>
  <si>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</si>
  <si>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 xml:space="preserve"> </t>
  </si>
  <si>
    <t>Згідно із Законом України "Про здійснення державних закупівель"</t>
  </si>
  <si>
    <t>IІ кв.</t>
  </si>
  <si>
    <t>IІІ кв.</t>
  </si>
  <si>
    <t>ІІ кв.</t>
  </si>
  <si>
    <t>ІІІ кв.</t>
  </si>
  <si>
    <t>Заходи у рамках виконання Програми фінансової підтримки  комунальних підприємств міста Чернігова                на 2016 рік (одержувач коштів - КП "АТП-2528")</t>
  </si>
  <si>
    <t>Освітлення вулиць міста /електроенергія (КЕКВ 2273)</t>
  </si>
  <si>
    <t>Перелік об`єктів благоустрою міста Чернігова на 2016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</si>
  <si>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Проектні роботи на капітальний ремонт об"єктів благоустрою міста</t>
  </si>
  <si>
    <t>Проектні роботи на капітальний ремонт об`єктів благоустрою міста</t>
  </si>
  <si>
    <t>У рамках Програми  утримання структурного підрозділу "Екологічна інспекція" комунального підприємства "АТП- 2528" Чернігівської міської ради на 2015-2017 роки, затвердженої рішенням міської ради від 26.12.2014 (46 сесія 6 скликання)</t>
  </si>
  <si>
    <t xml:space="preserve">У рамках Програми організації дорожнього руху на автомобільних дорогах, вулицях міста Чернігова на 2015-2017 роки, затвердженої рішенням міської ради від 28.11.2014 р (45 сесія 6 скликання) (комунальному  шляхо-будівельному  підприємству на утримання служби з утримання та експлуатації технічних засобів регулювання дорожнього руху) (КЕКВ 2610) </t>
  </si>
  <si>
    <t>2.1.31</t>
  </si>
  <si>
    <t>Поточний ремонт ділянки парку ім. Коцюбинського</t>
  </si>
  <si>
    <t>1.1.3</t>
  </si>
  <si>
    <t>1.1.4</t>
  </si>
  <si>
    <t>2.1.32</t>
  </si>
  <si>
    <t>Поточний ремонт зелених зон в м. Чернігові</t>
  </si>
  <si>
    <t>1.1.5</t>
  </si>
  <si>
    <t>8.3</t>
  </si>
  <si>
    <t>8.4</t>
  </si>
  <si>
    <t>8.5</t>
  </si>
  <si>
    <t>9</t>
  </si>
  <si>
    <t>9.1</t>
  </si>
  <si>
    <t>9.2</t>
  </si>
  <si>
    <t>Капітальний ремонт зелених насаджень у лісопарку Кордівка</t>
  </si>
  <si>
    <t xml:space="preserve">Капітальний ремонт зелених насаджень на бульварі по проспекту Миру </t>
  </si>
  <si>
    <t>Капітальний ремонт зелених зон м.Чернігова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</si>
  <si>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                   4 лютого 2016 року №39                                                   ( у редакції рішення виконавчого комітету             міської ради)
 _______________ 2016 р. № ___ </t>
    </r>
  </si>
  <si>
    <t xml:space="preserve">Разом у розділі 9 (КЕКВ 2610): </t>
  </si>
  <si>
    <t>Заходи у рамках Програми утримання місць поховань, догляду та охорони кладовищ міста Чернігова на 2016 рік (одержувач коштів - КП «Спеціалізований комбінат комунально-побутового обслуговування»)</t>
  </si>
  <si>
    <t>Проектно-кошторисна документація на виконання робіт по створенню скверу між Палацом урочистих подій (РАЦС) та набережною р.Стрижень</t>
  </si>
  <si>
    <t>2.1.33</t>
  </si>
  <si>
    <t>Поточний ремонт постаменту та площі "Небесної сотні"</t>
  </si>
  <si>
    <t>2.1.34</t>
  </si>
  <si>
    <t>Поточний ремонт місць масового поховання закатованих під час окупації мешканців Чернігівщини та військовополонених в урочищі Кривулівщина</t>
  </si>
  <si>
    <t>ІІІкв.</t>
  </si>
  <si>
    <t>1.1.6</t>
  </si>
  <si>
    <t xml:space="preserve">Капітальний ремонт фонтанів в м. Чернігові </t>
  </si>
  <si>
    <t>Послуги з топографо-геодезичних робіт на пляжі  "Золотий берег"</t>
  </si>
  <si>
    <t>2.1.35</t>
  </si>
  <si>
    <t>2.1.36</t>
  </si>
  <si>
    <t>Послуги з розробки схеми розвитку велосипедного руху і облаштування велосипедної інфраструктури у м.Чернігові</t>
  </si>
  <si>
    <t>Обстежння дна річки Десна в районі готелю Брянськ (згідно громадського  бюджету участі)</t>
  </si>
  <si>
    <t>Облаштування берегової зони річки Десна в районі готелю Брянськ та  завезення піску(згідно громадського бюджету участі)</t>
  </si>
  <si>
    <t>Спилювання  дерев, корчування пнів, вирубування порослі на березі річки Десна в районі готелю Брянськ  (згідно громадського бюджету участі)</t>
  </si>
  <si>
    <t>Поточний ремонт обладнання на березі річки Десна в районі готелю Брянськ  (згідно громадського бюджету участі)</t>
  </si>
  <si>
    <t>2.1.37</t>
  </si>
  <si>
    <t>2.1.38</t>
  </si>
  <si>
    <t>2.1.39</t>
  </si>
  <si>
    <t>2.1.40</t>
  </si>
  <si>
    <t>2.1.41</t>
  </si>
  <si>
    <t>2.1.42</t>
  </si>
  <si>
    <t>Художнє оформлення фасаду кінотеатру Дружба (згідно громадського бюджету участі "Чернігів у віках")</t>
  </si>
  <si>
    <t>Художнє оформлення будинку в р-н. Масани (згідно громадського бюджету участі "Чернігів у віках")</t>
  </si>
  <si>
    <t>Художнє оформлення будинку в р-н. площі Перемоги (згідно громадського бюджету участі "Чернігів у віках")</t>
  </si>
  <si>
    <t>Художнє оформлення будинку в р-н. Красної площі (згідно громадського бюджету участі "Чернігів у віках")</t>
  </si>
  <si>
    <t>2.1.43</t>
  </si>
  <si>
    <t>2.1.44</t>
  </si>
  <si>
    <t>Послуги з демонтажу пам’ятників                                    ( М.О.Островському та В.М.Примакову) в м.Чернігові</t>
  </si>
  <si>
    <t xml:space="preserve">Послуги з демонтажу стели  які присвячені Жовтневій соціалістичній революції та встановленню радянської влади в Україні в м.Чернігові </t>
  </si>
  <si>
    <t xml:space="preserve">Розроблення технічної документації із землеустрою щодо встановлення  (відновлення) мереж земельної ділянки на кладовищі "Яцево" в натурі орієнтовною площею 29,0220 га, у постійне користування, за цільовим призначенням для розширення міського кладовища, яка розташована на території Ульянівської сільської ради Чернігівського району Чернігівської області </t>
  </si>
  <si>
    <t>Секретар міської ради</t>
  </si>
  <si>
    <t>В.Е.Бистров</t>
  </si>
  <si>
    <t>1.1.7</t>
  </si>
  <si>
    <t>2.1.45</t>
  </si>
  <si>
    <t>Послуги з благоустрою території по проспекту Миру, 17</t>
  </si>
  <si>
    <t>1.3.5</t>
  </si>
  <si>
    <t>2.1.46</t>
  </si>
  <si>
    <t>Благоустрій водойми для протипожежного водопостачання в районі вул.Масанівська</t>
  </si>
  <si>
    <t>Капітальний ремонт дороги на міському пляжі "Золотий берег"</t>
  </si>
  <si>
    <t>Разом у пункті 1.1.1- 1.1.7 (КЕКВ 3132)</t>
  </si>
  <si>
    <t xml:space="preserve">У рамках Програми покращення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2610),  </t>
  </si>
  <si>
    <t>2.1.47</t>
  </si>
  <si>
    <t>У рамках Програми здійснення заходів, що не могли бути передбачені під час складання міського бюджету, та забезпечення діяльності депутатів Чернігівської міської ради на 2016 рік (КЕКВ 2240)</t>
  </si>
  <si>
    <t>Управління житлово-комунального господарства Чернігівської міської ради (ОСББ, ОЖБК) (3132)</t>
  </si>
  <si>
    <t xml:space="preserve">Разом у пункті 1.3 </t>
  </si>
  <si>
    <t xml:space="preserve">У рамках Програми покращення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3210,3132),  </t>
  </si>
  <si>
    <t>2.1.48</t>
  </si>
  <si>
    <t>Послуги з вивезення твердих та рідких побутових відходів на пляжі "Золотий берег"</t>
  </si>
  <si>
    <t>Усього у розділах 1-9: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</si>
</sst>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&quot;р.&quot;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0_ ;\-0.00\ "/>
    <numFmt numFmtId="177" formatCode="0.00;[Red]0.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0" fillId="34" borderId="13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" fillId="34" borderId="13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8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9" fillId="34" borderId="17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85" zoomScaleSheetLayoutView="85" zoomScalePageLayoutView="0" workbookViewId="0" topLeftCell="A102">
      <selection activeCell="G115" sqref="G115"/>
    </sheetView>
  </sheetViews>
  <sheetFormatPr defaultColWidth="9.00390625" defaultRowHeight="12.75"/>
  <cols>
    <col min="1" max="1" width="10.25390625" style="0" customWidth="1"/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spans="1:10" ht="18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s="3" customFormat="1" ht="142.5" customHeight="1">
      <c r="A2" s="60"/>
      <c r="B2" s="60"/>
      <c r="C2" s="60"/>
      <c r="D2" s="60"/>
      <c r="E2" s="67" t="s">
        <v>167</v>
      </c>
      <c r="F2" s="67"/>
      <c r="G2" s="67"/>
      <c r="H2" s="67"/>
      <c r="I2" s="67"/>
      <c r="J2" s="67"/>
    </row>
    <row r="3" spans="1:10" s="5" customFormat="1" ht="17.25" customHeight="1">
      <c r="A3" s="61"/>
      <c r="B3" s="61"/>
      <c r="C3" s="61"/>
      <c r="D3" s="61"/>
      <c r="E3" s="70"/>
      <c r="F3" s="70"/>
      <c r="G3" s="70"/>
      <c r="H3" s="70"/>
      <c r="I3" s="70"/>
      <c r="J3" s="70"/>
    </row>
    <row r="4" spans="1:10" s="5" customFormat="1" ht="5.25" customHeight="1" hidden="1">
      <c r="A4" s="61"/>
      <c r="B4" s="61"/>
      <c r="C4" s="61"/>
      <c r="D4" s="61"/>
      <c r="E4" s="62"/>
      <c r="F4" s="62"/>
      <c r="G4" s="62"/>
      <c r="H4" s="62"/>
      <c r="I4" s="62"/>
      <c r="J4" s="62"/>
    </row>
    <row r="5" spans="1:10" s="5" customFormat="1" ht="46.5" customHeight="1">
      <c r="A5" s="61"/>
      <c r="B5" s="68" t="s">
        <v>146</v>
      </c>
      <c r="C5" s="66"/>
      <c r="D5" s="66"/>
      <c r="E5" s="66"/>
      <c r="F5" s="66"/>
      <c r="G5" s="66"/>
      <c r="H5" s="66"/>
      <c r="I5" s="66"/>
      <c r="J5" s="61"/>
    </row>
    <row r="6" spans="1:10" s="5" customFormat="1" ht="25.5" customHeight="1">
      <c r="A6" s="61"/>
      <c r="B6" s="66"/>
      <c r="C6" s="66"/>
      <c r="D6" s="66"/>
      <c r="E6" s="66"/>
      <c r="F6" s="66"/>
      <c r="G6" s="66"/>
      <c r="H6" s="66"/>
      <c r="I6" s="66"/>
      <c r="J6" s="61"/>
    </row>
    <row r="7" spans="1:10" s="5" customFormat="1" ht="18.75" hidden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s="5" customFormat="1" ht="6" customHeight="1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s="4" customFormat="1" ht="30.75" customHeight="1">
      <c r="A9" s="69" t="s">
        <v>25</v>
      </c>
      <c r="B9" s="69" t="s">
        <v>17</v>
      </c>
      <c r="C9" s="69" t="s">
        <v>16</v>
      </c>
      <c r="D9" s="69" t="s">
        <v>68</v>
      </c>
      <c r="E9" s="69" t="s">
        <v>0</v>
      </c>
      <c r="F9" s="69"/>
      <c r="G9" s="69" t="s">
        <v>15</v>
      </c>
      <c r="H9" s="69" t="s">
        <v>14</v>
      </c>
      <c r="I9" s="69" t="s">
        <v>36</v>
      </c>
      <c r="J9" s="69" t="s">
        <v>13</v>
      </c>
    </row>
    <row r="10" spans="1:10" s="4" customFormat="1" ht="38.25" customHeight="1">
      <c r="A10" s="69"/>
      <c r="B10" s="69"/>
      <c r="C10" s="69"/>
      <c r="D10" s="69"/>
      <c r="E10" s="74" t="s">
        <v>24</v>
      </c>
      <c r="F10" s="74"/>
      <c r="G10" s="69"/>
      <c r="H10" s="69"/>
      <c r="I10" s="69"/>
      <c r="J10" s="69"/>
    </row>
    <row r="11" spans="1:10" s="4" customFormat="1" ht="57.75" customHeight="1">
      <c r="A11" s="69"/>
      <c r="B11" s="69"/>
      <c r="C11" s="69"/>
      <c r="D11" s="69"/>
      <c r="E11" s="53" t="s">
        <v>69</v>
      </c>
      <c r="F11" s="53" t="s">
        <v>70</v>
      </c>
      <c r="G11" s="69"/>
      <c r="H11" s="69"/>
      <c r="I11" s="69"/>
      <c r="J11" s="69"/>
    </row>
    <row r="12" spans="1:10" s="5" customFormat="1" ht="18.75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</row>
    <row r="13" spans="1:10" s="5" customFormat="1" ht="18.75">
      <c r="A13" s="75" t="s">
        <v>55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s="5" customFormat="1" ht="23.25" customHeight="1">
      <c r="A14" s="13" t="s">
        <v>6</v>
      </c>
      <c r="B14" s="14" t="s">
        <v>33</v>
      </c>
      <c r="C14" s="14"/>
      <c r="D14" s="14"/>
      <c r="E14" s="14"/>
      <c r="F14" s="14"/>
      <c r="G14" s="14"/>
      <c r="H14" s="14"/>
      <c r="I14" s="20"/>
      <c r="J14" s="57"/>
    </row>
    <row r="15" spans="1:10" s="24" customFormat="1" ht="40.5" customHeight="1">
      <c r="A15" s="13" t="s">
        <v>39</v>
      </c>
      <c r="B15" s="14" t="s">
        <v>165</v>
      </c>
      <c r="C15" s="13" t="s">
        <v>117</v>
      </c>
      <c r="D15" s="15">
        <v>830000</v>
      </c>
      <c r="E15" s="15"/>
      <c r="F15" s="15">
        <f aca="true" t="shared" si="0" ref="F15:F21">D15</f>
        <v>830000</v>
      </c>
      <c r="G15" s="53" t="s">
        <v>140</v>
      </c>
      <c r="H15" s="53" t="s">
        <v>141</v>
      </c>
      <c r="I15" s="14"/>
      <c r="J15" s="20"/>
    </row>
    <row r="16" spans="1:10" s="24" customFormat="1" ht="39" customHeight="1">
      <c r="A16" s="26" t="s">
        <v>40</v>
      </c>
      <c r="B16" s="27" t="s">
        <v>148</v>
      </c>
      <c r="C16" s="13" t="s">
        <v>117</v>
      </c>
      <c r="D16" s="15">
        <f>300000-200000</f>
        <v>100000</v>
      </c>
      <c r="E16" s="15"/>
      <c r="F16" s="15">
        <f t="shared" si="0"/>
        <v>100000</v>
      </c>
      <c r="G16" s="53" t="s">
        <v>1</v>
      </c>
      <c r="H16" s="53" t="s">
        <v>2</v>
      </c>
      <c r="I16" s="51"/>
      <c r="J16" s="20"/>
    </row>
    <row r="17" spans="1:10" s="24" customFormat="1" ht="56.25" customHeight="1">
      <c r="A17" s="26" t="s">
        <v>153</v>
      </c>
      <c r="B17" s="27" t="s">
        <v>170</v>
      </c>
      <c r="C17" s="13" t="s">
        <v>117</v>
      </c>
      <c r="D17" s="15">
        <v>50000</v>
      </c>
      <c r="E17" s="15"/>
      <c r="F17" s="15">
        <f t="shared" si="0"/>
        <v>50000</v>
      </c>
      <c r="G17" s="53" t="s">
        <v>140</v>
      </c>
      <c r="H17" s="53" t="s">
        <v>140</v>
      </c>
      <c r="I17" s="50"/>
      <c r="J17" s="20"/>
    </row>
    <row r="18" spans="1:10" s="24" customFormat="1" ht="38.25" customHeight="1">
      <c r="A18" s="26" t="s">
        <v>154</v>
      </c>
      <c r="B18" s="52" t="s">
        <v>164</v>
      </c>
      <c r="C18" s="13" t="s">
        <v>117</v>
      </c>
      <c r="D18" s="15">
        <v>528000</v>
      </c>
      <c r="E18" s="15"/>
      <c r="F18" s="15">
        <f t="shared" si="0"/>
        <v>528000</v>
      </c>
      <c r="G18" s="53" t="s">
        <v>140</v>
      </c>
      <c r="H18" s="53" t="s">
        <v>141</v>
      </c>
      <c r="I18" s="50"/>
      <c r="J18" s="20"/>
    </row>
    <row r="19" spans="1:10" s="24" customFormat="1" ht="22.5" customHeight="1">
      <c r="A19" s="26" t="s">
        <v>157</v>
      </c>
      <c r="B19" s="52" t="s">
        <v>166</v>
      </c>
      <c r="C19" s="13" t="s">
        <v>117</v>
      </c>
      <c r="D19" s="15">
        <v>1223000</v>
      </c>
      <c r="E19" s="15"/>
      <c r="F19" s="15">
        <f t="shared" si="0"/>
        <v>1223000</v>
      </c>
      <c r="G19" s="53" t="s">
        <v>140</v>
      </c>
      <c r="H19" s="53" t="s">
        <v>141</v>
      </c>
      <c r="I19" s="50"/>
      <c r="J19" s="20"/>
    </row>
    <row r="20" spans="1:10" s="24" customFormat="1" ht="27" customHeight="1">
      <c r="A20" s="26" t="s">
        <v>176</v>
      </c>
      <c r="B20" s="14" t="s">
        <v>177</v>
      </c>
      <c r="C20" s="13" t="s">
        <v>117</v>
      </c>
      <c r="D20" s="15">
        <f>650000-650000</f>
        <v>0</v>
      </c>
      <c r="E20" s="15"/>
      <c r="F20" s="15">
        <f t="shared" si="0"/>
        <v>0</v>
      </c>
      <c r="G20" s="53" t="s">
        <v>140</v>
      </c>
      <c r="H20" s="53" t="s">
        <v>141</v>
      </c>
      <c r="I20" s="50"/>
      <c r="J20" s="20"/>
    </row>
    <row r="21" spans="1:10" s="24" customFormat="1" ht="36" customHeight="1">
      <c r="A21" s="26" t="s">
        <v>203</v>
      </c>
      <c r="B21" s="28" t="s">
        <v>209</v>
      </c>
      <c r="C21" s="13" t="s">
        <v>117</v>
      </c>
      <c r="D21" s="15">
        <v>1200000</v>
      </c>
      <c r="E21" s="15"/>
      <c r="F21" s="15">
        <f t="shared" si="0"/>
        <v>1200000</v>
      </c>
      <c r="G21" s="53" t="s">
        <v>141</v>
      </c>
      <c r="H21" s="53" t="s">
        <v>141</v>
      </c>
      <c r="I21" s="50"/>
      <c r="J21" s="20"/>
    </row>
    <row r="22" spans="1:10" s="24" customFormat="1" ht="24" customHeight="1">
      <c r="A22" s="13"/>
      <c r="B22" s="28" t="s">
        <v>210</v>
      </c>
      <c r="C22" s="13"/>
      <c r="D22" s="15">
        <f>SUM(D15:D21)</f>
        <v>3931000</v>
      </c>
      <c r="E22" s="15"/>
      <c r="F22" s="15">
        <f>SUM(F15:F21)</f>
        <v>3931000</v>
      </c>
      <c r="G22" s="53"/>
      <c r="H22" s="53"/>
      <c r="I22" s="50"/>
      <c r="J22" s="20"/>
    </row>
    <row r="23" spans="1:10" s="5" customFormat="1" ht="21" customHeight="1">
      <c r="A23" s="13" t="s">
        <v>7</v>
      </c>
      <c r="B23" s="14" t="s">
        <v>74</v>
      </c>
      <c r="C23" s="13" t="s">
        <v>117</v>
      </c>
      <c r="D23" s="15">
        <v>400000</v>
      </c>
      <c r="E23" s="15"/>
      <c r="F23" s="15">
        <f>D23</f>
        <v>400000</v>
      </c>
      <c r="G23" s="53" t="s">
        <v>1</v>
      </c>
      <c r="H23" s="53" t="s">
        <v>140</v>
      </c>
      <c r="I23" s="14"/>
      <c r="J23" s="20"/>
    </row>
    <row r="24" spans="1:10" s="5" customFormat="1" ht="78.75" customHeight="1">
      <c r="A24" s="13" t="s">
        <v>75</v>
      </c>
      <c r="B24" s="28" t="s">
        <v>216</v>
      </c>
      <c r="C24" s="13"/>
      <c r="D24" s="15"/>
      <c r="E24" s="15"/>
      <c r="F24" s="15"/>
      <c r="G24" s="53"/>
      <c r="H24" s="53"/>
      <c r="I24" s="29"/>
      <c r="J24" s="20"/>
    </row>
    <row r="25" spans="1:10" s="5" customFormat="1" ht="22.5" customHeight="1">
      <c r="A25" s="13"/>
      <c r="B25" s="19" t="s">
        <v>71</v>
      </c>
      <c r="C25" s="13"/>
      <c r="D25" s="15"/>
      <c r="E25" s="15"/>
      <c r="F25" s="15"/>
      <c r="G25" s="53"/>
      <c r="H25" s="53"/>
      <c r="I25" s="29"/>
      <c r="J25" s="20"/>
    </row>
    <row r="26" spans="1:10" s="5" customFormat="1" ht="36" customHeight="1">
      <c r="A26" s="13" t="s">
        <v>41</v>
      </c>
      <c r="B26" s="14" t="s">
        <v>28</v>
      </c>
      <c r="C26" s="13" t="s">
        <v>117</v>
      </c>
      <c r="D26" s="15">
        <f>380340+1185000</f>
        <v>1565340</v>
      </c>
      <c r="E26" s="15"/>
      <c r="F26" s="15">
        <f aca="true" t="shared" si="1" ref="F26:F31">D26</f>
        <v>1565340</v>
      </c>
      <c r="G26" s="53" t="s">
        <v>1</v>
      </c>
      <c r="H26" s="53" t="s">
        <v>141</v>
      </c>
      <c r="I26" s="14"/>
      <c r="J26" s="20"/>
    </row>
    <row r="27" spans="1:10" s="5" customFormat="1" ht="39" customHeight="1">
      <c r="A27" s="13" t="s">
        <v>42</v>
      </c>
      <c r="B27" s="14" t="s">
        <v>29</v>
      </c>
      <c r="C27" s="13" t="s">
        <v>117</v>
      </c>
      <c r="D27" s="15">
        <f>395980+1185000</f>
        <v>1580980</v>
      </c>
      <c r="E27" s="15"/>
      <c r="F27" s="15">
        <f t="shared" si="1"/>
        <v>1580980</v>
      </c>
      <c r="G27" s="53" t="s">
        <v>1</v>
      </c>
      <c r="H27" s="53" t="s">
        <v>141</v>
      </c>
      <c r="I27" s="14"/>
      <c r="J27" s="20"/>
    </row>
    <row r="28" spans="1:10" s="5" customFormat="1" ht="39" customHeight="1">
      <c r="A28" s="13" t="s">
        <v>43</v>
      </c>
      <c r="B28" s="14" t="s">
        <v>30</v>
      </c>
      <c r="C28" s="13" t="s">
        <v>117</v>
      </c>
      <c r="D28" s="15">
        <f>317970+1185000</f>
        <v>1502970</v>
      </c>
      <c r="E28" s="15"/>
      <c r="F28" s="15">
        <f t="shared" si="1"/>
        <v>1502970</v>
      </c>
      <c r="G28" s="53" t="s">
        <v>1</v>
      </c>
      <c r="H28" s="53" t="s">
        <v>141</v>
      </c>
      <c r="I28" s="14"/>
      <c r="J28" s="20"/>
    </row>
    <row r="29" spans="1:10" s="5" customFormat="1" ht="41.25" customHeight="1">
      <c r="A29" s="13" t="s">
        <v>44</v>
      </c>
      <c r="B29" s="14" t="s">
        <v>31</v>
      </c>
      <c r="C29" s="13" t="s">
        <v>117</v>
      </c>
      <c r="D29" s="15">
        <f>261010+1185000</f>
        <v>1446010</v>
      </c>
      <c r="E29" s="15"/>
      <c r="F29" s="15">
        <f t="shared" si="1"/>
        <v>1446010</v>
      </c>
      <c r="G29" s="53" t="s">
        <v>140</v>
      </c>
      <c r="H29" s="53" t="s">
        <v>141</v>
      </c>
      <c r="I29" s="14"/>
      <c r="J29" s="20"/>
    </row>
    <row r="30" spans="1:10" s="5" customFormat="1" ht="41.25" customHeight="1">
      <c r="A30" s="13" t="s">
        <v>206</v>
      </c>
      <c r="B30" s="47" t="s">
        <v>214</v>
      </c>
      <c r="C30" s="13" t="s">
        <v>117</v>
      </c>
      <c r="D30" s="15">
        <v>685000</v>
      </c>
      <c r="E30" s="15"/>
      <c r="F30" s="15">
        <f t="shared" si="1"/>
        <v>685000</v>
      </c>
      <c r="G30" s="53" t="s">
        <v>141</v>
      </c>
      <c r="H30" s="53" t="s">
        <v>141</v>
      </c>
      <c r="I30" s="14"/>
      <c r="J30" s="20"/>
    </row>
    <row r="31" spans="1:10" s="5" customFormat="1" ht="30" customHeight="1">
      <c r="A31" s="13"/>
      <c r="B31" s="14" t="s">
        <v>215</v>
      </c>
      <c r="C31" s="13"/>
      <c r="D31" s="15">
        <f>D26+D27+D28+D29+D30</f>
        <v>6780300</v>
      </c>
      <c r="E31" s="15"/>
      <c r="F31" s="15">
        <f t="shared" si="1"/>
        <v>6780300</v>
      </c>
      <c r="G31" s="53"/>
      <c r="H31" s="53"/>
      <c r="I31" s="29"/>
      <c r="J31" s="20"/>
    </row>
    <row r="32" spans="1:10" s="5" customFormat="1" ht="30" customHeight="1">
      <c r="A32" s="30"/>
      <c r="B32" s="14" t="s">
        <v>18</v>
      </c>
      <c r="C32" s="53"/>
      <c r="D32" s="15">
        <f>D31+D23+D22</f>
        <v>11111300</v>
      </c>
      <c r="E32" s="15"/>
      <c r="F32" s="15">
        <f>F31+F23+F22</f>
        <v>11111300</v>
      </c>
      <c r="G32" s="53"/>
      <c r="H32" s="53"/>
      <c r="I32" s="29"/>
      <c r="J32" s="20"/>
    </row>
    <row r="33" spans="1:10" s="5" customFormat="1" ht="21.75" customHeight="1">
      <c r="A33" s="76" t="s">
        <v>35</v>
      </c>
      <c r="B33" s="77"/>
      <c r="C33" s="77"/>
      <c r="D33" s="77"/>
      <c r="E33" s="77"/>
      <c r="F33" s="77"/>
      <c r="G33" s="77"/>
      <c r="H33" s="77"/>
      <c r="I33" s="78"/>
      <c r="J33" s="20"/>
    </row>
    <row r="34" spans="1:10" s="5" customFormat="1" ht="24.75" customHeight="1">
      <c r="A34" s="13" t="s">
        <v>9</v>
      </c>
      <c r="B34" s="71" t="s">
        <v>23</v>
      </c>
      <c r="C34" s="71"/>
      <c r="D34" s="71"/>
      <c r="E34" s="31"/>
      <c r="F34" s="31"/>
      <c r="G34" s="31"/>
      <c r="H34" s="31"/>
      <c r="I34" s="31"/>
      <c r="J34" s="20"/>
    </row>
    <row r="35" spans="1:10" s="5" customFormat="1" ht="30" customHeight="1">
      <c r="A35" s="13" t="s">
        <v>76</v>
      </c>
      <c r="B35" s="14" t="s">
        <v>8</v>
      </c>
      <c r="C35" s="13" t="s">
        <v>117</v>
      </c>
      <c r="D35" s="15">
        <v>199000</v>
      </c>
      <c r="E35" s="15">
        <f>D35</f>
        <v>199000</v>
      </c>
      <c r="F35" s="32"/>
      <c r="G35" s="53" t="s">
        <v>1</v>
      </c>
      <c r="H35" s="53" t="s">
        <v>141</v>
      </c>
      <c r="I35" s="72" t="s">
        <v>139</v>
      </c>
      <c r="J35" s="20"/>
    </row>
    <row r="36" spans="1:10" s="5" customFormat="1" ht="30" customHeight="1">
      <c r="A36" s="13" t="s">
        <v>77</v>
      </c>
      <c r="B36" s="14" t="s">
        <v>118</v>
      </c>
      <c r="C36" s="13" t="s">
        <v>117</v>
      </c>
      <c r="D36" s="15">
        <v>199000</v>
      </c>
      <c r="E36" s="15">
        <f>D36</f>
        <v>199000</v>
      </c>
      <c r="F36" s="32"/>
      <c r="G36" s="53" t="s">
        <v>1</v>
      </c>
      <c r="H36" s="53" t="s">
        <v>141</v>
      </c>
      <c r="I36" s="73"/>
      <c r="J36" s="20"/>
    </row>
    <row r="37" spans="1:10" s="5" customFormat="1" ht="43.5" customHeight="1">
      <c r="A37" s="13" t="s">
        <v>78</v>
      </c>
      <c r="B37" s="14" t="s">
        <v>114</v>
      </c>
      <c r="C37" s="13" t="s">
        <v>117</v>
      </c>
      <c r="D37" s="15">
        <v>4180000</v>
      </c>
      <c r="E37" s="15">
        <f aca="true" t="shared" si="2" ref="E37:E53">D37</f>
        <v>4180000</v>
      </c>
      <c r="F37" s="33"/>
      <c r="G37" s="53" t="s">
        <v>1</v>
      </c>
      <c r="H37" s="53" t="s">
        <v>2</v>
      </c>
      <c r="I37" s="73"/>
      <c r="J37" s="20"/>
    </row>
    <row r="38" spans="1:10" s="5" customFormat="1" ht="25.5" customHeight="1">
      <c r="A38" s="13" t="s">
        <v>79</v>
      </c>
      <c r="B38" s="14" t="s">
        <v>65</v>
      </c>
      <c r="C38" s="13" t="s">
        <v>117</v>
      </c>
      <c r="D38" s="15">
        <v>1980000</v>
      </c>
      <c r="E38" s="15">
        <f t="shared" si="2"/>
        <v>1980000</v>
      </c>
      <c r="F38" s="33"/>
      <c r="G38" s="53" t="s">
        <v>142</v>
      </c>
      <c r="H38" s="53" t="s">
        <v>141</v>
      </c>
      <c r="I38" s="73"/>
      <c r="J38" s="20"/>
    </row>
    <row r="39" spans="1:10" s="5" customFormat="1" ht="24.75" customHeight="1">
      <c r="A39" s="13" t="s">
        <v>80</v>
      </c>
      <c r="B39" s="14" t="s">
        <v>64</v>
      </c>
      <c r="C39" s="13" t="s">
        <v>117</v>
      </c>
      <c r="D39" s="15">
        <v>70000</v>
      </c>
      <c r="E39" s="15">
        <f t="shared" si="2"/>
        <v>70000</v>
      </c>
      <c r="F39" s="33"/>
      <c r="G39" s="53" t="s">
        <v>1</v>
      </c>
      <c r="H39" s="53" t="s">
        <v>140</v>
      </c>
      <c r="I39" s="73"/>
      <c r="J39" s="20"/>
    </row>
    <row r="40" spans="1:10" s="5" customFormat="1" ht="30.75" customHeight="1">
      <c r="A40" s="13" t="s">
        <v>81</v>
      </c>
      <c r="B40" s="14" t="s">
        <v>112</v>
      </c>
      <c r="C40" s="13" t="s">
        <v>117</v>
      </c>
      <c r="D40" s="15">
        <v>429000</v>
      </c>
      <c r="E40" s="15">
        <f t="shared" si="2"/>
        <v>429000</v>
      </c>
      <c r="F40" s="33"/>
      <c r="G40" s="53" t="s">
        <v>1</v>
      </c>
      <c r="H40" s="53" t="s">
        <v>2</v>
      </c>
      <c r="I40" s="73"/>
      <c r="J40" s="20"/>
    </row>
    <row r="41" spans="1:10" s="5" customFormat="1" ht="26.25" customHeight="1">
      <c r="A41" s="13" t="s">
        <v>83</v>
      </c>
      <c r="B41" s="14" t="s">
        <v>19</v>
      </c>
      <c r="C41" s="13" t="s">
        <v>117</v>
      </c>
      <c r="D41" s="15">
        <v>50000</v>
      </c>
      <c r="E41" s="15">
        <f t="shared" si="2"/>
        <v>50000</v>
      </c>
      <c r="F41" s="33"/>
      <c r="G41" s="53" t="s">
        <v>142</v>
      </c>
      <c r="H41" s="53" t="s">
        <v>140</v>
      </c>
      <c r="I41" s="73"/>
      <c r="J41" s="20"/>
    </row>
    <row r="42" spans="1:10" s="5" customFormat="1" ht="27" customHeight="1">
      <c r="A42" s="13" t="s">
        <v>82</v>
      </c>
      <c r="B42" s="34" t="s">
        <v>46</v>
      </c>
      <c r="C42" s="13" t="s">
        <v>117</v>
      </c>
      <c r="D42" s="15">
        <v>70000</v>
      </c>
      <c r="E42" s="15">
        <f t="shared" si="2"/>
        <v>70000</v>
      </c>
      <c r="F42" s="33"/>
      <c r="G42" s="53" t="s">
        <v>142</v>
      </c>
      <c r="H42" s="53" t="s">
        <v>140</v>
      </c>
      <c r="I42" s="73"/>
      <c r="J42" s="20"/>
    </row>
    <row r="43" spans="1:10" s="5" customFormat="1" ht="30" customHeight="1">
      <c r="A43" s="13" t="s">
        <v>84</v>
      </c>
      <c r="B43" s="14" t="s">
        <v>20</v>
      </c>
      <c r="C43" s="13" t="s">
        <v>117</v>
      </c>
      <c r="D43" s="15">
        <v>199000</v>
      </c>
      <c r="E43" s="15">
        <f t="shared" si="2"/>
        <v>199000</v>
      </c>
      <c r="F43" s="33"/>
      <c r="G43" s="53" t="s">
        <v>1</v>
      </c>
      <c r="H43" s="53" t="s">
        <v>2</v>
      </c>
      <c r="I43" s="73"/>
      <c r="J43" s="20"/>
    </row>
    <row r="44" spans="1:10" s="5" customFormat="1" ht="28.5" customHeight="1">
      <c r="A44" s="13" t="s">
        <v>85</v>
      </c>
      <c r="B44" s="14" t="s">
        <v>21</v>
      </c>
      <c r="C44" s="13" t="s">
        <v>117</v>
      </c>
      <c r="D44" s="15">
        <v>100000</v>
      </c>
      <c r="E44" s="15">
        <f t="shared" si="2"/>
        <v>100000</v>
      </c>
      <c r="F44" s="33"/>
      <c r="G44" s="53" t="s">
        <v>142</v>
      </c>
      <c r="H44" s="53" t="s">
        <v>141</v>
      </c>
      <c r="I44" s="73"/>
      <c r="J44" s="20"/>
    </row>
    <row r="45" spans="1:10" s="5" customFormat="1" ht="30.75" customHeight="1">
      <c r="A45" s="13" t="s">
        <v>86</v>
      </c>
      <c r="B45" s="35" t="s">
        <v>111</v>
      </c>
      <c r="C45" s="13" t="s">
        <v>117</v>
      </c>
      <c r="D45" s="15">
        <v>1107247</v>
      </c>
      <c r="E45" s="15">
        <f t="shared" si="2"/>
        <v>1107247</v>
      </c>
      <c r="F45" s="33"/>
      <c r="G45" s="53" t="s">
        <v>1</v>
      </c>
      <c r="H45" s="53" t="s">
        <v>2</v>
      </c>
      <c r="I45" s="73"/>
      <c r="J45" s="20"/>
    </row>
    <row r="46" spans="1:10" s="5" customFormat="1" ht="30" customHeight="1">
      <c r="A46" s="13" t="s">
        <v>87</v>
      </c>
      <c r="B46" s="35" t="s">
        <v>5</v>
      </c>
      <c r="C46" s="13" t="s">
        <v>117</v>
      </c>
      <c r="D46" s="15">
        <v>20000</v>
      </c>
      <c r="E46" s="15">
        <f t="shared" si="2"/>
        <v>20000</v>
      </c>
      <c r="F46" s="33"/>
      <c r="G46" s="53" t="s">
        <v>1</v>
      </c>
      <c r="H46" s="53" t="s">
        <v>141</v>
      </c>
      <c r="I46" s="73"/>
      <c r="J46" s="20"/>
    </row>
    <row r="47" spans="1:10" s="5" customFormat="1" ht="30" customHeight="1">
      <c r="A47" s="13" t="s">
        <v>88</v>
      </c>
      <c r="B47" s="35" t="s">
        <v>4</v>
      </c>
      <c r="C47" s="13" t="s">
        <v>117</v>
      </c>
      <c r="D47" s="15">
        <v>199000</v>
      </c>
      <c r="E47" s="15">
        <f t="shared" si="2"/>
        <v>199000</v>
      </c>
      <c r="F47" s="33"/>
      <c r="G47" s="53" t="s">
        <v>142</v>
      </c>
      <c r="H47" s="53" t="s">
        <v>143</v>
      </c>
      <c r="I47" s="73"/>
      <c r="J47" s="20"/>
    </row>
    <row r="48" spans="1:10" s="5" customFormat="1" ht="32.25" customHeight="1">
      <c r="A48" s="13" t="s">
        <v>89</v>
      </c>
      <c r="B48" s="36" t="s">
        <v>47</v>
      </c>
      <c r="C48" s="13" t="s">
        <v>117</v>
      </c>
      <c r="D48" s="15">
        <v>95000</v>
      </c>
      <c r="E48" s="15">
        <f t="shared" si="2"/>
        <v>95000</v>
      </c>
      <c r="F48" s="33"/>
      <c r="G48" s="53" t="s">
        <v>142</v>
      </c>
      <c r="H48" s="53" t="s">
        <v>141</v>
      </c>
      <c r="I48" s="73"/>
      <c r="J48" s="20"/>
    </row>
    <row r="49" spans="1:10" s="5" customFormat="1" ht="37.5" customHeight="1">
      <c r="A49" s="13" t="s">
        <v>90</v>
      </c>
      <c r="B49" s="37" t="s">
        <v>119</v>
      </c>
      <c r="C49" s="13" t="s">
        <v>117</v>
      </c>
      <c r="D49" s="15">
        <v>70500</v>
      </c>
      <c r="E49" s="15">
        <f t="shared" si="2"/>
        <v>70500</v>
      </c>
      <c r="F49" s="33"/>
      <c r="G49" s="53" t="s">
        <v>1</v>
      </c>
      <c r="H49" s="53" t="s">
        <v>2</v>
      </c>
      <c r="I49" s="73"/>
      <c r="J49" s="20"/>
    </row>
    <row r="50" spans="1:10" s="5" customFormat="1" ht="25.5" customHeight="1">
      <c r="A50" s="13" t="s">
        <v>91</v>
      </c>
      <c r="B50" s="14" t="s">
        <v>48</v>
      </c>
      <c r="C50" s="13" t="s">
        <v>117</v>
      </c>
      <c r="D50" s="15">
        <v>50000</v>
      </c>
      <c r="E50" s="15">
        <f t="shared" si="2"/>
        <v>50000</v>
      </c>
      <c r="F50" s="33"/>
      <c r="G50" s="53" t="s">
        <v>142</v>
      </c>
      <c r="H50" s="53" t="s">
        <v>141</v>
      </c>
      <c r="I50" s="73" t="s">
        <v>139</v>
      </c>
      <c r="J50" s="38"/>
    </row>
    <row r="51" spans="1:10" s="5" customFormat="1" ht="155.25" customHeight="1">
      <c r="A51" s="13" t="s">
        <v>124</v>
      </c>
      <c r="B51" s="28" t="s">
        <v>200</v>
      </c>
      <c r="C51" s="13" t="s">
        <v>117</v>
      </c>
      <c r="D51" s="15">
        <f>51000+478.64</f>
        <v>51478.64</v>
      </c>
      <c r="E51" s="15">
        <f t="shared" si="2"/>
        <v>51478.64</v>
      </c>
      <c r="F51" s="33"/>
      <c r="G51" s="53" t="s">
        <v>142</v>
      </c>
      <c r="H51" s="53" t="s">
        <v>140</v>
      </c>
      <c r="I51" s="73"/>
      <c r="J51" s="38"/>
    </row>
    <row r="52" spans="1:10" s="5" customFormat="1" ht="18.75" customHeight="1">
      <c r="A52" s="13" t="s">
        <v>125</v>
      </c>
      <c r="B52" s="39" t="s">
        <v>120</v>
      </c>
      <c r="C52" s="13" t="s">
        <v>117</v>
      </c>
      <c r="D52" s="15">
        <v>199000</v>
      </c>
      <c r="E52" s="15">
        <f t="shared" si="2"/>
        <v>199000</v>
      </c>
      <c r="F52" s="40"/>
      <c r="G52" s="53" t="s">
        <v>1</v>
      </c>
      <c r="H52" s="53" t="s">
        <v>2</v>
      </c>
      <c r="I52" s="73"/>
      <c r="J52" s="38"/>
    </row>
    <row r="53" spans="1:10" s="24" customFormat="1" ht="27.75" customHeight="1">
      <c r="A53" s="13" t="s">
        <v>126</v>
      </c>
      <c r="B53" s="34" t="s">
        <v>49</v>
      </c>
      <c r="C53" s="13" t="s">
        <v>117</v>
      </c>
      <c r="D53" s="15">
        <f>499764-70000-70000-21640-60000-8000-10000-478.64+500000-15000</f>
        <v>744645.36</v>
      </c>
      <c r="E53" s="15">
        <f t="shared" si="2"/>
        <v>744645.36</v>
      </c>
      <c r="F53" s="40"/>
      <c r="G53" s="53" t="s">
        <v>1</v>
      </c>
      <c r="H53" s="53" t="s">
        <v>2</v>
      </c>
      <c r="I53" s="73"/>
      <c r="J53" s="38"/>
    </row>
    <row r="54" spans="1:10" s="24" customFormat="1" ht="26.25" customHeight="1">
      <c r="A54" s="13" t="s">
        <v>92</v>
      </c>
      <c r="B54" s="14" t="s">
        <v>27</v>
      </c>
      <c r="C54" s="13" t="s">
        <v>117</v>
      </c>
      <c r="D54" s="15">
        <v>3000000</v>
      </c>
      <c r="E54" s="15">
        <f>D54</f>
        <v>3000000</v>
      </c>
      <c r="F54" s="54"/>
      <c r="G54" s="53" t="s">
        <v>1</v>
      </c>
      <c r="H54" s="53" t="s">
        <v>2</v>
      </c>
      <c r="I54" s="73"/>
      <c r="J54" s="38"/>
    </row>
    <row r="55" spans="1:10" s="24" customFormat="1" ht="24" customHeight="1">
      <c r="A55" s="13" t="s">
        <v>93</v>
      </c>
      <c r="B55" s="14" t="s">
        <v>3</v>
      </c>
      <c r="C55" s="13" t="s">
        <v>117</v>
      </c>
      <c r="D55" s="15">
        <v>270000</v>
      </c>
      <c r="E55" s="15">
        <f aca="true" t="shared" si="3" ref="E55:E61">D55</f>
        <v>270000</v>
      </c>
      <c r="F55" s="54"/>
      <c r="G55" s="53" t="s">
        <v>1</v>
      </c>
      <c r="H55" s="53" t="s">
        <v>2</v>
      </c>
      <c r="I55" s="73"/>
      <c r="J55" s="38"/>
    </row>
    <row r="56" spans="1:10" s="24" customFormat="1" ht="24.75" customHeight="1">
      <c r="A56" s="13" t="s">
        <v>94</v>
      </c>
      <c r="B56" s="14" t="s">
        <v>66</v>
      </c>
      <c r="C56" s="13" t="s">
        <v>117</v>
      </c>
      <c r="D56" s="15">
        <v>782229</v>
      </c>
      <c r="E56" s="15">
        <f t="shared" si="3"/>
        <v>782229</v>
      </c>
      <c r="F56" s="54"/>
      <c r="G56" s="53" t="s">
        <v>1</v>
      </c>
      <c r="H56" s="53" t="s">
        <v>2</v>
      </c>
      <c r="I56" s="73"/>
      <c r="J56" s="38"/>
    </row>
    <row r="57" spans="1:10" s="5" customFormat="1" ht="57" customHeight="1">
      <c r="A57" s="13" t="s">
        <v>95</v>
      </c>
      <c r="B57" s="14" t="s">
        <v>113</v>
      </c>
      <c r="C57" s="13" t="s">
        <v>117</v>
      </c>
      <c r="D57" s="15">
        <v>5119400</v>
      </c>
      <c r="E57" s="15">
        <f t="shared" si="3"/>
        <v>5119400</v>
      </c>
      <c r="F57" s="53"/>
      <c r="G57" s="53" t="s">
        <v>1</v>
      </c>
      <c r="H57" s="53" t="s">
        <v>2</v>
      </c>
      <c r="I57" s="73"/>
      <c r="J57" s="38"/>
    </row>
    <row r="58" spans="1:10" s="5" customFormat="1" ht="37.5" customHeight="1">
      <c r="A58" s="13" t="s">
        <v>96</v>
      </c>
      <c r="B58" s="14" t="s">
        <v>37</v>
      </c>
      <c r="C58" s="13" t="s">
        <v>117</v>
      </c>
      <c r="D58" s="15">
        <v>17600000</v>
      </c>
      <c r="E58" s="15">
        <f t="shared" si="3"/>
        <v>17600000</v>
      </c>
      <c r="F58" s="53"/>
      <c r="G58" s="53" t="s">
        <v>1</v>
      </c>
      <c r="H58" s="53" t="s">
        <v>2</v>
      </c>
      <c r="I58" s="73"/>
      <c r="J58" s="38"/>
    </row>
    <row r="59" spans="1:10" s="5" customFormat="1" ht="23.25" customHeight="1">
      <c r="A59" s="13" t="s">
        <v>97</v>
      </c>
      <c r="B59" s="14" t="s">
        <v>137</v>
      </c>
      <c r="C59" s="13" t="s">
        <v>117</v>
      </c>
      <c r="D59" s="15">
        <v>825000</v>
      </c>
      <c r="E59" s="15">
        <f t="shared" si="3"/>
        <v>825000</v>
      </c>
      <c r="F59" s="53"/>
      <c r="G59" s="53" t="s">
        <v>1</v>
      </c>
      <c r="H59" s="53" t="s">
        <v>2</v>
      </c>
      <c r="I59" s="73"/>
      <c r="J59" s="38"/>
    </row>
    <row r="60" spans="1:10" s="5" customFormat="1" ht="37.5" customHeight="1">
      <c r="A60" s="13" t="s">
        <v>98</v>
      </c>
      <c r="B60" s="14" t="s">
        <v>132</v>
      </c>
      <c r="C60" s="13" t="s">
        <v>117</v>
      </c>
      <c r="D60" s="15">
        <v>4775000</v>
      </c>
      <c r="E60" s="15">
        <f t="shared" si="3"/>
        <v>4775000</v>
      </c>
      <c r="F60" s="53"/>
      <c r="G60" s="53" t="s">
        <v>1</v>
      </c>
      <c r="H60" s="53" t="s">
        <v>2</v>
      </c>
      <c r="I60" s="73"/>
      <c r="J60" s="38"/>
    </row>
    <row r="61" spans="1:10" s="5" customFormat="1" ht="42" customHeight="1">
      <c r="A61" s="13" t="s">
        <v>99</v>
      </c>
      <c r="B61" s="14" t="s">
        <v>22</v>
      </c>
      <c r="C61" s="13" t="s">
        <v>117</v>
      </c>
      <c r="D61" s="15">
        <v>30000</v>
      </c>
      <c r="E61" s="15">
        <f t="shared" si="3"/>
        <v>30000</v>
      </c>
      <c r="F61" s="53"/>
      <c r="G61" s="53" t="s">
        <v>1</v>
      </c>
      <c r="H61" s="53" t="s">
        <v>2</v>
      </c>
      <c r="I61" s="42"/>
      <c r="J61" s="38"/>
    </row>
    <row r="62" spans="1:10" s="5" customFormat="1" ht="30" customHeight="1">
      <c r="A62" s="13" t="s">
        <v>100</v>
      </c>
      <c r="B62" s="14" t="s">
        <v>121</v>
      </c>
      <c r="C62" s="13" t="s">
        <v>117</v>
      </c>
      <c r="D62" s="15">
        <v>100000</v>
      </c>
      <c r="E62" s="15">
        <f aca="true" t="shared" si="4" ref="E62:E79">D62</f>
        <v>100000</v>
      </c>
      <c r="F62" s="53"/>
      <c r="G62" s="53" t="s">
        <v>142</v>
      </c>
      <c r="H62" s="53" t="s">
        <v>143</v>
      </c>
      <c r="I62" s="42"/>
      <c r="J62" s="38"/>
    </row>
    <row r="63" spans="1:10" s="5" customFormat="1" ht="43.5" customHeight="1">
      <c r="A63" s="13" t="s">
        <v>133</v>
      </c>
      <c r="B63" s="14" t="s">
        <v>182</v>
      </c>
      <c r="C63" s="13" t="s">
        <v>117</v>
      </c>
      <c r="D63" s="15">
        <v>25000</v>
      </c>
      <c r="E63" s="15">
        <f>D63</f>
        <v>25000</v>
      </c>
      <c r="F63" s="53"/>
      <c r="G63" s="53" t="s">
        <v>142</v>
      </c>
      <c r="H63" s="53" t="s">
        <v>143</v>
      </c>
      <c r="I63" s="42"/>
      <c r="J63" s="38"/>
    </row>
    <row r="64" spans="1:10" s="5" customFormat="1" ht="65.25" customHeight="1">
      <c r="A64" s="13" t="s">
        <v>134</v>
      </c>
      <c r="B64" s="14" t="s">
        <v>184</v>
      </c>
      <c r="C64" s="13" t="s">
        <v>117</v>
      </c>
      <c r="D64" s="15">
        <v>125000</v>
      </c>
      <c r="E64" s="15">
        <f>D64</f>
        <v>125000</v>
      </c>
      <c r="F64" s="53"/>
      <c r="G64" s="53" t="s">
        <v>142</v>
      </c>
      <c r="H64" s="53" t="s">
        <v>143</v>
      </c>
      <c r="I64" s="42"/>
      <c r="J64" s="38"/>
    </row>
    <row r="65" spans="1:10" s="5" customFormat="1" ht="57.75" customHeight="1">
      <c r="A65" s="13" t="s">
        <v>151</v>
      </c>
      <c r="B65" s="14" t="s">
        <v>183</v>
      </c>
      <c r="C65" s="13" t="s">
        <v>117</v>
      </c>
      <c r="D65" s="15">
        <v>120000</v>
      </c>
      <c r="E65" s="15">
        <f>D65</f>
        <v>120000</v>
      </c>
      <c r="F65" s="53"/>
      <c r="G65" s="53" t="s">
        <v>142</v>
      </c>
      <c r="H65" s="53" t="s">
        <v>143</v>
      </c>
      <c r="I65" s="42"/>
      <c r="J65" s="38"/>
    </row>
    <row r="66" spans="1:10" s="5" customFormat="1" ht="57" customHeight="1">
      <c r="A66" s="13" t="s">
        <v>155</v>
      </c>
      <c r="B66" s="14" t="s">
        <v>185</v>
      </c>
      <c r="C66" s="13" t="s">
        <v>117</v>
      </c>
      <c r="D66" s="15">
        <v>85000</v>
      </c>
      <c r="E66" s="15">
        <f>D66</f>
        <v>85000</v>
      </c>
      <c r="F66" s="53"/>
      <c r="G66" s="53" t="s">
        <v>142</v>
      </c>
      <c r="H66" s="53" t="s">
        <v>143</v>
      </c>
      <c r="I66" s="42"/>
      <c r="J66" s="38"/>
    </row>
    <row r="67" spans="1:10" s="5" customFormat="1" ht="38.25" customHeight="1">
      <c r="A67" s="13" t="s">
        <v>171</v>
      </c>
      <c r="B67" s="14" t="s">
        <v>192</v>
      </c>
      <c r="C67" s="13" t="s">
        <v>117</v>
      </c>
      <c r="D67" s="15">
        <v>69800</v>
      </c>
      <c r="E67" s="15">
        <f t="shared" si="4"/>
        <v>69800</v>
      </c>
      <c r="F67" s="53"/>
      <c r="G67" s="53" t="s">
        <v>142</v>
      </c>
      <c r="H67" s="53" t="s">
        <v>143</v>
      </c>
      <c r="I67" s="42"/>
      <c r="J67" s="38"/>
    </row>
    <row r="68" spans="1:10" s="5" customFormat="1" ht="37.5" customHeight="1">
      <c r="A68" s="13" t="s">
        <v>173</v>
      </c>
      <c r="B68" s="14" t="s">
        <v>193</v>
      </c>
      <c r="C68" s="13" t="s">
        <v>117</v>
      </c>
      <c r="D68" s="15">
        <v>57180</v>
      </c>
      <c r="E68" s="15">
        <f t="shared" si="4"/>
        <v>57180</v>
      </c>
      <c r="F68" s="53"/>
      <c r="G68" s="53" t="s">
        <v>142</v>
      </c>
      <c r="H68" s="53" t="s">
        <v>143</v>
      </c>
      <c r="I68" s="42"/>
      <c r="J68" s="38"/>
    </row>
    <row r="69" spans="1:10" s="5" customFormat="1" ht="39" customHeight="1">
      <c r="A69" s="13" t="s">
        <v>179</v>
      </c>
      <c r="B69" s="14" t="s">
        <v>194</v>
      </c>
      <c r="C69" s="13" t="s">
        <v>117</v>
      </c>
      <c r="D69" s="15">
        <v>48600</v>
      </c>
      <c r="E69" s="15">
        <f t="shared" si="4"/>
        <v>48600</v>
      </c>
      <c r="F69" s="53"/>
      <c r="G69" s="53" t="s">
        <v>142</v>
      </c>
      <c r="H69" s="53" t="s">
        <v>143</v>
      </c>
      <c r="I69" s="42"/>
      <c r="J69" s="38"/>
    </row>
    <row r="70" spans="1:10" s="5" customFormat="1" ht="42" customHeight="1">
      <c r="A70" s="13" t="s">
        <v>180</v>
      </c>
      <c r="B70" s="14" t="s">
        <v>195</v>
      </c>
      <c r="C70" s="13" t="s">
        <v>117</v>
      </c>
      <c r="D70" s="15">
        <v>40240</v>
      </c>
      <c r="E70" s="15">
        <f t="shared" si="4"/>
        <v>40240</v>
      </c>
      <c r="F70" s="53"/>
      <c r="G70" s="53" t="s">
        <v>142</v>
      </c>
      <c r="H70" s="53" t="s">
        <v>143</v>
      </c>
      <c r="I70" s="42"/>
      <c r="J70" s="38"/>
    </row>
    <row r="71" spans="1:10" s="24" customFormat="1" ht="24.75" customHeight="1">
      <c r="A71" s="13" t="s">
        <v>186</v>
      </c>
      <c r="B71" s="14" t="s">
        <v>152</v>
      </c>
      <c r="C71" s="13" t="s">
        <v>117</v>
      </c>
      <c r="D71" s="15">
        <v>175000</v>
      </c>
      <c r="E71" s="15">
        <f t="shared" si="4"/>
        <v>175000</v>
      </c>
      <c r="F71" s="53"/>
      <c r="G71" s="53" t="s">
        <v>1</v>
      </c>
      <c r="H71" s="53" t="s">
        <v>143</v>
      </c>
      <c r="I71" s="42"/>
      <c r="J71" s="38"/>
    </row>
    <row r="72" spans="1:10" s="24" customFormat="1" ht="24" customHeight="1">
      <c r="A72" s="13" t="s">
        <v>187</v>
      </c>
      <c r="B72" s="14" t="s">
        <v>156</v>
      </c>
      <c r="C72" s="13" t="s">
        <v>117</v>
      </c>
      <c r="D72" s="15">
        <v>199000</v>
      </c>
      <c r="E72" s="15">
        <f t="shared" si="4"/>
        <v>199000</v>
      </c>
      <c r="F72" s="53"/>
      <c r="G72" s="53" t="s">
        <v>142</v>
      </c>
      <c r="H72" s="53" t="s">
        <v>143</v>
      </c>
      <c r="I72" s="42"/>
      <c r="J72" s="38"/>
    </row>
    <row r="73" spans="1:10" s="24" customFormat="1" ht="36" customHeight="1">
      <c r="A73" s="13" t="s">
        <v>188</v>
      </c>
      <c r="B73" s="14" t="s">
        <v>172</v>
      </c>
      <c r="C73" s="13" t="s">
        <v>117</v>
      </c>
      <c r="D73" s="15">
        <v>70000</v>
      </c>
      <c r="E73" s="15">
        <f t="shared" si="4"/>
        <v>70000</v>
      </c>
      <c r="F73" s="53"/>
      <c r="G73" s="53" t="s">
        <v>142</v>
      </c>
      <c r="H73" s="53" t="s">
        <v>175</v>
      </c>
      <c r="I73" s="42"/>
      <c r="J73" s="38"/>
    </row>
    <row r="74" spans="1:10" s="24" customFormat="1" ht="59.25" customHeight="1">
      <c r="A74" s="13" t="s">
        <v>189</v>
      </c>
      <c r="B74" s="14" t="s">
        <v>174</v>
      </c>
      <c r="C74" s="13" t="s">
        <v>117</v>
      </c>
      <c r="D74" s="15">
        <v>70000</v>
      </c>
      <c r="E74" s="15">
        <f t="shared" si="4"/>
        <v>70000</v>
      </c>
      <c r="F74" s="53"/>
      <c r="G74" s="53" t="s">
        <v>142</v>
      </c>
      <c r="H74" s="53" t="s">
        <v>175</v>
      </c>
      <c r="I74" s="42"/>
      <c r="J74" s="38"/>
    </row>
    <row r="75" spans="1:10" s="24" customFormat="1" ht="39" customHeight="1">
      <c r="A75" s="13" t="s">
        <v>190</v>
      </c>
      <c r="B75" s="14" t="s">
        <v>178</v>
      </c>
      <c r="C75" s="13" t="s">
        <v>117</v>
      </c>
      <c r="D75" s="15">
        <v>21640</v>
      </c>
      <c r="E75" s="15">
        <f t="shared" si="4"/>
        <v>21640</v>
      </c>
      <c r="F75" s="53"/>
      <c r="G75" s="53" t="s">
        <v>142</v>
      </c>
      <c r="H75" s="53" t="s">
        <v>142</v>
      </c>
      <c r="I75" s="42"/>
      <c r="J75" s="38"/>
    </row>
    <row r="76" spans="1:10" s="24" customFormat="1" ht="54" customHeight="1">
      <c r="A76" s="13" t="s">
        <v>191</v>
      </c>
      <c r="B76" s="14" t="s">
        <v>181</v>
      </c>
      <c r="C76" s="13" t="s">
        <v>117</v>
      </c>
      <c r="D76" s="15">
        <v>60000</v>
      </c>
      <c r="E76" s="15">
        <f t="shared" si="4"/>
        <v>60000</v>
      </c>
      <c r="F76" s="53"/>
      <c r="G76" s="53" t="s">
        <v>142</v>
      </c>
      <c r="H76" s="53" t="s">
        <v>175</v>
      </c>
      <c r="I76" s="42"/>
      <c r="J76" s="38"/>
    </row>
    <row r="77" spans="1:10" s="24" customFormat="1" ht="37.5" customHeight="1">
      <c r="A77" s="13" t="s">
        <v>196</v>
      </c>
      <c r="B77" s="14" t="s">
        <v>198</v>
      </c>
      <c r="C77" s="13" t="s">
        <v>117</v>
      </c>
      <c r="D77" s="15">
        <v>8000</v>
      </c>
      <c r="E77" s="15">
        <f t="shared" si="4"/>
        <v>8000</v>
      </c>
      <c r="F77" s="53"/>
      <c r="G77" s="53" t="s">
        <v>175</v>
      </c>
      <c r="H77" s="53" t="s">
        <v>175</v>
      </c>
      <c r="I77" s="42"/>
      <c r="J77" s="38"/>
    </row>
    <row r="78" spans="1:10" s="24" customFormat="1" ht="54.75" customHeight="1">
      <c r="A78" s="13" t="s">
        <v>197</v>
      </c>
      <c r="B78" s="14" t="s">
        <v>199</v>
      </c>
      <c r="C78" s="13" t="s">
        <v>117</v>
      </c>
      <c r="D78" s="15">
        <v>10000</v>
      </c>
      <c r="E78" s="15">
        <f t="shared" si="4"/>
        <v>10000</v>
      </c>
      <c r="F78" s="53"/>
      <c r="G78" s="53" t="s">
        <v>175</v>
      </c>
      <c r="H78" s="53" t="s">
        <v>175</v>
      </c>
      <c r="I78" s="42"/>
      <c r="J78" s="38"/>
    </row>
    <row r="79" spans="1:10" s="24" customFormat="1" ht="36" customHeight="1">
      <c r="A79" s="13" t="s">
        <v>204</v>
      </c>
      <c r="B79" s="14" t="s">
        <v>208</v>
      </c>
      <c r="C79" s="13" t="s">
        <v>117</v>
      </c>
      <c r="D79" s="15">
        <v>199000</v>
      </c>
      <c r="E79" s="15">
        <f t="shared" si="4"/>
        <v>199000</v>
      </c>
      <c r="F79" s="53"/>
      <c r="G79" s="53" t="s">
        <v>175</v>
      </c>
      <c r="H79" s="53" t="s">
        <v>175</v>
      </c>
      <c r="I79" s="42"/>
      <c r="J79" s="38"/>
    </row>
    <row r="80" spans="1:10" s="24" customFormat="1" ht="37.5" customHeight="1">
      <c r="A80" s="13" t="s">
        <v>207</v>
      </c>
      <c r="B80" s="14" t="s">
        <v>205</v>
      </c>
      <c r="C80" s="13" t="s">
        <v>117</v>
      </c>
      <c r="D80" s="15">
        <v>199000</v>
      </c>
      <c r="E80" s="15">
        <f>D80</f>
        <v>199000</v>
      </c>
      <c r="F80" s="53"/>
      <c r="G80" s="53" t="s">
        <v>175</v>
      </c>
      <c r="H80" s="53" t="s">
        <v>175</v>
      </c>
      <c r="I80" s="42"/>
      <c r="J80" s="38"/>
    </row>
    <row r="81" spans="1:10" s="24" customFormat="1" ht="73.5" customHeight="1">
      <c r="A81" s="13" t="s">
        <v>212</v>
      </c>
      <c r="B81" s="14" t="s">
        <v>213</v>
      </c>
      <c r="C81" s="13" t="s">
        <v>117</v>
      </c>
      <c r="D81" s="15">
        <v>4200000</v>
      </c>
      <c r="E81" s="15">
        <f>D81</f>
        <v>4200000</v>
      </c>
      <c r="F81" s="53"/>
      <c r="G81" s="53" t="s">
        <v>141</v>
      </c>
      <c r="H81" s="53" t="s">
        <v>2</v>
      </c>
      <c r="I81" s="42"/>
      <c r="J81" s="38"/>
    </row>
    <row r="82" spans="1:10" s="24" customFormat="1" ht="42.75" customHeight="1">
      <c r="A82" s="13" t="s">
        <v>217</v>
      </c>
      <c r="B82" s="14" t="s">
        <v>218</v>
      </c>
      <c r="C82" s="13" t="s">
        <v>117</v>
      </c>
      <c r="D82" s="15">
        <v>15000</v>
      </c>
      <c r="E82" s="15">
        <f>D82</f>
        <v>15000</v>
      </c>
      <c r="F82" s="65"/>
      <c r="G82" s="65" t="s">
        <v>175</v>
      </c>
      <c r="H82" s="65" t="s">
        <v>175</v>
      </c>
      <c r="I82" s="42"/>
      <c r="J82" s="38"/>
    </row>
    <row r="83" spans="1:10" s="5" customFormat="1" ht="28.5" customHeight="1">
      <c r="A83" s="13"/>
      <c r="B83" s="14" t="s">
        <v>50</v>
      </c>
      <c r="C83" s="13" t="s">
        <v>117</v>
      </c>
      <c r="D83" s="15">
        <f>SUM(D35:D82)</f>
        <v>48311960</v>
      </c>
      <c r="E83" s="15">
        <f>SUM(E35:E82)</f>
        <v>48311960</v>
      </c>
      <c r="F83" s="53"/>
      <c r="G83" s="53"/>
      <c r="H83" s="53"/>
      <c r="I83" s="42"/>
      <c r="J83" s="38"/>
    </row>
    <row r="84" spans="1:10" s="5" customFormat="1" ht="34.5" customHeight="1">
      <c r="A84" s="13" t="s">
        <v>10</v>
      </c>
      <c r="B84" s="14" t="s">
        <v>145</v>
      </c>
      <c r="C84" s="13" t="s">
        <v>117</v>
      </c>
      <c r="D84" s="15">
        <v>4050000</v>
      </c>
      <c r="E84" s="15">
        <v>4050000</v>
      </c>
      <c r="F84" s="53"/>
      <c r="G84" s="53" t="s">
        <v>1</v>
      </c>
      <c r="H84" s="53" t="s">
        <v>2</v>
      </c>
      <c r="I84" s="42"/>
      <c r="J84" s="38"/>
    </row>
    <row r="85" spans="1:10" s="5" customFormat="1" ht="24" customHeight="1">
      <c r="A85" s="13" t="s">
        <v>11</v>
      </c>
      <c r="B85" s="14" t="s">
        <v>52</v>
      </c>
      <c r="C85" s="13" t="s">
        <v>117</v>
      </c>
      <c r="D85" s="15">
        <v>50000</v>
      </c>
      <c r="E85" s="15">
        <v>50000</v>
      </c>
      <c r="F85" s="53"/>
      <c r="G85" s="53" t="s">
        <v>1</v>
      </c>
      <c r="H85" s="53" t="s">
        <v>2</v>
      </c>
      <c r="I85" s="28"/>
      <c r="J85" s="38"/>
    </row>
    <row r="86" spans="1:10" s="5" customFormat="1" ht="54.75" customHeight="1">
      <c r="A86" s="13" t="s">
        <v>12</v>
      </c>
      <c r="B86" s="14" t="s">
        <v>53</v>
      </c>
      <c r="C86" s="13" t="s">
        <v>117</v>
      </c>
      <c r="D86" s="15">
        <v>30000</v>
      </c>
      <c r="E86" s="15">
        <f>D86</f>
        <v>30000</v>
      </c>
      <c r="F86" s="53"/>
      <c r="G86" s="53" t="s">
        <v>1</v>
      </c>
      <c r="H86" s="53" t="s">
        <v>2</v>
      </c>
      <c r="I86" s="58"/>
      <c r="J86" s="38"/>
    </row>
    <row r="87" spans="1:10" s="5" customFormat="1" ht="27.75" customHeight="1">
      <c r="A87" s="44"/>
      <c r="B87" s="14" t="s">
        <v>34</v>
      </c>
      <c r="C87" s="53"/>
      <c r="D87" s="15">
        <f>D83+D84+D85+D86</f>
        <v>52441960</v>
      </c>
      <c r="E87" s="15">
        <f>E83+E84+E85+E86</f>
        <v>52441960</v>
      </c>
      <c r="F87" s="16"/>
      <c r="G87" s="16"/>
      <c r="H87" s="16"/>
      <c r="I87" s="20"/>
      <c r="J87" s="20"/>
    </row>
    <row r="88" spans="1:10" s="5" customFormat="1" ht="132.75" customHeight="1">
      <c r="A88" s="53">
        <v>3</v>
      </c>
      <c r="B88" s="45" t="s">
        <v>150</v>
      </c>
      <c r="C88" s="13" t="s">
        <v>117</v>
      </c>
      <c r="D88" s="15">
        <v>2102600</v>
      </c>
      <c r="E88" s="15">
        <f>D88</f>
        <v>2102600</v>
      </c>
      <c r="F88" s="16"/>
      <c r="G88" s="53" t="s">
        <v>1</v>
      </c>
      <c r="H88" s="53" t="s">
        <v>2</v>
      </c>
      <c r="I88" s="14"/>
      <c r="J88" s="20"/>
    </row>
    <row r="89" spans="1:10" s="5" customFormat="1" ht="96" customHeight="1">
      <c r="A89" s="46">
        <v>4</v>
      </c>
      <c r="B89" s="47" t="s">
        <v>149</v>
      </c>
      <c r="C89" s="13" t="s">
        <v>117</v>
      </c>
      <c r="D89" s="15">
        <v>627000</v>
      </c>
      <c r="E89" s="15">
        <f>D89</f>
        <v>627000</v>
      </c>
      <c r="F89" s="16"/>
      <c r="G89" s="53" t="s">
        <v>1</v>
      </c>
      <c r="H89" s="53" t="s">
        <v>2</v>
      </c>
      <c r="I89" s="14"/>
      <c r="J89" s="20"/>
    </row>
    <row r="90" spans="1:10" s="5" customFormat="1" ht="81.75" customHeight="1">
      <c r="A90" s="53">
        <v>5</v>
      </c>
      <c r="B90" s="28" t="s">
        <v>211</v>
      </c>
      <c r="C90" s="13"/>
      <c r="D90" s="15"/>
      <c r="E90" s="15" t="s">
        <v>138</v>
      </c>
      <c r="F90" s="16"/>
      <c r="G90" s="16"/>
      <c r="H90" s="16"/>
      <c r="I90" s="14"/>
      <c r="J90" s="20"/>
    </row>
    <row r="91" spans="1:10" s="5" customFormat="1" ht="27" customHeight="1">
      <c r="A91" s="53"/>
      <c r="B91" s="19" t="s">
        <v>71</v>
      </c>
      <c r="C91" s="13"/>
      <c r="D91" s="15"/>
      <c r="E91" s="15"/>
      <c r="F91" s="16"/>
      <c r="G91" s="16"/>
      <c r="H91" s="16"/>
      <c r="I91" s="14"/>
      <c r="J91" s="20"/>
    </row>
    <row r="92" spans="1:10" s="5" customFormat="1" ht="36.75" customHeight="1">
      <c r="A92" s="13" t="s">
        <v>105</v>
      </c>
      <c r="B92" s="14" t="s">
        <v>28</v>
      </c>
      <c r="C92" s="13" t="s">
        <v>117</v>
      </c>
      <c r="D92" s="15">
        <f>288300+190000</f>
        <v>478300</v>
      </c>
      <c r="E92" s="15">
        <f aca="true" t="shared" si="5" ref="E92:E98">D92</f>
        <v>478300</v>
      </c>
      <c r="F92" s="16"/>
      <c r="G92" s="53" t="s">
        <v>142</v>
      </c>
      <c r="H92" s="53" t="s">
        <v>142</v>
      </c>
      <c r="I92" s="14"/>
      <c r="J92" s="20"/>
    </row>
    <row r="93" spans="1:10" s="5" customFormat="1" ht="36.75" customHeight="1">
      <c r="A93" s="13" t="s">
        <v>106</v>
      </c>
      <c r="B93" s="14" t="s">
        <v>29</v>
      </c>
      <c r="C93" s="13" t="s">
        <v>117</v>
      </c>
      <c r="D93" s="15">
        <f>300200+190000</f>
        <v>490200</v>
      </c>
      <c r="E93" s="15">
        <f t="shared" si="5"/>
        <v>490200</v>
      </c>
      <c r="F93" s="16"/>
      <c r="G93" s="53" t="s">
        <v>142</v>
      </c>
      <c r="H93" s="53" t="s">
        <v>142</v>
      </c>
      <c r="I93" s="14"/>
      <c r="J93" s="20"/>
    </row>
    <row r="94" spans="1:10" s="5" customFormat="1" ht="36" customHeight="1">
      <c r="A94" s="13" t="s">
        <v>107</v>
      </c>
      <c r="B94" s="14" t="s">
        <v>30</v>
      </c>
      <c r="C94" s="13" t="s">
        <v>117</v>
      </c>
      <c r="D94" s="15">
        <f>241000+190000</f>
        <v>431000</v>
      </c>
      <c r="E94" s="15">
        <f t="shared" si="5"/>
        <v>431000</v>
      </c>
      <c r="F94" s="16"/>
      <c r="G94" s="53" t="s">
        <v>142</v>
      </c>
      <c r="H94" s="53" t="s">
        <v>142</v>
      </c>
      <c r="I94" s="14"/>
      <c r="J94" s="20"/>
    </row>
    <row r="95" spans="1:10" s="5" customFormat="1" ht="36" customHeight="1">
      <c r="A95" s="13" t="s">
        <v>108</v>
      </c>
      <c r="B95" s="14" t="s">
        <v>31</v>
      </c>
      <c r="C95" s="13" t="s">
        <v>117</v>
      </c>
      <c r="D95" s="15">
        <f>197900+190000</f>
        <v>387900</v>
      </c>
      <c r="E95" s="15">
        <f t="shared" si="5"/>
        <v>387900</v>
      </c>
      <c r="F95" s="16"/>
      <c r="G95" s="53" t="s">
        <v>142</v>
      </c>
      <c r="H95" s="53" t="s">
        <v>142</v>
      </c>
      <c r="I95" s="14"/>
      <c r="J95" s="20"/>
    </row>
    <row r="96" spans="1:10" s="5" customFormat="1" ht="30" customHeight="1">
      <c r="A96" s="53"/>
      <c r="B96" s="14" t="s">
        <v>109</v>
      </c>
      <c r="C96" s="13"/>
      <c r="D96" s="15">
        <f>D92+D93+D94+D95</f>
        <v>1787400</v>
      </c>
      <c r="E96" s="15">
        <f t="shared" si="5"/>
        <v>1787400</v>
      </c>
      <c r="F96" s="16"/>
      <c r="G96" s="16"/>
      <c r="H96" s="16"/>
      <c r="I96" s="14"/>
      <c r="J96" s="20"/>
    </row>
    <row r="97" spans="1:10" s="12" customFormat="1" ht="59.25" customHeight="1">
      <c r="A97" s="53">
        <v>6</v>
      </c>
      <c r="B97" s="14" t="s">
        <v>144</v>
      </c>
      <c r="C97" s="13" t="s">
        <v>117</v>
      </c>
      <c r="D97" s="15">
        <f>1133868+1172819</f>
        <v>2306687</v>
      </c>
      <c r="E97" s="15">
        <f t="shared" si="5"/>
        <v>2306687</v>
      </c>
      <c r="F97" s="16"/>
      <c r="G97" s="53" t="s">
        <v>1</v>
      </c>
      <c r="H97" s="53" t="s">
        <v>142</v>
      </c>
      <c r="I97" s="14"/>
      <c r="J97" s="20"/>
    </row>
    <row r="98" spans="1:10" s="24" customFormat="1" ht="82.5" customHeight="1">
      <c r="A98" s="53">
        <v>7</v>
      </c>
      <c r="B98" s="14" t="s">
        <v>169</v>
      </c>
      <c r="C98" s="13" t="s">
        <v>117</v>
      </c>
      <c r="D98" s="15">
        <v>3194560</v>
      </c>
      <c r="E98" s="15">
        <f t="shared" si="5"/>
        <v>3194560</v>
      </c>
      <c r="F98" s="16"/>
      <c r="G98" s="53" t="s">
        <v>1</v>
      </c>
      <c r="H98" s="53" t="s">
        <v>142</v>
      </c>
      <c r="I98" s="14"/>
      <c r="J98" s="20"/>
    </row>
    <row r="99" spans="1:10" s="5" customFormat="1" ht="54.75" customHeight="1">
      <c r="A99" s="53">
        <v>8</v>
      </c>
      <c r="B99" s="14" t="s">
        <v>58</v>
      </c>
      <c r="C99" s="13"/>
      <c r="D99" s="15"/>
      <c r="E99" s="15"/>
      <c r="F99" s="16"/>
      <c r="G99" s="16"/>
      <c r="H99" s="16"/>
      <c r="I99" s="14"/>
      <c r="J99" s="20"/>
    </row>
    <row r="100" spans="1:10" s="5" customFormat="1" ht="24.75" customHeight="1">
      <c r="A100" s="53"/>
      <c r="B100" s="19" t="s">
        <v>71</v>
      </c>
      <c r="C100" s="13"/>
      <c r="D100" s="15"/>
      <c r="E100" s="15"/>
      <c r="F100" s="16"/>
      <c r="G100" s="16"/>
      <c r="H100" s="16"/>
      <c r="I100" s="14"/>
      <c r="J100" s="20"/>
    </row>
    <row r="101" spans="1:10" s="5" customFormat="1" ht="38.25" customHeight="1">
      <c r="A101" s="13" t="s">
        <v>59</v>
      </c>
      <c r="B101" s="14" t="s">
        <v>28</v>
      </c>
      <c r="C101" s="13" t="s">
        <v>117</v>
      </c>
      <c r="D101" s="15">
        <f>118000+100000</f>
        <v>218000</v>
      </c>
      <c r="E101" s="15">
        <f>D101</f>
        <v>218000</v>
      </c>
      <c r="F101" s="16"/>
      <c r="G101" s="53" t="s">
        <v>142</v>
      </c>
      <c r="H101" s="53" t="s">
        <v>143</v>
      </c>
      <c r="I101" s="14"/>
      <c r="J101" s="20"/>
    </row>
    <row r="102" spans="1:10" s="5" customFormat="1" ht="37.5" customHeight="1">
      <c r="A102" s="13" t="s">
        <v>60</v>
      </c>
      <c r="B102" s="14" t="s">
        <v>29</v>
      </c>
      <c r="C102" s="13" t="s">
        <v>117</v>
      </c>
      <c r="D102" s="15">
        <f>99000+100000</f>
        <v>199000</v>
      </c>
      <c r="E102" s="15">
        <f>D102</f>
        <v>199000</v>
      </c>
      <c r="F102" s="16"/>
      <c r="G102" s="53" t="s">
        <v>142</v>
      </c>
      <c r="H102" s="53" t="s">
        <v>143</v>
      </c>
      <c r="I102" s="14"/>
      <c r="J102" s="20"/>
    </row>
    <row r="103" spans="1:10" s="5" customFormat="1" ht="37.5" customHeight="1">
      <c r="A103" s="13" t="s">
        <v>158</v>
      </c>
      <c r="B103" s="14" t="s">
        <v>30</v>
      </c>
      <c r="C103" s="13" t="s">
        <v>117</v>
      </c>
      <c r="D103" s="15">
        <f>99000+100000</f>
        <v>199000</v>
      </c>
      <c r="E103" s="15">
        <f>D103</f>
        <v>199000</v>
      </c>
      <c r="F103" s="16"/>
      <c r="G103" s="53" t="s">
        <v>142</v>
      </c>
      <c r="H103" s="53" t="s">
        <v>143</v>
      </c>
      <c r="I103" s="14"/>
      <c r="J103" s="20"/>
    </row>
    <row r="104" spans="1:10" s="5" customFormat="1" ht="37.5" customHeight="1">
      <c r="A104" s="13" t="s">
        <v>159</v>
      </c>
      <c r="B104" s="14" t="s">
        <v>31</v>
      </c>
      <c r="C104" s="13" t="s">
        <v>117</v>
      </c>
      <c r="D104" s="15">
        <f>99000+100000</f>
        <v>199000</v>
      </c>
      <c r="E104" s="15">
        <f>D104</f>
        <v>199000</v>
      </c>
      <c r="F104" s="16"/>
      <c r="G104" s="53" t="s">
        <v>142</v>
      </c>
      <c r="H104" s="53" t="s">
        <v>143</v>
      </c>
      <c r="I104" s="14"/>
      <c r="J104" s="20"/>
    </row>
    <row r="105" spans="1:10" s="5" customFormat="1" ht="55.5" customHeight="1">
      <c r="A105" s="13" t="s">
        <v>160</v>
      </c>
      <c r="B105" s="14" t="s">
        <v>102</v>
      </c>
      <c r="C105" s="13" t="s">
        <v>117</v>
      </c>
      <c r="D105" s="15">
        <f>99000+100000</f>
        <v>199000</v>
      </c>
      <c r="E105" s="15">
        <f>D105</f>
        <v>199000</v>
      </c>
      <c r="F105" s="16"/>
      <c r="G105" s="53" t="s">
        <v>142</v>
      </c>
      <c r="H105" s="53" t="s">
        <v>143</v>
      </c>
      <c r="I105" s="14"/>
      <c r="J105" s="20"/>
    </row>
    <row r="106" spans="1:10" s="5" customFormat="1" ht="21.75" customHeight="1">
      <c r="A106" s="13"/>
      <c r="B106" s="14" t="s">
        <v>130</v>
      </c>
      <c r="C106" s="13"/>
      <c r="D106" s="15">
        <f>SUM(D101:D105)</f>
        <v>1014000</v>
      </c>
      <c r="E106" s="15">
        <f>SUM(E101:E105)</f>
        <v>1014000</v>
      </c>
      <c r="F106" s="16"/>
      <c r="G106" s="16"/>
      <c r="H106" s="16"/>
      <c r="I106" s="14"/>
      <c r="J106" s="20"/>
    </row>
    <row r="107" spans="1:10" s="5" customFormat="1" ht="24.75" customHeight="1">
      <c r="A107" s="13" t="s">
        <v>161</v>
      </c>
      <c r="B107" s="14" t="s">
        <v>67</v>
      </c>
      <c r="C107" s="13"/>
      <c r="D107" s="15"/>
      <c r="E107" s="15"/>
      <c r="F107" s="16"/>
      <c r="G107" s="16"/>
      <c r="H107" s="16"/>
      <c r="I107" s="14"/>
      <c r="J107" s="20"/>
    </row>
    <row r="108" spans="1:10" s="5" customFormat="1" ht="23.25" customHeight="1">
      <c r="A108" s="13"/>
      <c r="B108" s="19" t="s">
        <v>71</v>
      </c>
      <c r="C108" s="13"/>
      <c r="D108" s="15"/>
      <c r="E108" s="15"/>
      <c r="F108" s="16"/>
      <c r="G108" s="16"/>
      <c r="H108" s="16"/>
      <c r="I108" s="14"/>
      <c r="J108" s="20"/>
    </row>
    <row r="109" spans="1:10" s="5" customFormat="1" ht="37.5" customHeight="1">
      <c r="A109" s="13" t="s">
        <v>162</v>
      </c>
      <c r="B109" s="14" t="s">
        <v>28</v>
      </c>
      <c r="C109" s="13" t="s">
        <v>117</v>
      </c>
      <c r="D109" s="15">
        <v>50000</v>
      </c>
      <c r="E109" s="15">
        <f>D109</f>
        <v>50000</v>
      </c>
      <c r="F109" s="16"/>
      <c r="G109" s="53" t="s">
        <v>142</v>
      </c>
      <c r="H109" s="53" t="s">
        <v>142</v>
      </c>
      <c r="I109" s="14"/>
      <c r="J109" s="20"/>
    </row>
    <row r="110" spans="1:10" s="5" customFormat="1" ht="37.5" customHeight="1">
      <c r="A110" s="13" t="s">
        <v>163</v>
      </c>
      <c r="B110" s="14" t="s">
        <v>29</v>
      </c>
      <c r="C110" s="13" t="s">
        <v>117</v>
      </c>
      <c r="D110" s="15">
        <v>60000</v>
      </c>
      <c r="E110" s="15">
        <f>D110</f>
        <v>60000</v>
      </c>
      <c r="F110" s="16"/>
      <c r="G110" s="53" t="s">
        <v>142</v>
      </c>
      <c r="H110" s="53" t="s">
        <v>142</v>
      </c>
      <c r="I110" s="14"/>
      <c r="J110" s="20"/>
    </row>
    <row r="111" spans="1:10" s="5" customFormat="1" ht="28.5" customHeight="1">
      <c r="A111" s="13"/>
      <c r="B111" s="14" t="s">
        <v>168</v>
      </c>
      <c r="C111" s="13"/>
      <c r="D111" s="15">
        <f>D109+D110</f>
        <v>110000</v>
      </c>
      <c r="E111" s="15">
        <f>E109+E110</f>
        <v>110000</v>
      </c>
      <c r="F111" s="16"/>
      <c r="G111" s="16"/>
      <c r="H111" s="16"/>
      <c r="I111" s="55"/>
      <c r="J111" s="20"/>
    </row>
    <row r="112" spans="1:10" s="5" customFormat="1" ht="30" customHeight="1">
      <c r="A112" s="53"/>
      <c r="B112" s="14" t="s">
        <v>219</v>
      </c>
      <c r="C112" s="53"/>
      <c r="D112" s="15">
        <f>D32+D87+D88+D89+D96+D106+D111+D97+D98</f>
        <v>74695507</v>
      </c>
      <c r="E112" s="15">
        <f>E32+E87+E88+E89+E96+E106+E111+E97+E98</f>
        <v>63584207</v>
      </c>
      <c r="F112" s="15">
        <f>F32+F87+F88+F89+F96+F106+F111+F97+F98</f>
        <v>11111300</v>
      </c>
      <c r="G112" s="53"/>
      <c r="H112" s="53"/>
      <c r="I112" s="20"/>
      <c r="J112" s="20"/>
    </row>
    <row r="113" spans="1:10" s="3" customFormat="1" ht="23.25">
      <c r="A113" s="24"/>
      <c r="B113" s="88" t="s">
        <v>201</v>
      </c>
      <c r="C113" s="64"/>
      <c r="D113" s="64"/>
      <c r="E113" s="63"/>
      <c r="F113" s="63"/>
      <c r="G113" s="90"/>
      <c r="H113" s="91"/>
      <c r="I113" s="92"/>
      <c r="J113" s="63"/>
    </row>
    <row r="114" spans="1:10" ht="23.25">
      <c r="A114" s="59"/>
      <c r="B114" s="89"/>
      <c r="C114" s="59"/>
      <c r="D114" s="59"/>
      <c r="E114" s="59"/>
      <c r="F114" s="59"/>
      <c r="G114" s="94" t="s">
        <v>202</v>
      </c>
      <c r="H114" s="95"/>
      <c r="I114" s="96"/>
      <c r="J114" s="93"/>
    </row>
    <row r="118" ht="12.75">
      <c r="E118" s="8"/>
    </row>
  </sheetData>
  <sheetProtection/>
  <mergeCells count="21">
    <mergeCell ref="G114:I114"/>
    <mergeCell ref="H9:H11"/>
    <mergeCell ref="I9:I11"/>
    <mergeCell ref="E3:J3"/>
    <mergeCell ref="B34:D34"/>
    <mergeCell ref="I35:I49"/>
    <mergeCell ref="I50:I60"/>
    <mergeCell ref="J9:J11"/>
    <mergeCell ref="E10:F10"/>
    <mergeCell ref="A13:J13"/>
    <mergeCell ref="A33:I33"/>
    <mergeCell ref="B113:B114"/>
    <mergeCell ref="G113:I113"/>
    <mergeCell ref="E2:J2"/>
    <mergeCell ref="B5:I6"/>
    <mergeCell ref="A9:A11"/>
    <mergeCell ref="B9:B11"/>
    <mergeCell ref="C9:C11"/>
    <mergeCell ref="D9:D11"/>
    <mergeCell ref="E9:F9"/>
    <mergeCell ref="G9:G11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9" r:id="rId1"/>
  <headerFooter differentFirst="1" alignWithMargins="0">
    <oddHeader>&amp;RПродовження  додатка 1</oddHeader>
  </headerFooter>
  <rowBreaks count="7" manualBreakCount="7">
    <brk id="18" max="255" man="1"/>
    <brk id="35" max="255" man="1"/>
    <brk id="51" max="255" man="1"/>
    <brk id="67" max="255" man="1"/>
    <brk id="81" max="255" man="1"/>
    <brk id="93" max="9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19">
      <selection activeCell="B17" sqref="B17"/>
    </sheetView>
  </sheetViews>
  <sheetFormatPr defaultColWidth="9.00390625" defaultRowHeight="12.75"/>
  <cols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84" t="s">
        <v>116</v>
      </c>
      <c r="G2" s="84"/>
      <c r="H2" s="84"/>
      <c r="I2" s="84"/>
      <c r="J2" s="84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85" t="s">
        <v>115</v>
      </c>
      <c r="C6" s="86"/>
      <c r="D6" s="86"/>
      <c r="E6" s="86"/>
      <c r="F6" s="86"/>
      <c r="G6" s="86"/>
      <c r="H6" s="86"/>
      <c r="I6" s="86"/>
      <c r="J6" s="4"/>
    </row>
    <row r="7" spans="1:10" s="5" customFormat="1" ht="16.5" customHeight="1">
      <c r="A7" s="4"/>
      <c r="B7" s="86"/>
      <c r="C7" s="86"/>
      <c r="D7" s="86"/>
      <c r="E7" s="86"/>
      <c r="F7" s="86"/>
      <c r="G7" s="86"/>
      <c r="H7" s="86"/>
      <c r="I7" s="86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69" t="s">
        <v>25</v>
      </c>
      <c r="B10" s="69" t="s">
        <v>17</v>
      </c>
      <c r="C10" s="69" t="s">
        <v>16</v>
      </c>
      <c r="D10" s="69" t="s">
        <v>68</v>
      </c>
      <c r="E10" s="69" t="s">
        <v>0</v>
      </c>
      <c r="F10" s="69"/>
      <c r="G10" s="69" t="s">
        <v>15</v>
      </c>
      <c r="H10" s="69" t="s">
        <v>14</v>
      </c>
      <c r="I10" s="69" t="s">
        <v>36</v>
      </c>
      <c r="J10" s="69" t="s">
        <v>13</v>
      </c>
    </row>
    <row r="11" spans="1:10" s="4" customFormat="1" ht="38.25" customHeight="1">
      <c r="A11" s="69"/>
      <c r="B11" s="69"/>
      <c r="C11" s="69"/>
      <c r="D11" s="69"/>
      <c r="E11" s="74" t="s">
        <v>24</v>
      </c>
      <c r="F11" s="74"/>
      <c r="G11" s="69"/>
      <c r="H11" s="69"/>
      <c r="I11" s="69"/>
      <c r="J11" s="69"/>
    </row>
    <row r="12" spans="1:10" s="4" customFormat="1" ht="69.75" customHeight="1">
      <c r="A12" s="69"/>
      <c r="B12" s="69"/>
      <c r="C12" s="69"/>
      <c r="D12" s="69"/>
      <c r="E12" s="17" t="s">
        <v>69</v>
      </c>
      <c r="F12" s="17" t="s">
        <v>70</v>
      </c>
      <c r="G12" s="69"/>
      <c r="H12" s="69"/>
      <c r="I12" s="69"/>
      <c r="J12" s="69"/>
    </row>
    <row r="13" spans="1:10" s="5" customFormat="1" ht="18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.75">
      <c r="A14" s="79" t="s">
        <v>55</v>
      </c>
      <c r="B14" s="80"/>
      <c r="C14" s="80"/>
      <c r="D14" s="80"/>
      <c r="E14" s="80"/>
      <c r="F14" s="80"/>
      <c r="G14" s="80"/>
      <c r="H14" s="80"/>
      <c r="I14" s="80"/>
      <c r="J14" s="81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72" t="s">
        <v>32</v>
      </c>
      <c r="J16" s="20"/>
    </row>
    <row r="17" spans="1:10" s="5" customFormat="1" ht="42" customHeight="1">
      <c r="A17" s="26" t="s">
        <v>40</v>
      </c>
      <c r="B17" s="27" t="s">
        <v>147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82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83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73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73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73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87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76" t="s">
        <v>35</v>
      </c>
      <c r="B28" s="77"/>
      <c r="C28" s="77"/>
      <c r="D28" s="77"/>
      <c r="E28" s="77"/>
      <c r="F28" s="77"/>
      <c r="G28" s="77"/>
      <c r="H28" s="77"/>
      <c r="I28" s="78"/>
      <c r="J28" s="20"/>
    </row>
    <row r="29" spans="1:10" s="5" customFormat="1" ht="30" customHeight="1">
      <c r="A29" s="13" t="s">
        <v>9</v>
      </c>
      <c r="B29" s="71" t="s">
        <v>23</v>
      </c>
      <c r="C29" s="71"/>
      <c r="D29" s="71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72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73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73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73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73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73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73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73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73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73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73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73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73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73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73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73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73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73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73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73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73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73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73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73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73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73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72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73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73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73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73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73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73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73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73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73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73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73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73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73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73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73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73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73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73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73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73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73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73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.75">
      <c r="B91" s="5" t="s">
        <v>61</v>
      </c>
    </row>
    <row r="92" spans="2:8" s="3" customFormat="1" ht="18.75">
      <c r="B92" s="5" t="s">
        <v>62</v>
      </c>
      <c r="H92" s="5" t="s">
        <v>63</v>
      </c>
    </row>
    <row r="97" ht="12.75">
      <c r="E97" s="8"/>
    </row>
  </sheetData>
  <sheetProtection/>
  <mergeCells count="22">
    <mergeCell ref="G10:G12"/>
    <mergeCell ref="I65:I68"/>
    <mergeCell ref="I69:I78"/>
    <mergeCell ref="A28:I28"/>
    <mergeCell ref="I22:I25"/>
    <mergeCell ref="A10:A12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I79:I87"/>
    <mergeCell ref="A14:J14"/>
    <mergeCell ref="I30:I44"/>
    <mergeCell ref="I45:I55"/>
    <mergeCell ref="I16:I18"/>
    <mergeCell ref="B29:D29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2016-08-26T07:45:31Z</cp:lastPrinted>
  <dcterms:created xsi:type="dcterms:W3CDTF">2009-05-12T09:31:38Z</dcterms:created>
  <dcterms:modified xsi:type="dcterms:W3CDTF">2016-08-26T07:52:09Z</dcterms:modified>
  <cp:category/>
  <cp:version/>
  <cp:contentType/>
  <cp:contentStatus/>
</cp:coreProperties>
</file>