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87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'Лист1'!$A$1:$P$400</definedName>
  </definedNames>
  <calcPr fullCalcOnLoad="1"/>
</workbook>
</file>

<file path=xl/sharedStrings.xml><?xml version="1.0" encoding="utf-8"?>
<sst xmlns="http://schemas.openxmlformats.org/spreadsheetml/2006/main" count="853" uniqueCount="238">
  <si>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</si>
  <si>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</si>
  <si>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</si>
  <si>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</si>
  <si>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</si>
  <si>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</si>
  <si>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</si>
  <si>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</si>
  <si>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</si>
  <si>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</si>
  <si>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</si>
  <si>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</si>
  <si>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</si>
  <si>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</si>
  <si>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</si>
  <si>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</si>
  <si>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</si>
  <si>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</si>
  <si>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</si>
  <si>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</si>
  <si>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</si>
  <si>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</si>
  <si>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</si>
  <si>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</si>
  <si>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</si>
  <si>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</si>
  <si>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</si>
  <si>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</si>
  <si>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</si>
  <si>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</si>
  <si>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</si>
  <si>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</si>
  <si>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</si>
  <si>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</si>
  <si>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</si>
  <si>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</si>
  <si>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</si>
  <si>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</si>
  <si>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</si>
  <si>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</si>
  <si>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</si>
  <si>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</si>
  <si>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</si>
  <si>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</si>
  <si>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</si>
  <si>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</si>
  <si>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</si>
  <si>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</si>
  <si>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</si>
  <si>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</si>
  <si>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</si>
  <si>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</si>
  <si>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</si>
  <si>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</si>
  <si>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</si>
  <si>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</si>
  <si>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</si>
  <si>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</si>
  <si>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</si>
  <si>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</si>
  <si>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</si>
  <si>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</si>
  <si>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</si>
  <si>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</si>
  <si>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</si>
  <si>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</si>
  <si>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</si>
  <si>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</si>
  <si>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</si>
  <si>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</si>
  <si>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</si>
  <si>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1. Управління освіти Чернігівської міської ради</t>
  </si>
  <si>
    <t>Поточні видатки</t>
  </si>
  <si>
    <t>Оплата праці і нарахування на заробітну плату</t>
  </si>
  <si>
    <t xml:space="preserve">Оплата праці 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</si>
  <si>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</si>
  <si>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</si>
  <si>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</si>
  <si>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інвентар"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</si>
  <si>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</si>
  <si>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</si>
  <si>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</si>
  <si>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</si>
  <si>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</si>
  <si>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</si>
  <si>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</si>
  <si>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Дослідження і розробки, видатки державного (регіонального) значення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</si>
  <si>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</si>
  <si>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</si>
  <si>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Інші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</si>
  <si>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</si>
  <si>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</si>
  <si>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</si>
  <si>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</si>
  <si>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</si>
  <si>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</si>
  <si>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Обов’язкові виплати</t>
  </si>
  <si>
    <t>Стимулюючі допл.та надбавки</t>
  </si>
  <si>
    <t>Премії</t>
  </si>
  <si>
    <t>Матеріальна допомога</t>
  </si>
  <si>
    <t>2020 рік</t>
  </si>
  <si>
    <t>2021 рік</t>
  </si>
  <si>
    <t>Предмети, матеріали, обладнання та інвентар</t>
  </si>
  <si>
    <t>Дослідження, розробки, видатки державного(регіонального) програм</t>
  </si>
  <si>
    <t>Окремі заходи по реалізації державних(регіональних) програм, не віднесені до заходів розвитку</t>
  </si>
  <si>
    <t>Головний бухгалтер</t>
  </si>
  <si>
    <t>2.Управління освіти Чернігівської міської ради</t>
  </si>
  <si>
    <t>Керівництво і управління у відповідній сфері у містах, селищах, селах, об`єднаних територіальних громадах</t>
  </si>
  <si>
    <t>Завдання :</t>
  </si>
  <si>
    <t>Здійснення виконавчими органами міських рад, наданих законодавством повноважень у сфері освіти</t>
  </si>
  <si>
    <t>1. Показники затрат</t>
  </si>
  <si>
    <t>Обсяг видатків</t>
  </si>
  <si>
    <t xml:space="preserve">Кошторис та план асигнувань </t>
  </si>
  <si>
    <t>од.</t>
  </si>
  <si>
    <t>Штатний розпис</t>
  </si>
  <si>
    <t>Площа адміністративних одиниць</t>
  </si>
  <si>
    <t>кв. м.</t>
  </si>
  <si>
    <t>Договір оренди</t>
  </si>
  <si>
    <t>2. Показники продукту</t>
  </si>
  <si>
    <t xml:space="preserve">Кількість отриманих доручень, листів, заяв, скарг </t>
  </si>
  <si>
    <t>Журнал реєстрації</t>
  </si>
  <si>
    <t>Кількість підготовлених нормативно - правових актів (накази)</t>
  </si>
  <si>
    <t xml:space="preserve">Кількість прийнятих нормативно- правових актів (накази, розпорядження, рішення) </t>
  </si>
  <si>
    <t>Кількість перевірок</t>
  </si>
  <si>
    <t>План перевірок</t>
  </si>
  <si>
    <t>Кількість проведених засідань, нарад, семінарів</t>
  </si>
  <si>
    <t>План проведень</t>
  </si>
  <si>
    <t>3.Показники ефективності</t>
  </si>
  <si>
    <t>Кількість виконаних доручень, листів, звернень, заяв, скарг, на одного працівника</t>
  </si>
  <si>
    <t>Розрахунок</t>
  </si>
  <si>
    <t>Кількість підготовлених нормативно - правових актів на одного працівника</t>
  </si>
  <si>
    <t>Кількість перевірок на одного працівника</t>
  </si>
  <si>
    <t>Витрати на утримання однієї одиниці</t>
  </si>
  <si>
    <t>4. Показники якості</t>
  </si>
  <si>
    <t>Відсоток підготовлених нормативно-правових актів (наказів) у загальній кількості підготовлених документів</t>
  </si>
  <si>
    <t>%</t>
  </si>
  <si>
    <t>Відсоток вчасно виконаних доручень, листів, звернень, у загальній кількості</t>
  </si>
  <si>
    <t>Керівництво і управління у сфері освіти</t>
  </si>
  <si>
    <t xml:space="preserve">Здійснення виконавчими органами міських рад, наданих законодавством повноважень у сфері освіти </t>
  </si>
  <si>
    <t>-Конституція України (Закон від 28.06. 1996 № 254/96, зі змінами та доповненнями)</t>
  </si>
  <si>
    <t>-Бюджетний кодекс України (Закон від 08.07. 2010р. № 2456- VI , зі змінами та доповненнями)</t>
  </si>
  <si>
    <t>-Закон України «Про Державний бюджет України» на відповідний бюджетний період</t>
  </si>
  <si>
    <t>-Закон України «Про місцеве самоврядування в Україні» від 25 05. 1997р. №280/97-ВР</t>
  </si>
  <si>
    <t>-Наказ МФУ від 26.08. 2014 №836 «Про деякі питання запровадження програмно-цільового методу складання та    виконання місцевих бюджетів»</t>
  </si>
  <si>
    <t xml:space="preserve">-Наказ Міністерства фінансів України від 1 жовтня 2010 року № 1147(у редакції наказу Міністерства України від 22.12.2010 р. № 1608) «Про затвердження Типового переліку бюджетних програм та результативних показників їх виконання для місцевих бюджетів у галузі «Державне управління» </t>
  </si>
  <si>
    <t>- Наказ Міністерства фінансів України від 20 вересня 2017 року № 793 (зі змінами, внесеними згідно з Наказом Міністерства фінансів № 1181 від 29.12.2017) «Про затвердження складових програмної класифікації видатків та кредитування місцевих бюджетів»</t>
  </si>
  <si>
    <t>Посадові особи</t>
  </si>
  <si>
    <t>Інші</t>
  </si>
  <si>
    <t>0610160</t>
  </si>
  <si>
    <t>Керівництво і управління у відповідній сфері у містах ( місті Києві), селищах, селах, об`єднаних територіальних громадах</t>
  </si>
  <si>
    <t>оплата за газ,та підписні видання</t>
  </si>
  <si>
    <t>В.О. Білогура</t>
  </si>
  <si>
    <t>Н.М.Кот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</si>
  <si>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</si>
  <si>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</si>
  <si>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</si>
  <si>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</si>
  <si>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</si>
  <si>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</si>
  <si>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Інші поточні видатки</t>
  </si>
  <si>
    <t>2000</t>
  </si>
  <si>
    <t>Поточні  видатки</t>
  </si>
  <si>
    <t>2100</t>
  </si>
  <si>
    <t>Начальник управління освіти</t>
  </si>
  <si>
    <t>від 7 серпня 2019 року N 336)</t>
  </si>
  <si>
    <t>(код за ЄДРПОУ)</t>
  </si>
  <si>
    <t>(код Типової відомчої класифікації видатків та кредитування місцевого бюджету)</t>
  </si>
  <si>
    <t xml:space="preserve"> 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</si>
  <si>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 код Програмної класифікації видатків та кредитувння місцевого бюджету)</t>
  </si>
  <si>
    <t>3.</t>
  </si>
  <si>
    <t>(код бюджету)</t>
  </si>
  <si>
    <t>(код Типової програмної класифікації видатків та кредитування місцевого бюджету)</t>
  </si>
  <si>
    <t>( код Функціональної класифікації видатків та кредитувння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</si>
  <si>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</si>
  <si>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Кошти, що передаються із загального фонду до спеціального ( бюджет розвитку)</t>
  </si>
  <si>
    <t>2022 рік (прогноз)</t>
  </si>
  <si>
    <t>2022  рік (прогноз)</t>
  </si>
  <si>
    <t>2) результативні показники бюджетної програми у 2021- 2022 роках:</t>
  </si>
  <si>
    <t>Дебіторська заборгованість на 01.01.2019</t>
  </si>
  <si>
    <t>02147598</t>
  </si>
  <si>
    <t>грн.</t>
  </si>
  <si>
    <t>0111</t>
  </si>
  <si>
    <t>Кількість штатних одиниць (кількість чоловіків 5 од.)</t>
  </si>
  <si>
    <t>0610000</t>
  </si>
  <si>
    <t>0600000</t>
  </si>
  <si>
    <t>0160</t>
  </si>
  <si>
    <t>Забезпечення виконання наданих законодавством повноважень у сфері освіти м. Чернігова</t>
  </si>
  <si>
    <t>Кількість придбання обладнання</t>
  </si>
  <si>
    <t>Середні витрати на придбання одиниці обладнання та предметів довгострокового користування в загальній кількості запланованих</t>
  </si>
  <si>
    <t xml:space="preserve">% відсоток придбання предметів довгострокового користування </t>
  </si>
  <si>
    <t>1) надходження для виконання бюджетної програми у 2019 - 2021 роках:</t>
  </si>
  <si>
    <t>2019 рік (звіт)</t>
  </si>
  <si>
    <t>2020 рік (затверджено)</t>
  </si>
  <si>
    <t>2021 рік (проект)</t>
  </si>
  <si>
    <t>2) надходження для виконання бюджетної програми у 2022 - 2023 роках:</t>
  </si>
  <si>
    <t>2023 рік (прогноз)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</si>
  <si>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</si>
  <si>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</si>
  <si>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2019рік (звіт)</t>
  </si>
  <si>
    <t>2020рік (затверджено)</t>
  </si>
  <si>
    <t>3) видатки за кодами Класифікації видатків бюджету у 2022 - 2023 роках:</t>
  </si>
  <si>
    <t>2023  рік (прогноз)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</si>
  <si>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</si>
  <si>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</si>
  <si>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</si>
  <si>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2019- 2021 роках:</t>
  </si>
  <si>
    <t>Проект бюджету на 2021р.</t>
  </si>
  <si>
    <t>2023рік (прогноз)</t>
  </si>
  <si>
    <t>2020 рік (план)</t>
  </si>
  <si>
    <t>2022 рік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</si>
  <si>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</si>
  <si>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</si>
  <si>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2022- 2023 роках:</t>
  </si>
  <si>
    <t>12. Об'єкти, які виконуються в межах бюджетної програми за рахунок коштів бюджету розвитку у 2019- 2023 роках:</t>
  </si>
  <si>
    <t>2020  рік (затверджено)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</si>
  <si>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2021 - 2023роки.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</si>
  <si>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</si>
  <si>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</si>
  <si>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</si>
  <si>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</si>
  <si>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</si>
  <si>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</si>
  <si>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</si>
  <si>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БЮДЖЕТНИЙ ЗАПИТ НА 2021 - 2023 РОКИ індивідуальний (Форма 2021-2)</t>
  </si>
  <si>
    <t>4. Мета та завдання бюджетної програми на 2021- 2023 роки:</t>
  </si>
  <si>
    <t xml:space="preserve">  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</si>
  <si>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2021році.</t>
  </si>
  <si>
    <t>Плата за оренду майна бюджетних установ</t>
  </si>
  <si>
    <t>Оплата інших енергоносіїв</t>
  </si>
  <si>
    <t>Внаслідок використання коштів спеціального фонду у 2020 році  було придбано два комп`ютери у сумі 25,8 тис. грн. У 2021 році  планується  закупівля трьох комп`ютерів  у сумі 50 000 грн за рахунок  плати за оренду майна бюджетних установ, та  одного  ноутбука  у сумі 14000 грн за рахунок бюджету розвитку.</t>
  </si>
  <si>
    <t>Інвентарна справа</t>
  </si>
  <si>
    <t xml:space="preserve"> Унаслідок  використання  коштів загального фонду  у 2019 році  своєчасно проводився  поточний ремонт комп`ютерної техніки , автомобіля,  своєчасно здійснювалась  оплата за надані послуги  зв`язку , включаючи комунальні. У 2020 році своєчасно здійснювалась оплата за надані послуги та  комунальні, були придбані предмети, матеріали , та інвентар .У 2021 році очікуємо  збільшення  коштів з бюджету , що дозволить  збільшити  видатки  по всім  статтям витрат, та цим самим краще  забезпечити процес діяльності  всіх закладів освіти. Передбачення витрат на 2020 - 2022 роки обумовлена  подальшою реалізацією функцій та завдань  місцевої ради.</t>
  </si>
  <si>
    <t xml:space="preserve"> Внаслідок використання коштів загального фонду проводився поточний ремонт принтерів, автомобіля , приміщень, придбані запчастини на транспортний засіб, меблі,своєчасно здійснювалася оплата за надані послуги зв`язку та інші послуги, включаючи комунальні. У 2021 році очікуємо збільшення коштів з бюджету порівняно з 2020роком, що дозволить збільшити видатки по всім статтям витрат, та цим самим краще забезпечити процес діяльності всіх закладів освіти . Що стосується передбачення коштів на 2022- 2023 роки, то необхідно підвищити забезпечення працівників матеріальною базою в повному обсязі. </t>
  </si>
  <si>
    <t>площадь приміщень</t>
  </si>
  <si>
    <t>оредуема площа приміщень</t>
  </si>
  <si>
    <t>договір оренди</t>
  </si>
  <si>
    <t>інвентарна справа</t>
  </si>
  <si>
    <t>м.кв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</si>
</sst>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000000"/>
    <numFmt numFmtId="181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4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32" borderId="0" xfId="0" applyFont="1" applyFill="1" applyAlignment="1">
      <alignment vertical="center" wrapText="1"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178" fontId="3" fillId="0" borderId="10" xfId="0" applyNumberFormat="1" applyFont="1" applyBorder="1" applyAlignment="1">
      <alignment horizontal="left" vertical="center" wrapText="1"/>
    </xf>
    <xf numFmtId="2" fontId="4" fillId="0" borderId="0" xfId="0" applyNumberFormat="1" applyFont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3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49" fontId="9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2" fillId="0" borderId="0" xfId="0" applyNumberFormat="1" applyFont="1" applyAlignment="1">
      <alignment vertical="top" wrapText="1"/>
    </xf>
    <xf numFmtId="0" fontId="10" fillId="0" borderId="0" xfId="0" applyFont="1" applyAlignment="1">
      <alignment/>
    </xf>
    <xf numFmtId="3" fontId="9" fillId="0" borderId="10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/>
    </xf>
    <xf numFmtId="3" fontId="10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10" fillId="32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179" fontId="10" fillId="32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4" fillId="0" borderId="0" xfId="0" applyNumberFormat="1" applyFont="1" applyAlignment="1">
      <alignment/>
    </xf>
    <xf numFmtId="3" fontId="9" fillId="0" borderId="10" xfId="0" applyNumberFormat="1" applyFont="1" applyBorder="1" applyAlignment="1">
      <alignment vertical="center" wrapText="1"/>
    </xf>
    <xf numFmtId="179" fontId="10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center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9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2" fillId="0" borderId="0" xfId="0" applyNumberFormat="1" applyFont="1" applyAlignment="1">
      <alignment vertical="top" wrapText="1"/>
    </xf>
    <xf numFmtId="0" fontId="10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179" fontId="10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0"/>
  <sheetViews>
    <sheetView tabSelected="1" view="pageBreakPreview" zoomScale="75" zoomScaleNormal="75" zoomScaleSheetLayoutView="75" zoomScalePageLayoutView="0" workbookViewId="0" topLeftCell="B375">
      <selection activeCell="F209" sqref="F209:I209"/>
    </sheetView>
  </sheetViews>
  <sheetFormatPr defaultColWidth="9.140625" defaultRowHeight="15"/>
  <cols>
    <col min="1" max="1" width="15.00390625" style="4" customWidth="1"/>
    <col min="2" max="2" width="39.140625" style="4" customWidth="1"/>
    <col min="3" max="3" width="18.140625" style="4" customWidth="1"/>
    <col min="4" max="4" width="16.57421875" style="4" customWidth="1"/>
    <col min="5" max="5" width="17.57421875" style="4" customWidth="1"/>
    <col min="6" max="6" width="17.7109375" style="4" customWidth="1"/>
    <col min="7" max="7" width="21.7109375" style="4" customWidth="1"/>
    <col min="8" max="8" width="17.8515625" style="4" customWidth="1"/>
    <col min="9" max="9" width="15.00390625" style="4" customWidth="1"/>
    <col min="10" max="10" width="22.421875" style="4" customWidth="1"/>
    <col min="11" max="11" width="16.421875" style="4" customWidth="1"/>
    <col min="12" max="12" width="14.8515625" style="4" customWidth="1"/>
    <col min="13" max="13" width="16.57421875" style="4" customWidth="1"/>
    <col min="14" max="14" width="17.421875" style="4" customWidth="1"/>
    <col min="15" max="15" width="13.140625" style="4" customWidth="1"/>
    <col min="16" max="16" width="13.00390625" style="4" customWidth="1"/>
    <col min="17" max="16384" width="9.140625" style="4" customWidth="1"/>
  </cols>
  <sheetData>
    <row r="1" spans="11:16" ht="33" customHeight="1">
      <c r="K1" s="5" t="s">
        <v>0</v>
      </c>
      <c r="M1" s="6"/>
      <c r="N1" s="6"/>
      <c r="O1" s="6"/>
      <c r="P1" s="5"/>
    </row>
    <row r="2" spans="11:16" ht="14.25">
      <c r="K2" s="5" t="s">
        <v>1</v>
      </c>
      <c r="M2" s="6"/>
      <c r="N2" s="6"/>
      <c r="O2" s="6"/>
      <c r="P2" s="5"/>
    </row>
    <row r="3" spans="11:16" ht="14.25">
      <c r="K3" s="5" t="s">
        <v>2</v>
      </c>
      <c r="M3" s="6"/>
      <c r="N3" s="6"/>
      <c r="O3" s="6"/>
      <c r="P3" s="5"/>
    </row>
    <row r="4" spans="11:16" ht="14.25">
      <c r="K4" s="5" t="s">
        <v>3</v>
      </c>
      <c r="M4" s="6"/>
      <c r="N4" s="6"/>
      <c r="O4" s="6"/>
      <c r="P4" s="5"/>
    </row>
    <row r="5" spans="11:16" ht="24" customHeight="1">
      <c r="K5" s="5" t="s">
        <v>164</v>
      </c>
      <c r="M5" s="6"/>
      <c r="N5" s="6"/>
      <c r="O5" s="6"/>
      <c r="P5" s="5"/>
    </row>
    <row r="6" ht="19.5" customHeight="1">
      <c r="P6" s="7"/>
    </row>
    <row r="7" spans="1:16" ht="21" customHeight="1">
      <c r="A7" s="121" t="s">
        <v>223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1:16" ht="35.25" customHeight="1">
      <c r="A8" s="124" t="s">
        <v>71</v>
      </c>
      <c r="B8" s="124"/>
      <c r="C8" s="124"/>
      <c r="D8" s="124"/>
      <c r="E8" s="124"/>
      <c r="F8" s="124"/>
      <c r="G8" s="124"/>
      <c r="H8" s="124"/>
      <c r="I8" s="124"/>
      <c r="J8" s="58"/>
      <c r="K8" s="122" t="s">
        <v>184</v>
      </c>
      <c r="L8" s="122"/>
      <c r="M8" s="58"/>
      <c r="N8" s="58"/>
      <c r="O8" s="122" t="s">
        <v>179</v>
      </c>
      <c r="P8" s="122"/>
    </row>
    <row r="9" spans="1:16" ht="74.25" customHeight="1">
      <c r="A9" s="125" t="s">
        <v>4</v>
      </c>
      <c r="B9" s="125"/>
      <c r="C9" s="125"/>
      <c r="D9" s="125"/>
      <c r="E9" s="125"/>
      <c r="F9" s="125"/>
      <c r="G9" s="125"/>
      <c r="H9" s="125"/>
      <c r="I9" s="125"/>
      <c r="J9" s="8"/>
      <c r="K9" s="123" t="s">
        <v>166</v>
      </c>
      <c r="L9" s="123"/>
      <c r="M9" s="8"/>
      <c r="N9" s="8"/>
      <c r="O9" s="123" t="s">
        <v>165</v>
      </c>
      <c r="P9" s="123"/>
    </row>
    <row r="10" spans="1:16" ht="18.75" customHeight="1">
      <c r="A10" s="119" t="s">
        <v>106</v>
      </c>
      <c r="B10" s="119"/>
      <c r="C10" s="119"/>
      <c r="D10" s="119"/>
      <c r="E10" s="119"/>
      <c r="F10" s="119"/>
      <c r="G10" s="119"/>
      <c r="H10" s="119"/>
      <c r="I10" s="119"/>
      <c r="J10" s="59"/>
      <c r="K10" s="126" t="s">
        <v>185</v>
      </c>
      <c r="L10" s="126"/>
      <c r="M10" s="59"/>
      <c r="N10" s="59"/>
      <c r="O10" s="122" t="s">
        <v>179</v>
      </c>
      <c r="P10" s="122"/>
    </row>
    <row r="11" spans="1:16" ht="99.75" customHeight="1">
      <c r="A11" s="125" t="s">
        <v>5</v>
      </c>
      <c r="B11" s="125"/>
      <c r="C11" s="125"/>
      <c r="D11" s="125"/>
      <c r="E11" s="125"/>
      <c r="F11" s="125"/>
      <c r="G11" s="125"/>
      <c r="H11" s="125"/>
      <c r="I11" s="125"/>
      <c r="J11" s="8"/>
      <c r="K11" s="101" t="s">
        <v>167</v>
      </c>
      <c r="L11" s="101"/>
      <c r="M11" s="8"/>
      <c r="N11" s="8"/>
      <c r="O11" s="123" t="s">
        <v>165</v>
      </c>
      <c r="P11" s="123"/>
    </row>
    <row r="12" spans="1:16" ht="64.5" customHeight="1">
      <c r="A12" s="9" t="s">
        <v>169</v>
      </c>
      <c r="B12" s="60" t="s">
        <v>148</v>
      </c>
      <c r="C12" s="61"/>
      <c r="D12" s="100" t="s">
        <v>183</v>
      </c>
      <c r="E12" s="100"/>
      <c r="F12" s="61"/>
      <c r="G12" s="100" t="s">
        <v>181</v>
      </c>
      <c r="H12" s="100"/>
      <c r="I12" s="61"/>
      <c r="J12" s="61"/>
      <c r="K12" s="99" t="s">
        <v>106</v>
      </c>
      <c r="L12" s="99"/>
      <c r="M12" s="61"/>
      <c r="N12" s="61"/>
      <c r="O12" s="99">
        <v>25559000000</v>
      </c>
      <c r="P12" s="99"/>
    </row>
    <row r="13" spans="1:16" ht="72" customHeight="1">
      <c r="A13" s="10"/>
      <c r="B13" s="10" t="s">
        <v>168</v>
      </c>
      <c r="C13" s="10"/>
      <c r="D13" s="101" t="s">
        <v>171</v>
      </c>
      <c r="E13" s="101"/>
      <c r="F13" s="10"/>
      <c r="G13" s="101" t="s">
        <v>172</v>
      </c>
      <c r="H13" s="101"/>
      <c r="I13" s="10"/>
      <c r="J13" s="10"/>
      <c r="K13" s="101" t="s">
        <v>173</v>
      </c>
      <c r="L13" s="101"/>
      <c r="M13" s="10"/>
      <c r="N13" s="10"/>
      <c r="O13" s="102" t="s">
        <v>170</v>
      </c>
      <c r="P13" s="102"/>
    </row>
    <row r="14" spans="1:16" ht="39.75" customHeight="1">
      <c r="A14" s="10"/>
      <c r="B14" s="10"/>
      <c r="C14" s="10"/>
      <c r="D14" s="11"/>
      <c r="E14" s="11"/>
      <c r="F14" s="10"/>
      <c r="G14" s="11"/>
      <c r="H14" s="11"/>
      <c r="I14" s="10"/>
      <c r="J14" s="10"/>
      <c r="K14" s="11"/>
      <c r="L14" s="11"/>
      <c r="M14" s="10"/>
      <c r="N14" s="10"/>
      <c r="O14" s="11"/>
      <c r="P14" s="11"/>
    </row>
    <row r="15" spans="1:2" ht="14.25">
      <c r="A15" s="12"/>
      <c r="B15" s="8"/>
    </row>
    <row r="16" spans="1:16" ht="18">
      <c r="A16" s="62"/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</row>
    <row r="17" spans="1:16" ht="21" customHeight="1">
      <c r="A17" s="120" t="s">
        <v>224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</row>
    <row r="18" spans="1:16" ht="24" customHeight="1">
      <c r="A18" s="120" t="s">
        <v>153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</row>
    <row r="19" spans="1:16" ht="24.75" customHeight="1">
      <c r="A19" s="127" t="s">
        <v>137</v>
      </c>
      <c r="B19" s="127"/>
      <c r="C19" s="127"/>
      <c r="D19" s="127"/>
      <c r="E19" s="127"/>
      <c r="F19" s="127"/>
      <c r="G19" s="127"/>
      <c r="H19" s="127"/>
      <c r="I19" s="127"/>
      <c r="J19" s="65"/>
      <c r="K19" s="65"/>
      <c r="L19" s="65"/>
      <c r="M19" s="65"/>
      <c r="N19" s="65"/>
      <c r="O19" s="65"/>
      <c r="P19" s="65"/>
    </row>
    <row r="20" spans="1:16" ht="24.75" customHeight="1">
      <c r="A20" s="66"/>
      <c r="B20" s="66"/>
      <c r="C20" s="66"/>
      <c r="D20" s="66"/>
      <c r="E20" s="66"/>
      <c r="F20" s="66"/>
      <c r="G20" s="66"/>
      <c r="H20" s="66"/>
      <c r="I20" s="66"/>
      <c r="J20" s="65"/>
      <c r="K20" s="65"/>
      <c r="L20" s="65"/>
      <c r="M20" s="65"/>
      <c r="N20" s="65"/>
      <c r="O20" s="65"/>
      <c r="P20" s="65"/>
    </row>
    <row r="21" spans="1:16" ht="32.25" customHeight="1">
      <c r="A21" s="120" t="s">
        <v>154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</row>
    <row r="22" spans="1:16" ht="33" customHeight="1">
      <c r="A22" s="128" t="s">
        <v>138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65"/>
      <c r="O22" s="65"/>
      <c r="P22" s="65"/>
    </row>
    <row r="23" spans="1:16" ht="18">
      <c r="A23" s="120" t="s">
        <v>155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</row>
    <row r="24" spans="1:16" ht="8.25" customHeight="1">
      <c r="A24" s="129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65"/>
    </row>
    <row r="25" spans="1:16" ht="8.25" customHeight="1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5"/>
    </row>
    <row r="26" spans="1:16" ht="24" customHeight="1">
      <c r="A26" s="94" t="s">
        <v>139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68"/>
      <c r="O26" s="68"/>
      <c r="P26" s="65"/>
    </row>
    <row r="27" spans="1:16" ht="24" customHeight="1">
      <c r="A27" s="94" t="s">
        <v>140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24" customHeight="1">
      <c r="A28" s="94" t="s">
        <v>141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68"/>
      <c r="O28" s="68"/>
      <c r="P28" s="65"/>
    </row>
    <row r="29" spans="1:16" ht="24" customHeight="1">
      <c r="A29" s="94" t="s">
        <v>142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68"/>
      <c r="P29" s="65"/>
    </row>
    <row r="30" spans="1:16" ht="24" customHeight="1">
      <c r="A30" s="94" t="s">
        <v>143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68"/>
      <c r="O30" s="68"/>
      <c r="P30" s="65"/>
    </row>
    <row r="31" spans="1:17" ht="41.25" customHeight="1">
      <c r="A31" s="97" t="s">
        <v>144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16"/>
    </row>
    <row r="32" spans="1:18" ht="40.5" customHeight="1">
      <c r="A32" s="97" t="s">
        <v>145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16"/>
      <c r="R32" s="16"/>
    </row>
    <row r="33" spans="1:16" ht="24" customHeight="1">
      <c r="A33" s="14"/>
      <c r="B33" s="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3"/>
    </row>
    <row r="34" spans="1:16" ht="15">
      <c r="A34" s="96" t="s">
        <v>156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</row>
    <row r="35" spans="1:16" ht="15">
      <c r="A35" s="96" t="s">
        <v>190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ht="14.25">
      <c r="N36" s="12" t="s">
        <v>6</v>
      </c>
    </row>
    <row r="38" spans="1:14" ht="15">
      <c r="A38" s="98" t="s">
        <v>7</v>
      </c>
      <c r="B38" s="98" t="s">
        <v>8</v>
      </c>
      <c r="C38" s="95" t="s">
        <v>191</v>
      </c>
      <c r="D38" s="95"/>
      <c r="E38" s="95"/>
      <c r="F38" s="95"/>
      <c r="G38" s="95" t="s">
        <v>192</v>
      </c>
      <c r="H38" s="95"/>
      <c r="I38" s="95"/>
      <c r="J38" s="95"/>
      <c r="K38" s="95" t="s">
        <v>193</v>
      </c>
      <c r="L38" s="95"/>
      <c r="M38" s="95"/>
      <c r="N38" s="95"/>
    </row>
    <row r="39" spans="1:14" ht="68.25" customHeight="1">
      <c r="A39" s="98"/>
      <c r="B39" s="98"/>
      <c r="C39" s="17" t="s">
        <v>9</v>
      </c>
      <c r="D39" s="17" t="s">
        <v>10</v>
      </c>
      <c r="E39" s="17" t="s">
        <v>11</v>
      </c>
      <c r="F39" s="17" t="s">
        <v>54</v>
      </c>
      <c r="G39" s="17" t="s">
        <v>9</v>
      </c>
      <c r="H39" s="17" t="s">
        <v>10</v>
      </c>
      <c r="I39" s="17" t="s">
        <v>11</v>
      </c>
      <c r="J39" s="17" t="s">
        <v>52</v>
      </c>
      <c r="K39" s="17" t="s">
        <v>9</v>
      </c>
      <c r="L39" s="17" t="s">
        <v>10</v>
      </c>
      <c r="M39" s="17" t="s">
        <v>11</v>
      </c>
      <c r="N39" s="17" t="s">
        <v>53</v>
      </c>
    </row>
    <row r="40" spans="1:14" ht="14.25">
      <c r="A40" s="17">
        <v>1</v>
      </c>
      <c r="B40" s="17">
        <v>2</v>
      </c>
      <c r="C40" s="17">
        <v>3</v>
      </c>
      <c r="D40" s="17">
        <v>4</v>
      </c>
      <c r="E40" s="17">
        <v>5</v>
      </c>
      <c r="F40" s="17">
        <v>6</v>
      </c>
      <c r="G40" s="17">
        <v>7</v>
      </c>
      <c r="H40" s="17">
        <v>8</v>
      </c>
      <c r="I40" s="17">
        <v>9</v>
      </c>
      <c r="J40" s="17">
        <v>10</v>
      </c>
      <c r="K40" s="17">
        <v>11</v>
      </c>
      <c r="L40" s="17">
        <v>12</v>
      </c>
      <c r="M40" s="17">
        <v>13</v>
      </c>
      <c r="N40" s="17">
        <v>14</v>
      </c>
    </row>
    <row r="41" spans="1:14" ht="88.5" customHeight="1">
      <c r="A41" s="19" t="s">
        <v>148</v>
      </c>
      <c r="B41" s="20" t="s">
        <v>149</v>
      </c>
      <c r="C41" s="70"/>
      <c r="D41" s="70"/>
      <c r="E41" s="70"/>
      <c r="F41" s="70"/>
      <c r="G41" s="70"/>
      <c r="H41" s="70"/>
      <c r="I41" s="70"/>
      <c r="J41" s="70"/>
      <c r="K41" s="87"/>
      <c r="L41" s="70"/>
      <c r="M41" s="70"/>
      <c r="N41" s="70">
        <f>SUM(K41:M41)</f>
        <v>0</v>
      </c>
    </row>
    <row r="42" spans="1:14" ht="36" customHeight="1">
      <c r="A42" s="17" t="s">
        <v>12</v>
      </c>
      <c r="B42" s="21" t="s">
        <v>13</v>
      </c>
      <c r="C42" s="72">
        <v>3507469</v>
      </c>
      <c r="D42" s="72" t="s">
        <v>14</v>
      </c>
      <c r="E42" s="72" t="s">
        <v>14</v>
      </c>
      <c r="F42" s="72">
        <f>C42</f>
        <v>3507469</v>
      </c>
      <c r="G42" s="72">
        <v>4384959</v>
      </c>
      <c r="H42" s="72" t="s">
        <v>14</v>
      </c>
      <c r="I42" s="72" t="s">
        <v>14</v>
      </c>
      <c r="J42" s="72">
        <f>G42</f>
        <v>4384959</v>
      </c>
      <c r="K42" s="91">
        <v>5247657</v>
      </c>
      <c r="L42" s="72" t="s">
        <v>14</v>
      </c>
      <c r="M42" s="72" t="s">
        <v>14</v>
      </c>
      <c r="N42" s="72">
        <f>K42</f>
        <v>5247657</v>
      </c>
    </row>
    <row r="43" spans="1:14" ht="57.75" customHeight="1">
      <c r="A43" s="17">
        <v>25020000</v>
      </c>
      <c r="B43" s="21" t="s">
        <v>55</v>
      </c>
      <c r="C43" s="71" t="s">
        <v>14</v>
      </c>
      <c r="D43" s="71">
        <v>0</v>
      </c>
      <c r="E43" s="71">
        <v>0</v>
      </c>
      <c r="F43" s="71">
        <f>D43</f>
        <v>0</v>
      </c>
      <c r="G43" s="71" t="s">
        <v>14</v>
      </c>
      <c r="H43" s="71">
        <v>0</v>
      </c>
      <c r="I43" s="71">
        <v>0</v>
      </c>
      <c r="J43" s="71">
        <f>H43</f>
        <v>0</v>
      </c>
      <c r="K43" s="71" t="s">
        <v>14</v>
      </c>
      <c r="L43" s="71"/>
      <c r="M43" s="71">
        <v>0</v>
      </c>
      <c r="N43" s="71">
        <f>L43</f>
        <v>0</v>
      </c>
    </row>
    <row r="44" spans="1:14" ht="57.75" customHeight="1">
      <c r="A44" s="17">
        <v>25010300</v>
      </c>
      <c r="B44" s="21" t="s">
        <v>227</v>
      </c>
      <c r="C44" s="71">
        <v>0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f>634400</f>
        <v>634400</v>
      </c>
      <c r="M44" s="71">
        <v>0</v>
      </c>
      <c r="N44" s="71">
        <f>L44</f>
        <v>634400</v>
      </c>
    </row>
    <row r="45" spans="1:14" ht="52.5" customHeight="1">
      <c r="A45" s="17">
        <v>602400</v>
      </c>
      <c r="B45" s="22" t="s">
        <v>174</v>
      </c>
      <c r="C45" s="71" t="s">
        <v>14</v>
      </c>
      <c r="D45" s="71">
        <v>0</v>
      </c>
      <c r="E45" s="71">
        <v>0</v>
      </c>
      <c r="F45" s="71">
        <f>D45</f>
        <v>0</v>
      </c>
      <c r="G45" s="71" t="s">
        <v>14</v>
      </c>
      <c r="H45" s="71">
        <v>26000</v>
      </c>
      <c r="I45" s="71">
        <v>26000</v>
      </c>
      <c r="J45" s="71">
        <f>H45</f>
        <v>26000</v>
      </c>
      <c r="K45" s="71" t="s">
        <v>14</v>
      </c>
      <c r="L45" s="75">
        <v>14000</v>
      </c>
      <c r="M45" s="75">
        <v>14000</v>
      </c>
      <c r="N45" s="71">
        <f>L45</f>
        <v>14000</v>
      </c>
    </row>
    <row r="46" spans="1:14" ht="25.5" customHeight="1">
      <c r="A46" s="17" t="s">
        <v>12</v>
      </c>
      <c r="B46" s="21" t="s">
        <v>15</v>
      </c>
      <c r="C46" s="71" t="s">
        <v>14</v>
      </c>
      <c r="D46" s="71" t="s">
        <v>12</v>
      </c>
      <c r="E46" s="71" t="s">
        <v>12</v>
      </c>
      <c r="F46" s="71" t="s">
        <v>12</v>
      </c>
      <c r="G46" s="71" t="s">
        <v>14</v>
      </c>
      <c r="H46" s="71" t="s">
        <v>12</v>
      </c>
      <c r="I46" s="71" t="s">
        <v>12</v>
      </c>
      <c r="J46" s="71" t="s">
        <v>12</v>
      </c>
      <c r="K46" s="71" t="s">
        <v>14</v>
      </c>
      <c r="L46" s="71"/>
      <c r="M46" s="71" t="s">
        <v>12</v>
      </c>
      <c r="N46" s="71" t="s">
        <v>12</v>
      </c>
    </row>
    <row r="47" spans="1:14" ht="24" customHeight="1">
      <c r="A47" s="17" t="s">
        <v>12</v>
      </c>
      <c r="B47" s="17" t="s">
        <v>16</v>
      </c>
      <c r="C47" s="72">
        <f>C42</f>
        <v>3507469</v>
      </c>
      <c r="D47" s="72">
        <f>D43+D45</f>
        <v>0</v>
      </c>
      <c r="E47" s="72">
        <f>E45</f>
        <v>0</v>
      </c>
      <c r="F47" s="69">
        <f>SUM(C47:E47)</f>
        <v>3507469</v>
      </c>
      <c r="G47" s="72">
        <f>G42</f>
        <v>4384959</v>
      </c>
      <c r="H47" s="72">
        <f>H45</f>
        <v>26000</v>
      </c>
      <c r="I47" s="72">
        <v>26000</v>
      </c>
      <c r="J47" s="72">
        <f>SUM(J41:J46)</f>
        <v>4410959</v>
      </c>
      <c r="K47" s="72">
        <f>K42</f>
        <v>5247657</v>
      </c>
      <c r="L47" s="72">
        <f>L44+L45</f>
        <v>648400</v>
      </c>
      <c r="M47" s="72">
        <f>M45</f>
        <v>14000</v>
      </c>
      <c r="N47" s="72">
        <f>SUM(N41:N46)</f>
        <v>5896057</v>
      </c>
    </row>
    <row r="49" spans="1:10" ht="15">
      <c r="A49" s="93" t="s">
        <v>194</v>
      </c>
      <c r="B49" s="93"/>
      <c r="C49" s="93"/>
      <c r="D49" s="93"/>
      <c r="E49" s="93"/>
      <c r="F49" s="93"/>
      <c r="G49" s="93"/>
      <c r="H49" s="93"/>
      <c r="I49" s="93"/>
      <c r="J49" s="93"/>
    </row>
    <row r="50" spans="1:10" ht="14.25">
      <c r="A50" s="12"/>
      <c r="J50" s="12" t="s">
        <v>6</v>
      </c>
    </row>
    <row r="52" spans="1:10" ht="15">
      <c r="A52" s="98" t="s">
        <v>7</v>
      </c>
      <c r="B52" s="98" t="s">
        <v>8</v>
      </c>
      <c r="C52" s="95" t="s">
        <v>175</v>
      </c>
      <c r="D52" s="95"/>
      <c r="E52" s="95"/>
      <c r="F52" s="95"/>
      <c r="G52" s="95" t="s">
        <v>195</v>
      </c>
      <c r="H52" s="95"/>
      <c r="I52" s="95"/>
      <c r="J52" s="95"/>
    </row>
    <row r="53" spans="1:10" ht="60.75" customHeight="1">
      <c r="A53" s="98"/>
      <c r="B53" s="98"/>
      <c r="C53" s="17" t="s">
        <v>9</v>
      </c>
      <c r="D53" s="17" t="s">
        <v>10</v>
      </c>
      <c r="E53" s="17" t="s">
        <v>11</v>
      </c>
      <c r="F53" s="17" t="s">
        <v>54</v>
      </c>
      <c r="G53" s="17" t="s">
        <v>9</v>
      </c>
      <c r="H53" s="17" t="s">
        <v>10</v>
      </c>
      <c r="I53" s="17" t="s">
        <v>11</v>
      </c>
      <c r="J53" s="17" t="s">
        <v>52</v>
      </c>
    </row>
    <row r="54" spans="1:14" ht="14.25">
      <c r="A54" s="17">
        <v>1</v>
      </c>
      <c r="B54" s="17">
        <v>2</v>
      </c>
      <c r="C54" s="17">
        <v>3</v>
      </c>
      <c r="D54" s="17">
        <v>4</v>
      </c>
      <c r="E54" s="17">
        <v>5</v>
      </c>
      <c r="F54" s="17">
        <v>6</v>
      </c>
      <c r="G54" s="17">
        <v>7</v>
      </c>
      <c r="H54" s="17">
        <v>8</v>
      </c>
      <c r="I54" s="17">
        <v>9</v>
      </c>
      <c r="J54" s="17">
        <v>10</v>
      </c>
      <c r="K54" s="24"/>
      <c r="L54" s="24"/>
      <c r="M54" s="24"/>
      <c r="N54" s="24"/>
    </row>
    <row r="55" spans="1:14" ht="86.25" customHeight="1">
      <c r="A55" s="19" t="s">
        <v>148</v>
      </c>
      <c r="B55" s="20" t="s">
        <v>149</v>
      </c>
      <c r="C55" s="72"/>
      <c r="D55" s="71"/>
      <c r="E55" s="71"/>
      <c r="F55" s="72"/>
      <c r="G55" s="72"/>
      <c r="H55" s="71"/>
      <c r="I55" s="71"/>
      <c r="J55" s="72"/>
      <c r="K55" s="25"/>
      <c r="L55" s="25"/>
      <c r="M55" s="25"/>
      <c r="N55" s="25"/>
    </row>
    <row r="56" spans="1:14" ht="28.5">
      <c r="A56" s="21" t="s">
        <v>12</v>
      </c>
      <c r="B56" s="21" t="s">
        <v>13</v>
      </c>
      <c r="C56" s="72">
        <f>K42*1.062</f>
        <v>5573011.734</v>
      </c>
      <c r="D56" s="71" t="s">
        <v>14</v>
      </c>
      <c r="E56" s="71" t="s">
        <v>14</v>
      </c>
      <c r="F56" s="72">
        <f>C56</f>
        <v>5573011.734</v>
      </c>
      <c r="G56" s="72">
        <f>C56*1.053</f>
        <v>5868381.355901999</v>
      </c>
      <c r="H56" s="72" t="s">
        <v>14</v>
      </c>
      <c r="I56" s="72" t="s">
        <v>14</v>
      </c>
      <c r="J56" s="72">
        <f>G56</f>
        <v>5868381.355901999</v>
      </c>
      <c r="K56" s="24"/>
      <c r="L56" s="24"/>
      <c r="M56" s="24"/>
      <c r="N56" s="24"/>
    </row>
    <row r="57" spans="1:10" ht="42.75">
      <c r="A57" s="21" t="s">
        <v>12</v>
      </c>
      <c r="B57" s="21" t="s">
        <v>56</v>
      </c>
      <c r="C57" s="71" t="s">
        <v>14</v>
      </c>
      <c r="D57" s="71">
        <v>0</v>
      </c>
      <c r="E57" s="71">
        <v>0</v>
      </c>
      <c r="F57" s="71">
        <f>D57</f>
        <v>0</v>
      </c>
      <c r="G57" s="71" t="s">
        <v>14</v>
      </c>
      <c r="H57" s="71">
        <v>0</v>
      </c>
      <c r="I57" s="71">
        <v>0</v>
      </c>
      <c r="J57" s="71">
        <f>H57</f>
        <v>0</v>
      </c>
    </row>
    <row r="58" spans="1:10" ht="28.5">
      <c r="A58" s="17">
        <v>25010300</v>
      </c>
      <c r="B58" s="21" t="s">
        <v>227</v>
      </c>
      <c r="C58" s="71"/>
      <c r="D58" s="71">
        <f>L44*1.062</f>
        <v>673732.8</v>
      </c>
      <c r="E58" s="71">
        <v>0</v>
      </c>
      <c r="F58" s="71">
        <f>D58</f>
        <v>673732.8</v>
      </c>
      <c r="G58" s="71">
        <v>0</v>
      </c>
      <c r="H58" s="71">
        <f>D58*1.053</f>
        <v>709440.6384</v>
      </c>
      <c r="I58" s="71">
        <v>0</v>
      </c>
      <c r="J58" s="71">
        <f>H58</f>
        <v>709440.6384</v>
      </c>
    </row>
    <row r="59" spans="1:10" ht="28.5">
      <c r="A59" s="21" t="s">
        <v>12</v>
      </c>
      <c r="B59" s="21" t="s">
        <v>57</v>
      </c>
      <c r="C59" s="71" t="s">
        <v>14</v>
      </c>
      <c r="D59" s="71">
        <v>0</v>
      </c>
      <c r="E59" s="71">
        <v>0</v>
      </c>
      <c r="F59" s="71">
        <f>D59</f>
        <v>0</v>
      </c>
      <c r="G59" s="71" t="s">
        <v>14</v>
      </c>
      <c r="H59" s="71"/>
      <c r="I59" s="71">
        <v>0</v>
      </c>
      <c r="J59" s="71">
        <f>H59</f>
        <v>0</v>
      </c>
    </row>
    <row r="60" spans="1:10" ht="42.75">
      <c r="A60" s="17">
        <v>602400</v>
      </c>
      <c r="B60" s="22" t="s">
        <v>174</v>
      </c>
      <c r="C60" s="71"/>
      <c r="D60" s="71">
        <f>L45*1.062</f>
        <v>14868</v>
      </c>
      <c r="E60" s="71">
        <f>M45*1.062</f>
        <v>14868</v>
      </c>
      <c r="F60" s="71">
        <f>D60</f>
        <v>14868</v>
      </c>
      <c r="G60" s="71">
        <v>0</v>
      </c>
      <c r="H60" s="71">
        <f>D60*1.053</f>
        <v>15656.003999999999</v>
      </c>
      <c r="I60" s="71">
        <f>E60*1.053</f>
        <v>15656.003999999999</v>
      </c>
      <c r="J60" s="71">
        <f>H60</f>
        <v>15656.003999999999</v>
      </c>
    </row>
    <row r="61" spans="1:10" ht="21" customHeight="1">
      <c r="A61" s="21" t="s">
        <v>12</v>
      </c>
      <c r="B61" s="21" t="s">
        <v>15</v>
      </c>
      <c r="C61" s="71" t="s">
        <v>14</v>
      </c>
      <c r="D61" s="71">
        <v>0</v>
      </c>
      <c r="E61" s="71">
        <v>0</v>
      </c>
      <c r="F61" s="71">
        <v>0</v>
      </c>
      <c r="G61" s="71" t="s">
        <v>14</v>
      </c>
      <c r="H61" s="71">
        <v>0</v>
      </c>
      <c r="I61" s="71">
        <v>0</v>
      </c>
      <c r="J61" s="71">
        <v>0</v>
      </c>
    </row>
    <row r="62" spans="1:10" ht="21" customHeight="1">
      <c r="A62" s="21" t="s">
        <v>12</v>
      </c>
      <c r="B62" s="17" t="s">
        <v>16</v>
      </c>
      <c r="C62" s="72">
        <f>C56</f>
        <v>5573011.734</v>
      </c>
      <c r="D62" s="72">
        <f>SUM(D58:D61)</f>
        <v>688600.8</v>
      </c>
      <c r="E62" s="72">
        <f>SUM(E58:E61)</f>
        <v>14868</v>
      </c>
      <c r="F62" s="72">
        <f>C62+D62</f>
        <v>6261612.534</v>
      </c>
      <c r="G62" s="72">
        <f>G56</f>
        <v>5868381.355901999</v>
      </c>
      <c r="H62" s="72">
        <f>SUM(H58:H61)</f>
        <v>725096.6424</v>
      </c>
      <c r="I62" s="72">
        <f>SUM(I58:I61)</f>
        <v>15656.003999999999</v>
      </c>
      <c r="J62" s="72">
        <f>G62+H62</f>
        <v>6593477.998302</v>
      </c>
    </row>
    <row r="63" spans="3:10" ht="15">
      <c r="C63" s="57"/>
      <c r="D63" s="57"/>
      <c r="E63" s="57"/>
      <c r="F63" s="57"/>
      <c r="G63" s="57"/>
      <c r="H63" s="57"/>
      <c r="I63" s="57"/>
      <c r="J63" s="57"/>
    </row>
    <row r="65" spans="1:14" ht="15">
      <c r="A65" s="96" t="s">
        <v>17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</row>
    <row r="66" spans="1:14" ht="15">
      <c r="A66" s="96" t="s">
        <v>196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</row>
    <row r="67" spans="1:14" ht="14.25">
      <c r="A67" s="12"/>
      <c r="N67" s="12" t="s">
        <v>6</v>
      </c>
    </row>
    <row r="68" spans="1:14" ht="21.75" customHeight="1">
      <c r="A68" s="98" t="s">
        <v>18</v>
      </c>
      <c r="B68" s="98" t="s">
        <v>8</v>
      </c>
      <c r="C68" s="95" t="s">
        <v>191</v>
      </c>
      <c r="D68" s="95"/>
      <c r="E68" s="95"/>
      <c r="F68" s="95"/>
      <c r="G68" s="95" t="s">
        <v>192</v>
      </c>
      <c r="H68" s="95"/>
      <c r="I68" s="95"/>
      <c r="J68" s="95"/>
      <c r="K68" s="95" t="s">
        <v>193</v>
      </c>
      <c r="L68" s="95"/>
      <c r="M68" s="95"/>
      <c r="N68" s="95"/>
    </row>
    <row r="69" spans="1:14" ht="63" customHeight="1">
      <c r="A69" s="98"/>
      <c r="B69" s="98"/>
      <c r="C69" s="17" t="s">
        <v>9</v>
      </c>
      <c r="D69" s="17" t="s">
        <v>10</v>
      </c>
      <c r="E69" s="17" t="s">
        <v>11</v>
      </c>
      <c r="F69" s="17" t="s">
        <v>54</v>
      </c>
      <c r="G69" s="17" t="s">
        <v>9</v>
      </c>
      <c r="H69" s="17" t="s">
        <v>10</v>
      </c>
      <c r="I69" s="17" t="s">
        <v>11</v>
      </c>
      <c r="J69" s="17" t="s">
        <v>52</v>
      </c>
      <c r="K69" s="17" t="s">
        <v>9</v>
      </c>
      <c r="L69" s="17" t="s">
        <v>10</v>
      </c>
      <c r="M69" s="17" t="s">
        <v>11</v>
      </c>
      <c r="N69" s="17" t="s">
        <v>53</v>
      </c>
    </row>
    <row r="70" spans="1:14" ht="14.25">
      <c r="A70" s="17">
        <v>1</v>
      </c>
      <c r="B70" s="17">
        <v>2</v>
      </c>
      <c r="C70" s="17">
        <v>3</v>
      </c>
      <c r="D70" s="17">
        <v>4</v>
      </c>
      <c r="E70" s="17">
        <v>5</v>
      </c>
      <c r="F70" s="17">
        <v>6</v>
      </c>
      <c r="G70" s="17">
        <v>7</v>
      </c>
      <c r="H70" s="17">
        <v>8</v>
      </c>
      <c r="I70" s="17">
        <v>9</v>
      </c>
      <c r="J70" s="17">
        <v>10</v>
      </c>
      <c r="K70" s="17">
        <v>11</v>
      </c>
      <c r="L70" s="17">
        <v>12</v>
      </c>
      <c r="M70" s="17">
        <v>13</v>
      </c>
      <c r="N70" s="17">
        <v>14</v>
      </c>
    </row>
    <row r="71" spans="1:14" ht="83.25" customHeight="1">
      <c r="A71" s="19" t="s">
        <v>148</v>
      </c>
      <c r="B71" s="20" t="s">
        <v>149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84"/>
    </row>
    <row r="72" spans="1:14" ht="26.25" customHeight="1">
      <c r="A72" s="19" t="s">
        <v>160</v>
      </c>
      <c r="B72" s="20" t="s">
        <v>72</v>
      </c>
      <c r="C72" s="72">
        <f>C88</f>
        <v>3507469</v>
      </c>
      <c r="D72" s="84"/>
      <c r="E72" s="84"/>
      <c r="F72" s="72">
        <f>F88</f>
        <v>3507469</v>
      </c>
      <c r="G72" s="72">
        <f>G88</f>
        <v>4384959</v>
      </c>
      <c r="H72" s="84"/>
      <c r="I72" s="84"/>
      <c r="J72" s="72">
        <v>4384959</v>
      </c>
      <c r="K72" s="72">
        <f>K88</f>
        <v>5247657</v>
      </c>
      <c r="L72" s="72">
        <f>L75+L76+L78+L84</f>
        <v>584400</v>
      </c>
      <c r="M72" s="84"/>
      <c r="N72" s="73"/>
    </row>
    <row r="73" spans="1:14" ht="18">
      <c r="A73" s="26">
        <v>2111</v>
      </c>
      <c r="B73" s="27" t="s">
        <v>75</v>
      </c>
      <c r="C73" s="71">
        <v>2654890</v>
      </c>
      <c r="D73" s="71">
        <v>0</v>
      </c>
      <c r="E73" s="71">
        <v>0</v>
      </c>
      <c r="F73" s="71">
        <f aca="true" t="shared" si="0" ref="F73:F87">C73+D73+E73</f>
        <v>2654890</v>
      </c>
      <c r="G73" s="71">
        <v>3326993</v>
      </c>
      <c r="H73" s="71">
        <v>0</v>
      </c>
      <c r="I73" s="71">
        <v>0</v>
      </c>
      <c r="J73" s="71">
        <f aca="true" t="shared" si="1" ref="J73:J87">G73+H73+I73</f>
        <v>3326993</v>
      </c>
      <c r="K73" s="71">
        <v>3457620</v>
      </c>
      <c r="L73" s="71">
        <v>0</v>
      </c>
      <c r="M73" s="71">
        <v>0</v>
      </c>
      <c r="N73" s="71">
        <f aca="true" t="shared" si="2" ref="N73:N88">K73+L73</f>
        <v>3457620</v>
      </c>
    </row>
    <row r="74" spans="1:14" ht="18">
      <c r="A74" s="26">
        <v>2120</v>
      </c>
      <c r="B74" s="27" t="s">
        <v>76</v>
      </c>
      <c r="C74" s="71">
        <v>583732</v>
      </c>
      <c r="D74" s="71">
        <v>0</v>
      </c>
      <c r="E74" s="71">
        <v>0</v>
      </c>
      <c r="F74" s="71">
        <f t="shared" si="0"/>
        <v>583732</v>
      </c>
      <c r="G74" s="71">
        <v>731939</v>
      </c>
      <c r="H74" s="71">
        <v>0</v>
      </c>
      <c r="I74" s="71">
        <v>0</v>
      </c>
      <c r="J74" s="71">
        <f t="shared" si="1"/>
        <v>731939</v>
      </c>
      <c r="K74" s="71">
        <v>760676</v>
      </c>
      <c r="L74" s="71">
        <v>0</v>
      </c>
      <c r="M74" s="71">
        <v>0</v>
      </c>
      <c r="N74" s="71">
        <f t="shared" si="2"/>
        <v>760676</v>
      </c>
    </row>
    <row r="75" spans="1:14" ht="28.5">
      <c r="A75" s="26">
        <v>2210</v>
      </c>
      <c r="B75" s="27" t="s">
        <v>78</v>
      </c>
      <c r="C75" s="71">
        <v>125493</v>
      </c>
      <c r="D75" s="71">
        <v>0</v>
      </c>
      <c r="E75" s="71">
        <v>0</v>
      </c>
      <c r="F75" s="71">
        <f t="shared" si="0"/>
        <v>125493</v>
      </c>
      <c r="G75" s="71">
        <v>157792</v>
      </c>
      <c r="H75" s="71">
        <v>0</v>
      </c>
      <c r="I75" s="71">
        <v>0</v>
      </c>
      <c r="J75" s="71">
        <f t="shared" si="1"/>
        <v>157792</v>
      </c>
      <c r="K75" s="71">
        <v>151000</v>
      </c>
      <c r="L75" s="71">
        <v>110760</v>
      </c>
      <c r="M75" s="71">
        <v>0</v>
      </c>
      <c r="N75" s="71">
        <f t="shared" si="2"/>
        <v>261760</v>
      </c>
    </row>
    <row r="76" spans="1:14" ht="18">
      <c r="A76" s="26">
        <v>2240</v>
      </c>
      <c r="B76" s="27" t="s">
        <v>79</v>
      </c>
      <c r="C76" s="71">
        <v>65263</v>
      </c>
      <c r="D76" s="71">
        <v>0</v>
      </c>
      <c r="E76" s="71">
        <v>0</v>
      </c>
      <c r="F76" s="71">
        <f t="shared" si="0"/>
        <v>65263</v>
      </c>
      <c r="G76" s="71">
        <v>82565</v>
      </c>
      <c r="H76" s="71">
        <v>0</v>
      </c>
      <c r="I76" s="71">
        <v>0</v>
      </c>
      <c r="J76" s="71">
        <f t="shared" si="1"/>
        <v>82565</v>
      </c>
      <c r="K76" s="71">
        <v>295234</v>
      </c>
      <c r="L76" s="71">
        <v>87000</v>
      </c>
      <c r="M76" s="71">
        <v>0</v>
      </c>
      <c r="N76" s="71">
        <f t="shared" si="2"/>
        <v>382234</v>
      </c>
    </row>
    <row r="77" spans="1:14" ht="18">
      <c r="A77" s="26">
        <v>2250</v>
      </c>
      <c r="B77" s="28" t="s">
        <v>80</v>
      </c>
      <c r="C77" s="71">
        <v>11559</v>
      </c>
      <c r="D77" s="71">
        <v>0</v>
      </c>
      <c r="E77" s="71">
        <v>0</v>
      </c>
      <c r="F77" s="71">
        <f t="shared" si="0"/>
        <v>11559</v>
      </c>
      <c r="G77" s="71">
        <v>10000</v>
      </c>
      <c r="H77" s="71">
        <v>0</v>
      </c>
      <c r="I77" s="71">
        <v>0</v>
      </c>
      <c r="J77" s="71">
        <f t="shared" si="1"/>
        <v>10000</v>
      </c>
      <c r="K77" s="71">
        <v>10000</v>
      </c>
      <c r="L77" s="71"/>
      <c r="M77" s="71">
        <v>0</v>
      </c>
      <c r="N77" s="71">
        <f t="shared" si="2"/>
        <v>10000</v>
      </c>
    </row>
    <row r="78" spans="1:14" ht="28.5">
      <c r="A78" s="29">
        <v>2270</v>
      </c>
      <c r="B78" s="28" t="s">
        <v>81</v>
      </c>
      <c r="C78" s="72">
        <f>C79+C80+C81</f>
        <v>47628</v>
      </c>
      <c r="D78" s="71">
        <v>0</v>
      </c>
      <c r="E78" s="71">
        <v>0</v>
      </c>
      <c r="F78" s="72">
        <f t="shared" si="0"/>
        <v>47628</v>
      </c>
      <c r="G78" s="72">
        <f>G79+G80+G81</f>
        <v>55570</v>
      </c>
      <c r="H78" s="71">
        <v>0</v>
      </c>
      <c r="I78" s="71">
        <v>0</v>
      </c>
      <c r="J78" s="72">
        <f t="shared" si="1"/>
        <v>55570</v>
      </c>
      <c r="K78" s="72">
        <f>K79+K80+K81</f>
        <v>564927</v>
      </c>
      <c r="L78" s="72">
        <f>L79+L80+L81+L82</f>
        <v>336640</v>
      </c>
      <c r="M78" s="71">
        <v>0</v>
      </c>
      <c r="N78" s="71">
        <f t="shared" si="2"/>
        <v>901567</v>
      </c>
    </row>
    <row r="79" spans="1:14" ht="18">
      <c r="A79" s="29">
        <v>2271</v>
      </c>
      <c r="B79" s="28" t="s">
        <v>82</v>
      </c>
      <c r="C79" s="71">
        <v>28976</v>
      </c>
      <c r="D79" s="71">
        <v>0</v>
      </c>
      <c r="E79" s="71">
        <v>0</v>
      </c>
      <c r="F79" s="71">
        <f t="shared" si="0"/>
        <v>28976</v>
      </c>
      <c r="G79" s="71">
        <v>33108</v>
      </c>
      <c r="H79" s="71">
        <v>0</v>
      </c>
      <c r="I79" s="71">
        <v>0</v>
      </c>
      <c r="J79" s="71">
        <f t="shared" si="1"/>
        <v>33108</v>
      </c>
      <c r="K79" s="71">
        <v>367940</v>
      </c>
      <c r="L79" s="71">
        <v>259900</v>
      </c>
      <c r="M79" s="71">
        <v>0</v>
      </c>
      <c r="N79" s="71">
        <f t="shared" si="2"/>
        <v>627840</v>
      </c>
    </row>
    <row r="80" spans="1:14" ht="28.5">
      <c r="A80" s="29">
        <v>2272</v>
      </c>
      <c r="B80" s="28" t="s">
        <v>83</v>
      </c>
      <c r="C80" s="71">
        <v>2466</v>
      </c>
      <c r="D80" s="71">
        <v>0</v>
      </c>
      <c r="E80" s="71">
        <v>0</v>
      </c>
      <c r="F80" s="71">
        <f t="shared" si="0"/>
        <v>2466</v>
      </c>
      <c r="G80" s="71">
        <v>3765</v>
      </c>
      <c r="H80" s="71">
        <v>0</v>
      </c>
      <c r="I80" s="71">
        <v>0</v>
      </c>
      <c r="J80" s="71">
        <f t="shared" si="1"/>
        <v>3765</v>
      </c>
      <c r="K80" s="71">
        <v>16043</v>
      </c>
      <c r="L80" s="71">
        <v>35900</v>
      </c>
      <c r="M80" s="71">
        <v>0</v>
      </c>
      <c r="N80" s="71">
        <f t="shared" si="2"/>
        <v>51943</v>
      </c>
    </row>
    <row r="81" spans="1:14" ht="18">
      <c r="A81" s="29">
        <v>2273</v>
      </c>
      <c r="B81" s="28" t="s">
        <v>84</v>
      </c>
      <c r="C81" s="71">
        <v>16186</v>
      </c>
      <c r="D81" s="71">
        <v>0</v>
      </c>
      <c r="E81" s="71">
        <v>0</v>
      </c>
      <c r="F81" s="71">
        <f t="shared" si="0"/>
        <v>16186</v>
      </c>
      <c r="G81" s="71">
        <v>18697</v>
      </c>
      <c r="H81" s="71">
        <v>0</v>
      </c>
      <c r="I81" s="71">
        <v>0</v>
      </c>
      <c r="J81" s="71">
        <f t="shared" si="1"/>
        <v>18697</v>
      </c>
      <c r="K81" s="71">
        <v>180944</v>
      </c>
      <c r="L81" s="71">
        <v>10840</v>
      </c>
      <c r="M81" s="71">
        <v>0</v>
      </c>
      <c r="N81" s="71">
        <f t="shared" si="2"/>
        <v>191784</v>
      </c>
    </row>
    <row r="82" spans="1:14" ht="18">
      <c r="A82" s="29">
        <v>2275</v>
      </c>
      <c r="B82" s="28" t="s">
        <v>228</v>
      </c>
      <c r="C82" s="71"/>
      <c r="D82" s="71"/>
      <c r="E82" s="71"/>
      <c r="F82" s="71"/>
      <c r="G82" s="71"/>
      <c r="H82" s="71"/>
      <c r="I82" s="71"/>
      <c r="J82" s="71"/>
      <c r="K82" s="71">
        <v>0</v>
      </c>
      <c r="L82" s="71">
        <v>30000</v>
      </c>
      <c r="M82" s="71"/>
      <c r="N82" s="71">
        <f t="shared" si="2"/>
        <v>30000</v>
      </c>
    </row>
    <row r="83" spans="1:14" ht="42.75">
      <c r="A83" s="29">
        <v>2282</v>
      </c>
      <c r="B83" s="28" t="s">
        <v>88</v>
      </c>
      <c r="C83" s="71">
        <v>1784</v>
      </c>
      <c r="D83" s="71">
        <v>0</v>
      </c>
      <c r="E83" s="71">
        <v>0</v>
      </c>
      <c r="F83" s="71">
        <f t="shared" si="0"/>
        <v>1784</v>
      </c>
      <c r="G83" s="71">
        <v>0</v>
      </c>
      <c r="H83" s="71">
        <v>0</v>
      </c>
      <c r="I83" s="71">
        <v>0</v>
      </c>
      <c r="J83" s="71">
        <f t="shared" si="1"/>
        <v>0</v>
      </c>
      <c r="K83" s="71">
        <v>3200</v>
      </c>
      <c r="L83" s="71">
        <v>0</v>
      </c>
      <c r="M83" s="71">
        <v>0</v>
      </c>
      <c r="N83" s="71">
        <f t="shared" si="2"/>
        <v>3200</v>
      </c>
    </row>
    <row r="84" spans="1:14" ht="18">
      <c r="A84" s="29">
        <v>2800</v>
      </c>
      <c r="B84" s="28" t="s">
        <v>89</v>
      </c>
      <c r="C84" s="71">
        <v>17120</v>
      </c>
      <c r="D84" s="71">
        <v>0</v>
      </c>
      <c r="E84" s="71">
        <v>0</v>
      </c>
      <c r="F84" s="71">
        <f t="shared" si="0"/>
        <v>17120</v>
      </c>
      <c r="G84" s="71">
        <v>20100</v>
      </c>
      <c r="H84" s="71">
        <v>0</v>
      </c>
      <c r="I84" s="71">
        <v>0</v>
      </c>
      <c r="J84" s="71">
        <f t="shared" si="1"/>
        <v>20100</v>
      </c>
      <c r="K84" s="71">
        <v>5000</v>
      </c>
      <c r="L84" s="71">
        <v>50000</v>
      </c>
      <c r="M84" s="71">
        <v>0</v>
      </c>
      <c r="N84" s="71">
        <f t="shared" si="2"/>
        <v>55000</v>
      </c>
    </row>
    <row r="85" spans="1:14" ht="18">
      <c r="A85" s="29">
        <v>3000</v>
      </c>
      <c r="B85" s="28" t="s">
        <v>90</v>
      </c>
      <c r="C85" s="71">
        <v>0</v>
      </c>
      <c r="D85" s="71">
        <v>0</v>
      </c>
      <c r="E85" s="71">
        <v>0</v>
      </c>
      <c r="F85" s="71">
        <f t="shared" si="0"/>
        <v>0</v>
      </c>
      <c r="G85" s="72">
        <v>0</v>
      </c>
      <c r="H85" s="71">
        <v>26000</v>
      </c>
      <c r="I85" s="71">
        <v>26000</v>
      </c>
      <c r="J85" s="71">
        <v>26000</v>
      </c>
      <c r="K85" s="71">
        <v>0</v>
      </c>
      <c r="L85" s="71">
        <v>64000</v>
      </c>
      <c r="M85" s="71">
        <v>14000</v>
      </c>
      <c r="N85" s="71">
        <f t="shared" si="2"/>
        <v>64000</v>
      </c>
    </row>
    <row r="86" spans="1:14" ht="28.5">
      <c r="A86" s="29">
        <v>3110</v>
      </c>
      <c r="B86" s="28" t="s">
        <v>92</v>
      </c>
      <c r="C86" s="71">
        <v>0</v>
      </c>
      <c r="D86" s="71">
        <v>0</v>
      </c>
      <c r="E86" s="71">
        <v>0</v>
      </c>
      <c r="F86" s="71">
        <f t="shared" si="0"/>
        <v>0</v>
      </c>
      <c r="G86" s="71">
        <v>0</v>
      </c>
      <c r="H86" s="71">
        <v>26000</v>
      </c>
      <c r="I86" s="71">
        <v>26000</v>
      </c>
      <c r="J86" s="71">
        <v>26000</v>
      </c>
      <c r="K86" s="71">
        <v>0</v>
      </c>
      <c r="L86" s="71">
        <v>64000</v>
      </c>
      <c r="M86" s="71">
        <v>14000</v>
      </c>
      <c r="N86" s="71">
        <f t="shared" si="2"/>
        <v>64000</v>
      </c>
    </row>
    <row r="87" spans="1:14" ht="18">
      <c r="A87" s="29">
        <v>3132</v>
      </c>
      <c r="B87" s="28" t="s">
        <v>95</v>
      </c>
      <c r="C87" s="71">
        <v>0</v>
      </c>
      <c r="D87" s="71">
        <v>0</v>
      </c>
      <c r="E87" s="71">
        <v>0</v>
      </c>
      <c r="F87" s="71">
        <f t="shared" si="0"/>
        <v>0</v>
      </c>
      <c r="G87" s="71"/>
      <c r="H87" s="71">
        <v>0</v>
      </c>
      <c r="I87" s="71">
        <v>0</v>
      </c>
      <c r="J87" s="71">
        <f t="shared" si="1"/>
        <v>0</v>
      </c>
      <c r="K87" s="71">
        <v>0</v>
      </c>
      <c r="L87" s="71">
        <v>0</v>
      </c>
      <c r="M87" s="71">
        <v>0</v>
      </c>
      <c r="N87" s="72">
        <f t="shared" si="2"/>
        <v>0</v>
      </c>
    </row>
    <row r="88" spans="1:14" ht="23.25" customHeight="1">
      <c r="A88" s="17" t="s">
        <v>12</v>
      </c>
      <c r="B88" s="17" t="s">
        <v>16</v>
      </c>
      <c r="C88" s="74">
        <f>C73+C74+C75+C76+C77+C78+C83+C84</f>
        <v>3507469</v>
      </c>
      <c r="D88" s="69">
        <v>0</v>
      </c>
      <c r="E88" s="69">
        <v>0</v>
      </c>
      <c r="F88" s="74">
        <f>F73+F74+F75+F76+F77+F78+F83+F84</f>
        <v>3507469</v>
      </c>
      <c r="G88" s="74">
        <f>G73+G74+G75+G76+G77+G78+G83+G84</f>
        <v>4384959</v>
      </c>
      <c r="H88" s="69">
        <v>26000</v>
      </c>
      <c r="I88" s="69">
        <f>I85</f>
        <v>26000</v>
      </c>
      <c r="J88" s="74">
        <f>J73+J74+J75+J76+J77+J78+J83+J84+J85</f>
        <v>4410959</v>
      </c>
      <c r="K88" s="74">
        <f>K73+K74+K75+K76+K77+K78+K83+K84+K85</f>
        <v>5247657</v>
      </c>
      <c r="L88" s="69">
        <f>L72+L85</f>
        <v>648400</v>
      </c>
      <c r="M88" s="69">
        <f>M85</f>
        <v>14000</v>
      </c>
      <c r="N88" s="69">
        <f t="shared" si="2"/>
        <v>5896057</v>
      </c>
    </row>
    <row r="89" spans="3:10" ht="21" customHeight="1">
      <c r="C89" s="30"/>
      <c r="D89" s="30"/>
      <c r="E89" s="30"/>
      <c r="F89" s="30"/>
      <c r="G89" s="30"/>
      <c r="H89" s="30"/>
      <c r="I89" s="30"/>
      <c r="J89" s="30"/>
    </row>
    <row r="90" spans="1:14" ht="15">
      <c r="A90" s="93" t="s">
        <v>197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</row>
    <row r="91" spans="1:14" ht="14.25">
      <c r="A91" s="12"/>
      <c r="N91" s="12" t="s">
        <v>6</v>
      </c>
    </row>
    <row r="93" spans="1:14" ht="15">
      <c r="A93" s="98" t="s">
        <v>19</v>
      </c>
      <c r="B93" s="98" t="s">
        <v>8</v>
      </c>
      <c r="C93" s="95" t="s">
        <v>198</v>
      </c>
      <c r="D93" s="95"/>
      <c r="E93" s="95"/>
      <c r="F93" s="95"/>
      <c r="G93" s="95" t="s">
        <v>199</v>
      </c>
      <c r="H93" s="95"/>
      <c r="I93" s="95"/>
      <c r="J93" s="95"/>
      <c r="K93" s="95" t="s">
        <v>193</v>
      </c>
      <c r="L93" s="95"/>
      <c r="M93" s="95"/>
      <c r="N93" s="95"/>
    </row>
    <row r="94" spans="1:14" ht="58.5" customHeight="1">
      <c r="A94" s="98"/>
      <c r="B94" s="98"/>
      <c r="C94" s="17" t="s">
        <v>9</v>
      </c>
      <c r="D94" s="17" t="s">
        <v>10</v>
      </c>
      <c r="E94" s="17" t="s">
        <v>11</v>
      </c>
      <c r="F94" s="17" t="s">
        <v>54</v>
      </c>
      <c r="G94" s="17" t="s">
        <v>9</v>
      </c>
      <c r="H94" s="17" t="s">
        <v>10</v>
      </c>
      <c r="I94" s="17" t="s">
        <v>11</v>
      </c>
      <c r="J94" s="17" t="s">
        <v>52</v>
      </c>
      <c r="K94" s="17" t="s">
        <v>9</v>
      </c>
      <c r="L94" s="17"/>
      <c r="M94" s="17" t="s">
        <v>11</v>
      </c>
      <c r="N94" s="17" t="s">
        <v>53</v>
      </c>
    </row>
    <row r="95" spans="1:14" ht="14.25">
      <c r="A95" s="17">
        <v>1</v>
      </c>
      <c r="B95" s="17">
        <v>2</v>
      </c>
      <c r="C95" s="17">
        <v>3</v>
      </c>
      <c r="D95" s="17">
        <v>4</v>
      </c>
      <c r="E95" s="17">
        <v>5</v>
      </c>
      <c r="F95" s="17">
        <v>6</v>
      </c>
      <c r="G95" s="17">
        <v>7</v>
      </c>
      <c r="H95" s="17">
        <v>8</v>
      </c>
      <c r="I95" s="17">
        <v>9</v>
      </c>
      <c r="J95" s="17">
        <v>10</v>
      </c>
      <c r="K95" s="17">
        <v>11</v>
      </c>
      <c r="L95" s="17"/>
      <c r="M95" s="17">
        <v>13</v>
      </c>
      <c r="N95" s="17">
        <v>14</v>
      </c>
    </row>
    <row r="96" spans="1:14" ht="14.25">
      <c r="A96" s="21" t="s">
        <v>12</v>
      </c>
      <c r="B96" s="21" t="s">
        <v>12</v>
      </c>
      <c r="C96" s="21" t="s">
        <v>12</v>
      </c>
      <c r="D96" s="21" t="s">
        <v>12</v>
      </c>
      <c r="E96" s="21" t="s">
        <v>12</v>
      </c>
      <c r="F96" s="21" t="s">
        <v>12</v>
      </c>
      <c r="G96" s="21" t="s">
        <v>12</v>
      </c>
      <c r="H96" s="21" t="s">
        <v>12</v>
      </c>
      <c r="I96" s="21" t="s">
        <v>12</v>
      </c>
      <c r="J96" s="21" t="s">
        <v>12</v>
      </c>
      <c r="K96" s="17" t="s">
        <v>12</v>
      </c>
      <c r="L96" s="17"/>
      <c r="M96" s="21" t="s">
        <v>12</v>
      </c>
      <c r="N96" s="21" t="s">
        <v>12</v>
      </c>
    </row>
    <row r="97" spans="1:14" ht="14.25">
      <c r="A97" s="17" t="s">
        <v>12</v>
      </c>
      <c r="B97" s="21" t="s">
        <v>12</v>
      </c>
      <c r="C97" s="17" t="s">
        <v>12</v>
      </c>
      <c r="D97" s="17" t="s">
        <v>12</v>
      </c>
      <c r="E97" s="17" t="s">
        <v>12</v>
      </c>
      <c r="F97" s="17" t="s">
        <v>12</v>
      </c>
      <c r="G97" s="17" t="s">
        <v>12</v>
      </c>
      <c r="H97" s="17" t="s">
        <v>12</v>
      </c>
      <c r="I97" s="17" t="s">
        <v>12</v>
      </c>
      <c r="J97" s="17" t="s">
        <v>12</v>
      </c>
      <c r="K97" s="17" t="s">
        <v>12</v>
      </c>
      <c r="L97" s="17"/>
      <c r="M97" s="17" t="s">
        <v>12</v>
      </c>
      <c r="N97" s="17" t="s">
        <v>12</v>
      </c>
    </row>
    <row r="98" spans="1:14" ht="14.25">
      <c r="A98" s="17" t="s">
        <v>12</v>
      </c>
      <c r="B98" s="17" t="s">
        <v>16</v>
      </c>
      <c r="C98" s="17" t="s">
        <v>12</v>
      </c>
      <c r="D98" s="17" t="s">
        <v>12</v>
      </c>
      <c r="E98" s="17" t="s">
        <v>12</v>
      </c>
      <c r="F98" s="17" t="s">
        <v>12</v>
      </c>
      <c r="G98" s="17" t="s">
        <v>12</v>
      </c>
      <c r="H98" s="17" t="s">
        <v>12</v>
      </c>
      <c r="I98" s="17" t="s">
        <v>12</v>
      </c>
      <c r="J98" s="17" t="s">
        <v>12</v>
      </c>
      <c r="K98" s="17" t="s">
        <v>12</v>
      </c>
      <c r="L98" s="17"/>
      <c r="M98" s="17" t="s">
        <v>12</v>
      </c>
      <c r="N98" s="17" t="s">
        <v>12</v>
      </c>
    </row>
    <row r="100" spans="1:10" ht="15">
      <c r="A100" s="93" t="s">
        <v>200</v>
      </c>
      <c r="B100" s="93"/>
      <c r="C100" s="93"/>
      <c r="D100" s="93"/>
      <c r="E100" s="93"/>
      <c r="F100" s="93"/>
      <c r="G100" s="93"/>
      <c r="H100" s="93"/>
      <c r="I100" s="93"/>
      <c r="J100" s="93"/>
    </row>
    <row r="101" spans="1:10" ht="14.25">
      <c r="A101" s="12"/>
      <c r="J101" s="12" t="s">
        <v>6</v>
      </c>
    </row>
    <row r="103" spans="1:10" ht="21.75" customHeight="1">
      <c r="A103" s="98" t="s">
        <v>18</v>
      </c>
      <c r="B103" s="98" t="s">
        <v>8</v>
      </c>
      <c r="C103" s="95" t="s">
        <v>175</v>
      </c>
      <c r="D103" s="95"/>
      <c r="E103" s="95"/>
      <c r="F103" s="95"/>
      <c r="G103" s="95" t="s">
        <v>201</v>
      </c>
      <c r="H103" s="95"/>
      <c r="I103" s="95"/>
      <c r="J103" s="95"/>
    </row>
    <row r="104" spans="1:10" ht="61.5" customHeight="1">
      <c r="A104" s="98"/>
      <c r="B104" s="98"/>
      <c r="C104" s="17" t="s">
        <v>9</v>
      </c>
      <c r="D104" s="17" t="s">
        <v>10</v>
      </c>
      <c r="E104" s="17" t="s">
        <v>11</v>
      </c>
      <c r="F104" s="17" t="s">
        <v>54</v>
      </c>
      <c r="G104" s="17" t="s">
        <v>9</v>
      </c>
      <c r="H104" s="17" t="s">
        <v>10</v>
      </c>
      <c r="I104" s="17" t="s">
        <v>11</v>
      </c>
      <c r="J104" s="17" t="s">
        <v>52</v>
      </c>
    </row>
    <row r="105" spans="1:10" ht="14.25">
      <c r="A105" s="17">
        <v>1</v>
      </c>
      <c r="B105" s="17">
        <v>2</v>
      </c>
      <c r="C105" s="17">
        <v>3</v>
      </c>
      <c r="D105" s="17">
        <v>4</v>
      </c>
      <c r="E105" s="17">
        <v>5</v>
      </c>
      <c r="F105" s="17">
        <v>6</v>
      </c>
      <c r="G105" s="17">
        <v>7</v>
      </c>
      <c r="H105" s="17">
        <v>8</v>
      </c>
      <c r="I105" s="17">
        <v>9</v>
      </c>
      <c r="J105" s="17">
        <v>10</v>
      </c>
    </row>
    <row r="106" spans="1:10" ht="78.75" customHeight="1">
      <c r="A106" s="19" t="s">
        <v>148</v>
      </c>
      <c r="B106" s="20" t="s">
        <v>149</v>
      </c>
      <c r="C106" s="17"/>
      <c r="D106" s="17"/>
      <c r="E106" s="17"/>
      <c r="F106" s="17"/>
      <c r="G106" s="17"/>
      <c r="H106" s="17"/>
      <c r="I106" s="17"/>
      <c r="J106" s="17"/>
    </row>
    <row r="107" spans="1:10" ht="30.75" customHeight="1">
      <c r="A107" s="19" t="s">
        <v>160</v>
      </c>
      <c r="B107" s="20" t="s">
        <v>72</v>
      </c>
      <c r="C107" s="72">
        <f>C122</f>
        <v>5573011.734000001</v>
      </c>
      <c r="D107" s="72">
        <f>D110+D111+D112+D113+D117+D118</f>
        <v>620632.8</v>
      </c>
      <c r="E107" s="17">
        <v>0</v>
      </c>
      <c r="F107" s="72">
        <f>C107+D107</f>
        <v>6193644.534000001</v>
      </c>
      <c r="G107" s="72">
        <f>G122</f>
        <v>5868381.355902</v>
      </c>
      <c r="H107" s="72">
        <f>H110+H111+H112+H113+H117+H118</f>
        <v>653526.3384</v>
      </c>
      <c r="I107" s="17">
        <v>0</v>
      </c>
      <c r="J107" s="72">
        <f>G107+H107</f>
        <v>6521907.694302</v>
      </c>
    </row>
    <row r="108" spans="1:10" ht="18">
      <c r="A108" s="26">
        <v>2111</v>
      </c>
      <c r="B108" s="27" t="s">
        <v>75</v>
      </c>
      <c r="C108" s="71">
        <f>K73*1.062</f>
        <v>3671992.4400000004</v>
      </c>
      <c r="D108" s="71">
        <f aca="true" t="shared" si="3" ref="D108:D116">L73*1.062</f>
        <v>0</v>
      </c>
      <c r="E108" s="71">
        <v>0</v>
      </c>
      <c r="F108" s="71">
        <f aca="true" t="shared" si="4" ref="F108:F121">C108+D108</f>
        <v>3671992.4400000004</v>
      </c>
      <c r="G108" s="71">
        <f>F108*1.053</f>
        <v>3866608.03932</v>
      </c>
      <c r="H108" s="71">
        <f>D108*1.053</f>
        <v>0</v>
      </c>
      <c r="I108" s="71">
        <v>0</v>
      </c>
      <c r="J108" s="71">
        <f aca="true" t="shared" si="5" ref="J108:J118">G108+H108</f>
        <v>3866608.03932</v>
      </c>
    </row>
    <row r="109" spans="1:10" ht="18">
      <c r="A109" s="26">
        <v>2120</v>
      </c>
      <c r="B109" s="27" t="s">
        <v>76</v>
      </c>
      <c r="C109" s="71">
        <f>K74*1.062</f>
        <v>807837.912</v>
      </c>
      <c r="D109" s="71">
        <f t="shared" si="3"/>
        <v>0</v>
      </c>
      <c r="E109" s="71">
        <v>0</v>
      </c>
      <c r="F109" s="71">
        <f t="shared" si="4"/>
        <v>807837.912</v>
      </c>
      <c r="G109" s="71">
        <f>F109*1.053</f>
        <v>850653.321336</v>
      </c>
      <c r="H109" s="71">
        <f aca="true" t="shared" si="6" ref="H109:H121">D109*1.053</f>
        <v>0</v>
      </c>
      <c r="I109" s="71">
        <v>0</v>
      </c>
      <c r="J109" s="71">
        <f t="shared" si="5"/>
        <v>850653.321336</v>
      </c>
    </row>
    <row r="110" spans="1:10" ht="28.5">
      <c r="A110" s="26">
        <v>2210</v>
      </c>
      <c r="B110" s="27" t="s">
        <v>78</v>
      </c>
      <c r="C110" s="71">
        <f aca="true" t="shared" si="7" ref="C110:C116">K75*1.062</f>
        <v>160362</v>
      </c>
      <c r="D110" s="71">
        <f t="shared" si="3"/>
        <v>117627.12000000001</v>
      </c>
      <c r="E110" s="71">
        <v>0</v>
      </c>
      <c r="F110" s="71">
        <f t="shared" si="4"/>
        <v>277989.12</v>
      </c>
      <c r="G110" s="71">
        <f>C110*1.053</f>
        <v>168861.186</v>
      </c>
      <c r="H110" s="71">
        <f t="shared" si="6"/>
        <v>123861.35736000001</v>
      </c>
      <c r="I110" s="71">
        <v>0</v>
      </c>
      <c r="J110" s="71">
        <f t="shared" si="5"/>
        <v>292722.54336</v>
      </c>
    </row>
    <row r="111" spans="1:10" ht="18">
      <c r="A111" s="26">
        <v>2240</v>
      </c>
      <c r="B111" s="27" t="s">
        <v>79</v>
      </c>
      <c r="C111" s="71">
        <f t="shared" si="7"/>
        <v>313538.50800000003</v>
      </c>
      <c r="D111" s="71">
        <f t="shared" si="3"/>
        <v>92394</v>
      </c>
      <c r="E111" s="71">
        <v>0</v>
      </c>
      <c r="F111" s="71">
        <f t="shared" si="4"/>
        <v>405932.50800000003</v>
      </c>
      <c r="G111" s="71">
        <f>C111*1.053</f>
        <v>330156.048924</v>
      </c>
      <c r="H111" s="71">
        <f t="shared" si="6"/>
        <v>97290.882</v>
      </c>
      <c r="I111" s="71">
        <v>0</v>
      </c>
      <c r="J111" s="71">
        <f t="shared" si="5"/>
        <v>427446.930924</v>
      </c>
    </row>
    <row r="112" spans="1:10" ht="18">
      <c r="A112" s="26">
        <v>2250</v>
      </c>
      <c r="B112" s="28" t="s">
        <v>80</v>
      </c>
      <c r="C112" s="71">
        <f t="shared" si="7"/>
        <v>10620</v>
      </c>
      <c r="D112" s="71">
        <f t="shared" si="3"/>
        <v>0</v>
      </c>
      <c r="E112" s="71">
        <v>0</v>
      </c>
      <c r="F112" s="71">
        <f t="shared" si="4"/>
        <v>10620</v>
      </c>
      <c r="G112" s="71">
        <f>F112*1.053</f>
        <v>11182.859999999999</v>
      </c>
      <c r="H112" s="71">
        <f t="shared" si="6"/>
        <v>0</v>
      </c>
      <c r="I112" s="71">
        <v>0</v>
      </c>
      <c r="J112" s="71">
        <f t="shared" si="5"/>
        <v>11182.859999999999</v>
      </c>
    </row>
    <row r="113" spans="1:10" ht="28.5">
      <c r="A113" s="29">
        <v>2270</v>
      </c>
      <c r="B113" s="28" t="s">
        <v>81</v>
      </c>
      <c r="C113" s="72">
        <f t="shared" si="7"/>
        <v>599952.474</v>
      </c>
      <c r="D113" s="72">
        <f t="shared" si="3"/>
        <v>357511.68</v>
      </c>
      <c r="E113" s="71">
        <v>0</v>
      </c>
      <c r="F113" s="72">
        <f t="shared" si="4"/>
        <v>957464.1540000001</v>
      </c>
      <c r="G113" s="72">
        <f>G114+G115+G116</f>
        <v>631749.9551220001</v>
      </c>
      <c r="H113" s="72">
        <f t="shared" si="6"/>
        <v>376459.79903999995</v>
      </c>
      <c r="I113" s="71">
        <v>0</v>
      </c>
      <c r="J113" s="72">
        <f>J114+J115+J116</f>
        <v>974661.1741620001</v>
      </c>
    </row>
    <row r="114" spans="1:10" ht="18">
      <c r="A114" s="29">
        <v>2271</v>
      </c>
      <c r="B114" s="28" t="s">
        <v>82</v>
      </c>
      <c r="C114" s="71">
        <f t="shared" si="7"/>
        <v>390752.28</v>
      </c>
      <c r="D114" s="71">
        <f t="shared" si="3"/>
        <v>276013.8</v>
      </c>
      <c r="E114" s="71">
        <v>0</v>
      </c>
      <c r="F114" s="71">
        <f t="shared" si="4"/>
        <v>666766.0800000001</v>
      </c>
      <c r="G114" s="71">
        <f>C114*1.053</f>
        <v>411462.15084</v>
      </c>
      <c r="H114" s="71">
        <f t="shared" si="6"/>
        <v>290642.5314</v>
      </c>
      <c r="I114" s="71">
        <v>0</v>
      </c>
      <c r="J114" s="71">
        <f t="shared" si="5"/>
        <v>702104.68224</v>
      </c>
    </row>
    <row r="115" spans="1:10" ht="28.5">
      <c r="A115" s="29">
        <v>2272</v>
      </c>
      <c r="B115" s="28" t="s">
        <v>83</v>
      </c>
      <c r="C115" s="71">
        <f t="shared" si="7"/>
        <v>17037.666</v>
      </c>
      <c r="D115" s="71">
        <f t="shared" si="3"/>
        <v>38125.8</v>
      </c>
      <c r="E115" s="71">
        <v>0</v>
      </c>
      <c r="F115" s="71">
        <f t="shared" si="4"/>
        <v>55163.466</v>
      </c>
      <c r="G115" s="71">
        <f>C115*1.053</f>
        <v>17940.662298</v>
      </c>
      <c r="H115" s="71">
        <f t="shared" si="6"/>
        <v>40146.4674</v>
      </c>
      <c r="I115" s="71">
        <v>0</v>
      </c>
      <c r="J115" s="71">
        <f t="shared" si="5"/>
        <v>58087.129698000004</v>
      </c>
    </row>
    <row r="116" spans="1:10" ht="18">
      <c r="A116" s="29">
        <v>2273</v>
      </c>
      <c r="B116" s="28" t="s">
        <v>84</v>
      </c>
      <c r="C116" s="71">
        <f t="shared" si="7"/>
        <v>192162.52800000002</v>
      </c>
      <c r="D116" s="71">
        <f t="shared" si="3"/>
        <v>11512.08</v>
      </c>
      <c r="E116" s="71">
        <v>0</v>
      </c>
      <c r="F116" s="71">
        <f t="shared" si="4"/>
        <v>203674.608</v>
      </c>
      <c r="G116" s="71">
        <f>C116*1.053</f>
        <v>202347.14198400002</v>
      </c>
      <c r="H116" s="71">
        <f t="shared" si="6"/>
        <v>12122.220239999999</v>
      </c>
      <c r="I116" s="71">
        <v>0</v>
      </c>
      <c r="J116" s="71">
        <f t="shared" si="5"/>
        <v>214469.362224</v>
      </c>
    </row>
    <row r="117" spans="1:10" ht="42.75">
      <c r="A117" s="29">
        <v>2282</v>
      </c>
      <c r="B117" s="28" t="s">
        <v>88</v>
      </c>
      <c r="C117" s="71">
        <f aca="true" t="shared" si="8" ref="C117:D121">K83*1.062</f>
        <v>3398.4</v>
      </c>
      <c r="D117" s="71">
        <f t="shared" si="8"/>
        <v>0</v>
      </c>
      <c r="E117" s="71">
        <v>0</v>
      </c>
      <c r="F117" s="71">
        <f t="shared" si="4"/>
        <v>3398.4</v>
      </c>
      <c r="G117" s="71">
        <f>C117*1.053</f>
        <v>3578.5152</v>
      </c>
      <c r="H117" s="71">
        <f t="shared" si="6"/>
        <v>0</v>
      </c>
      <c r="I117" s="71">
        <v>0</v>
      </c>
      <c r="J117" s="71">
        <f t="shared" si="5"/>
        <v>3578.5152</v>
      </c>
    </row>
    <row r="118" spans="1:10" ht="18">
      <c r="A118" s="29">
        <v>2800</v>
      </c>
      <c r="B118" s="28" t="s">
        <v>89</v>
      </c>
      <c r="C118" s="71">
        <f t="shared" si="8"/>
        <v>5310</v>
      </c>
      <c r="D118" s="71">
        <f t="shared" si="8"/>
        <v>53100</v>
      </c>
      <c r="E118" s="71">
        <v>0</v>
      </c>
      <c r="F118" s="71">
        <f t="shared" si="4"/>
        <v>58410</v>
      </c>
      <c r="G118" s="71">
        <f>C118*1.053</f>
        <v>5591.429999999999</v>
      </c>
      <c r="H118" s="71">
        <f t="shared" si="6"/>
        <v>55914.299999999996</v>
      </c>
      <c r="I118" s="71">
        <v>0</v>
      </c>
      <c r="J118" s="71">
        <f t="shared" si="5"/>
        <v>61505.729999999996</v>
      </c>
    </row>
    <row r="119" spans="1:10" ht="18">
      <c r="A119" s="29">
        <v>3000</v>
      </c>
      <c r="B119" s="28" t="s">
        <v>90</v>
      </c>
      <c r="C119" s="71">
        <f t="shared" si="8"/>
        <v>0</v>
      </c>
      <c r="D119" s="71">
        <f>L85*1.062</f>
        <v>67968</v>
      </c>
      <c r="E119" s="71">
        <f>M85*1.062</f>
        <v>14868</v>
      </c>
      <c r="F119" s="71">
        <f t="shared" si="4"/>
        <v>67968</v>
      </c>
      <c r="G119" s="71"/>
      <c r="H119" s="71">
        <f t="shared" si="6"/>
        <v>71570.30399999999</v>
      </c>
      <c r="I119" s="71">
        <f>E119*1.053</f>
        <v>15656.003999999999</v>
      </c>
      <c r="J119" s="71">
        <f>H119</f>
        <v>71570.30399999999</v>
      </c>
    </row>
    <row r="120" spans="1:10" ht="35.25" customHeight="1">
      <c r="A120" s="29">
        <v>3110</v>
      </c>
      <c r="B120" s="28" t="s">
        <v>92</v>
      </c>
      <c r="C120" s="71">
        <f t="shared" si="8"/>
        <v>0</v>
      </c>
      <c r="D120" s="71">
        <f>L86*1.062</f>
        <v>67968</v>
      </c>
      <c r="E120" s="71">
        <f>M86*1.062</f>
        <v>14868</v>
      </c>
      <c r="F120" s="71">
        <f t="shared" si="4"/>
        <v>67968</v>
      </c>
      <c r="G120" s="71"/>
      <c r="H120" s="71">
        <f t="shared" si="6"/>
        <v>71570.30399999999</v>
      </c>
      <c r="I120" s="71">
        <f>E120*1.053</f>
        <v>15656.003999999999</v>
      </c>
      <c r="J120" s="71">
        <f>H120</f>
        <v>71570.30399999999</v>
      </c>
    </row>
    <row r="121" spans="1:10" ht="18">
      <c r="A121" s="29">
        <v>3132</v>
      </c>
      <c r="B121" s="28" t="s">
        <v>95</v>
      </c>
      <c r="C121" s="71">
        <f t="shared" si="8"/>
        <v>0</v>
      </c>
      <c r="D121" s="71">
        <f t="shared" si="8"/>
        <v>0</v>
      </c>
      <c r="E121" s="71">
        <v>0</v>
      </c>
      <c r="F121" s="71">
        <f t="shared" si="4"/>
        <v>0</v>
      </c>
      <c r="G121" s="71">
        <f>F121*1.053</f>
        <v>0</v>
      </c>
      <c r="H121" s="71">
        <f t="shared" si="6"/>
        <v>0</v>
      </c>
      <c r="I121" s="71">
        <v>0</v>
      </c>
      <c r="J121" s="71">
        <v>0</v>
      </c>
    </row>
    <row r="122" spans="1:10" ht="24.75" customHeight="1">
      <c r="A122" s="17" t="s">
        <v>12</v>
      </c>
      <c r="B122" s="18" t="s">
        <v>16</v>
      </c>
      <c r="C122" s="72">
        <f>C118+C117+C113+C112+C111+C110+C109+C108</f>
        <v>5573011.734000001</v>
      </c>
      <c r="D122" s="72">
        <f>D107+D119</f>
        <v>688600.8</v>
      </c>
      <c r="E122" s="72">
        <f>E119</f>
        <v>14868</v>
      </c>
      <c r="F122" s="72">
        <f>C122+D122</f>
        <v>6261612.534000001</v>
      </c>
      <c r="G122" s="72">
        <f>G118+G117+G116+G115+G114+G112+G111+G110+G109+G108</f>
        <v>5868381.355902</v>
      </c>
      <c r="H122" s="72">
        <f>H107+H119</f>
        <v>725096.6424</v>
      </c>
      <c r="I122" s="72">
        <f>I119</f>
        <v>15656.003999999999</v>
      </c>
      <c r="J122" s="72">
        <f>G122+H122</f>
        <v>6593477.998302001</v>
      </c>
    </row>
    <row r="123" spans="3:10" ht="18">
      <c r="C123" s="64"/>
      <c r="D123" s="64"/>
      <c r="E123" s="64"/>
      <c r="F123" s="64"/>
      <c r="G123" s="64"/>
      <c r="H123" s="64"/>
      <c r="I123" s="64"/>
      <c r="J123" s="64"/>
    </row>
    <row r="125" spans="1:11" ht="15">
      <c r="A125" s="93" t="s">
        <v>202</v>
      </c>
      <c r="B125" s="93"/>
      <c r="C125" s="93"/>
      <c r="D125" s="93"/>
      <c r="E125" s="93"/>
      <c r="F125" s="93"/>
      <c r="G125" s="93"/>
      <c r="H125" s="93"/>
      <c r="I125" s="93"/>
      <c r="J125" s="93"/>
      <c r="K125" s="4" t="s">
        <v>225</v>
      </c>
    </row>
    <row r="126" spans="1:10" ht="14.25">
      <c r="A126" s="12"/>
      <c r="J126" s="12" t="s">
        <v>6</v>
      </c>
    </row>
    <row r="128" spans="1:10" ht="15">
      <c r="A128" s="98" t="s">
        <v>19</v>
      </c>
      <c r="B128" s="98" t="s">
        <v>8</v>
      </c>
      <c r="C128" s="95" t="s">
        <v>175</v>
      </c>
      <c r="D128" s="95"/>
      <c r="E128" s="95"/>
      <c r="F128" s="95"/>
      <c r="G128" s="95" t="s">
        <v>195</v>
      </c>
      <c r="H128" s="95"/>
      <c r="I128" s="95"/>
      <c r="J128" s="95"/>
    </row>
    <row r="129" spans="1:10" ht="72.75" customHeight="1">
      <c r="A129" s="98"/>
      <c r="B129" s="98"/>
      <c r="C129" s="17" t="s">
        <v>9</v>
      </c>
      <c r="D129" s="17" t="s">
        <v>10</v>
      </c>
      <c r="E129" s="17" t="s">
        <v>11</v>
      </c>
      <c r="F129" s="17" t="s">
        <v>54</v>
      </c>
      <c r="G129" s="17" t="s">
        <v>9</v>
      </c>
      <c r="H129" s="17" t="s">
        <v>10</v>
      </c>
      <c r="I129" s="17" t="s">
        <v>11</v>
      </c>
      <c r="J129" s="17" t="s">
        <v>52</v>
      </c>
    </row>
    <row r="130" spans="1:10" ht="14.25">
      <c r="A130" s="17">
        <v>1</v>
      </c>
      <c r="B130" s="17">
        <v>2</v>
      </c>
      <c r="C130" s="17">
        <v>3</v>
      </c>
      <c r="D130" s="17">
        <v>4</v>
      </c>
      <c r="E130" s="17">
        <v>5</v>
      </c>
      <c r="F130" s="17">
        <v>6</v>
      </c>
      <c r="G130" s="17">
        <v>7</v>
      </c>
      <c r="H130" s="17">
        <v>8</v>
      </c>
      <c r="I130" s="17">
        <v>9</v>
      </c>
      <c r="J130" s="17">
        <v>10</v>
      </c>
    </row>
    <row r="131" spans="1:10" ht="14.25">
      <c r="A131" s="17" t="s">
        <v>12</v>
      </c>
      <c r="B131" s="17" t="s">
        <v>12</v>
      </c>
      <c r="C131" s="17" t="s">
        <v>12</v>
      </c>
      <c r="D131" s="17" t="s">
        <v>12</v>
      </c>
      <c r="E131" s="17" t="s">
        <v>12</v>
      </c>
      <c r="F131" s="17" t="s">
        <v>12</v>
      </c>
      <c r="G131" s="17" t="s">
        <v>12</v>
      </c>
      <c r="H131" s="17" t="s">
        <v>12</v>
      </c>
      <c r="I131" s="17" t="s">
        <v>12</v>
      </c>
      <c r="J131" s="17" t="s">
        <v>12</v>
      </c>
    </row>
    <row r="132" spans="1:10" ht="14.25">
      <c r="A132" s="17" t="s">
        <v>12</v>
      </c>
      <c r="B132" s="17" t="s">
        <v>12</v>
      </c>
      <c r="C132" s="17" t="s">
        <v>12</v>
      </c>
      <c r="D132" s="17" t="s">
        <v>12</v>
      </c>
      <c r="E132" s="17" t="s">
        <v>12</v>
      </c>
      <c r="F132" s="17" t="s">
        <v>12</v>
      </c>
      <c r="G132" s="17" t="s">
        <v>12</v>
      </c>
      <c r="H132" s="17" t="s">
        <v>12</v>
      </c>
      <c r="I132" s="17" t="s">
        <v>12</v>
      </c>
      <c r="J132" s="17" t="s">
        <v>12</v>
      </c>
    </row>
    <row r="133" spans="1:10" ht="14.25">
      <c r="A133" s="17" t="s">
        <v>12</v>
      </c>
      <c r="B133" s="17" t="s">
        <v>12</v>
      </c>
      <c r="C133" s="17" t="s">
        <v>12</v>
      </c>
      <c r="D133" s="17" t="s">
        <v>12</v>
      </c>
      <c r="E133" s="17" t="s">
        <v>12</v>
      </c>
      <c r="F133" s="17" t="s">
        <v>12</v>
      </c>
      <c r="G133" s="17" t="s">
        <v>12</v>
      </c>
      <c r="H133" s="17" t="s">
        <v>12</v>
      </c>
      <c r="I133" s="17" t="s">
        <v>12</v>
      </c>
      <c r="J133" s="17" t="s">
        <v>12</v>
      </c>
    </row>
    <row r="134" spans="1:10" ht="14.25">
      <c r="A134" s="17" t="s">
        <v>12</v>
      </c>
      <c r="B134" s="17" t="s">
        <v>16</v>
      </c>
      <c r="C134" s="17" t="s">
        <v>12</v>
      </c>
      <c r="D134" s="17" t="s">
        <v>12</v>
      </c>
      <c r="E134" s="17" t="s">
        <v>12</v>
      </c>
      <c r="F134" s="17" t="s">
        <v>12</v>
      </c>
      <c r="G134" s="17" t="s">
        <v>12</v>
      </c>
      <c r="H134" s="17" t="s">
        <v>12</v>
      </c>
      <c r="I134" s="17" t="s">
        <v>12</v>
      </c>
      <c r="J134" s="17" t="s">
        <v>12</v>
      </c>
    </row>
    <row r="136" spans="1:14" ht="15">
      <c r="A136" s="96" t="s">
        <v>20</v>
      </c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</row>
    <row r="137" spans="1:14" ht="15">
      <c r="A137" s="96" t="s">
        <v>203</v>
      </c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</row>
    <row r="138" spans="1:14" ht="14.25">
      <c r="A138" s="12"/>
      <c r="M138" s="12" t="s">
        <v>6</v>
      </c>
      <c r="N138" s="12"/>
    </row>
    <row r="140" spans="1:14" ht="30.75" customHeight="1">
      <c r="A140" s="115" t="s">
        <v>21</v>
      </c>
      <c r="B140" s="115" t="s">
        <v>22</v>
      </c>
      <c r="C140" s="114" t="s">
        <v>191</v>
      </c>
      <c r="D140" s="114"/>
      <c r="E140" s="114"/>
      <c r="F140" s="114"/>
      <c r="G140" s="114" t="s">
        <v>199</v>
      </c>
      <c r="H140" s="114"/>
      <c r="I140" s="114"/>
      <c r="J140" s="114"/>
      <c r="K140" s="114" t="s">
        <v>193</v>
      </c>
      <c r="L140" s="114"/>
      <c r="M140" s="114"/>
      <c r="N140" s="114"/>
    </row>
    <row r="141" spans="1:14" ht="66.75" customHeight="1">
      <c r="A141" s="115"/>
      <c r="B141" s="115"/>
      <c r="C141" s="31" t="s">
        <v>9</v>
      </c>
      <c r="D141" s="31" t="s">
        <v>10</v>
      </c>
      <c r="E141" s="31" t="s">
        <v>11</v>
      </c>
      <c r="F141" s="31" t="s">
        <v>54</v>
      </c>
      <c r="G141" s="31" t="s">
        <v>9</v>
      </c>
      <c r="H141" s="31" t="s">
        <v>10</v>
      </c>
      <c r="I141" s="31" t="s">
        <v>11</v>
      </c>
      <c r="J141" s="31" t="s">
        <v>52</v>
      </c>
      <c r="K141" s="31" t="s">
        <v>9</v>
      </c>
      <c r="L141" s="31" t="s">
        <v>10</v>
      </c>
      <c r="M141" s="31" t="s">
        <v>11</v>
      </c>
      <c r="N141" s="31" t="s">
        <v>53</v>
      </c>
    </row>
    <row r="142" spans="1:14" ht="14.25">
      <c r="A142" s="31">
        <v>1</v>
      </c>
      <c r="B142" s="31">
        <v>2</v>
      </c>
      <c r="C142" s="31">
        <v>3</v>
      </c>
      <c r="D142" s="31">
        <v>4</v>
      </c>
      <c r="E142" s="31">
        <v>5</v>
      </c>
      <c r="F142" s="31">
        <v>6</v>
      </c>
      <c r="G142" s="31">
        <v>7</v>
      </c>
      <c r="H142" s="31">
        <v>8</v>
      </c>
      <c r="I142" s="31">
        <v>9</v>
      </c>
      <c r="J142" s="31">
        <v>10</v>
      </c>
      <c r="K142" s="31">
        <v>11</v>
      </c>
      <c r="L142" s="31">
        <v>12</v>
      </c>
      <c r="M142" s="31">
        <v>13</v>
      </c>
      <c r="N142" s="31">
        <v>14</v>
      </c>
    </row>
    <row r="143" spans="1:14" ht="62.25" customHeight="1">
      <c r="A143" s="31">
        <v>1</v>
      </c>
      <c r="B143" s="33" t="s">
        <v>186</v>
      </c>
      <c r="C143" s="75">
        <v>3507469</v>
      </c>
      <c r="D143" s="75">
        <v>0</v>
      </c>
      <c r="E143" s="75">
        <v>0</v>
      </c>
      <c r="F143" s="75">
        <f>C143+D143</f>
        <v>3507469</v>
      </c>
      <c r="G143" s="75">
        <v>4384959</v>
      </c>
      <c r="H143" s="75">
        <v>0</v>
      </c>
      <c r="I143" s="75">
        <v>0</v>
      </c>
      <c r="J143" s="75">
        <f>G143+H143</f>
        <v>4384959</v>
      </c>
      <c r="K143" s="75">
        <v>5247657</v>
      </c>
      <c r="L143" s="75">
        <v>584400</v>
      </c>
      <c r="M143" s="75">
        <v>0</v>
      </c>
      <c r="N143" s="75">
        <f>K143+L143</f>
        <v>5832057</v>
      </c>
    </row>
    <row r="144" spans="1:14" ht="58.5" customHeight="1">
      <c r="A144" s="31">
        <v>2</v>
      </c>
      <c r="B144" s="27" t="s">
        <v>92</v>
      </c>
      <c r="C144" s="75">
        <v>0</v>
      </c>
      <c r="D144" s="75">
        <v>0</v>
      </c>
      <c r="E144" s="75">
        <v>0</v>
      </c>
      <c r="F144" s="75">
        <v>0</v>
      </c>
      <c r="G144" s="75">
        <v>0</v>
      </c>
      <c r="H144" s="75">
        <v>26000</v>
      </c>
      <c r="I144" s="75">
        <v>26000</v>
      </c>
      <c r="J144" s="75">
        <v>26000</v>
      </c>
      <c r="K144" s="75">
        <v>0</v>
      </c>
      <c r="L144" s="75">
        <v>64000</v>
      </c>
      <c r="M144" s="75">
        <v>14000</v>
      </c>
      <c r="N144" s="75">
        <f>K144+L144</f>
        <v>64000</v>
      </c>
    </row>
    <row r="145" spans="1:14" ht="27.75" customHeight="1">
      <c r="A145" s="33" t="s">
        <v>12</v>
      </c>
      <c r="B145" s="31" t="s">
        <v>16</v>
      </c>
      <c r="C145" s="76">
        <f>C143</f>
        <v>3507469</v>
      </c>
      <c r="D145" s="75">
        <v>0</v>
      </c>
      <c r="E145" s="75">
        <v>0</v>
      </c>
      <c r="F145" s="76">
        <f>F143</f>
        <v>3507469</v>
      </c>
      <c r="G145" s="76">
        <f>G143</f>
        <v>4384959</v>
      </c>
      <c r="H145" s="76">
        <v>26000</v>
      </c>
      <c r="I145" s="76">
        <v>26000</v>
      </c>
      <c r="J145" s="76">
        <f>SUM(J143:J144)</f>
        <v>4410959</v>
      </c>
      <c r="K145" s="76">
        <f>K143</f>
        <v>5247657</v>
      </c>
      <c r="L145" s="76">
        <f>SUM(L143:L144)</f>
        <v>648400</v>
      </c>
      <c r="M145" s="76">
        <f>SUM(M143:M144)</f>
        <v>14000</v>
      </c>
      <c r="N145" s="76">
        <f>K145+L145</f>
        <v>5896057</v>
      </c>
    </row>
    <row r="146" spans="3:14" ht="15">
      <c r="C146" s="34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</row>
    <row r="148" spans="1:10" ht="15">
      <c r="A148" s="93" t="s">
        <v>204</v>
      </c>
      <c r="B148" s="93"/>
      <c r="C148" s="93"/>
      <c r="D148" s="93"/>
      <c r="E148" s="93"/>
      <c r="F148" s="93"/>
      <c r="G148" s="93"/>
      <c r="H148" s="93"/>
      <c r="I148" s="93"/>
      <c r="J148" s="93"/>
    </row>
    <row r="149" spans="1:10" ht="14.25">
      <c r="A149" s="12"/>
      <c r="J149" s="12" t="s">
        <v>6</v>
      </c>
    </row>
    <row r="151" spans="1:10" ht="15">
      <c r="A151" s="115" t="s">
        <v>58</v>
      </c>
      <c r="B151" s="115" t="s">
        <v>22</v>
      </c>
      <c r="C151" s="114" t="s">
        <v>175</v>
      </c>
      <c r="D151" s="114"/>
      <c r="E151" s="114"/>
      <c r="F151" s="114"/>
      <c r="G151" s="114" t="s">
        <v>195</v>
      </c>
      <c r="H151" s="114"/>
      <c r="I151" s="114"/>
      <c r="J151" s="114"/>
    </row>
    <row r="152" spans="1:10" ht="63" customHeight="1">
      <c r="A152" s="115"/>
      <c r="B152" s="115"/>
      <c r="C152" s="31" t="s">
        <v>9</v>
      </c>
      <c r="D152" s="31" t="s">
        <v>10</v>
      </c>
      <c r="E152" s="31" t="s">
        <v>11</v>
      </c>
      <c r="F152" s="31" t="s">
        <v>54</v>
      </c>
      <c r="G152" s="31" t="s">
        <v>9</v>
      </c>
      <c r="H152" s="31" t="s">
        <v>10</v>
      </c>
      <c r="I152" s="31" t="s">
        <v>11</v>
      </c>
      <c r="J152" s="31" t="s">
        <v>52</v>
      </c>
    </row>
    <row r="153" spans="1:10" ht="14.25">
      <c r="A153" s="31">
        <v>1</v>
      </c>
      <c r="B153" s="31">
        <v>2</v>
      </c>
      <c r="C153" s="31">
        <v>3</v>
      </c>
      <c r="D153" s="31">
        <v>4</v>
      </c>
      <c r="E153" s="31">
        <v>5</v>
      </c>
      <c r="F153" s="31">
        <v>6</v>
      </c>
      <c r="G153" s="31">
        <v>7</v>
      </c>
      <c r="H153" s="31">
        <v>8</v>
      </c>
      <c r="I153" s="31">
        <v>9</v>
      </c>
      <c r="J153" s="31">
        <v>10</v>
      </c>
    </row>
    <row r="154" spans="1:10" ht="55.5" customHeight="1">
      <c r="A154" s="31">
        <v>1</v>
      </c>
      <c r="B154" s="33" t="s">
        <v>186</v>
      </c>
      <c r="C154" s="75">
        <v>5573012</v>
      </c>
      <c r="D154" s="71">
        <f>L143*1.062</f>
        <v>620632.8</v>
      </c>
      <c r="E154" s="75">
        <v>0</v>
      </c>
      <c r="F154" s="75">
        <f>C154+D154</f>
        <v>6193644.8</v>
      </c>
      <c r="G154" s="75">
        <v>5868381</v>
      </c>
      <c r="H154" s="75">
        <f>D154*1.053</f>
        <v>653526.3384</v>
      </c>
      <c r="I154" s="75">
        <v>0</v>
      </c>
      <c r="J154" s="75">
        <f>G154+H154</f>
        <v>6521907.3384</v>
      </c>
    </row>
    <row r="155" spans="1:10" ht="55.5" customHeight="1">
      <c r="A155" s="31">
        <v>2</v>
      </c>
      <c r="B155" s="27" t="s">
        <v>92</v>
      </c>
      <c r="C155" s="75">
        <v>0</v>
      </c>
      <c r="D155" s="71">
        <f>L144*1.062</f>
        <v>67968</v>
      </c>
      <c r="E155" s="71">
        <f>M144*1.062</f>
        <v>14868</v>
      </c>
      <c r="F155" s="75">
        <f>D155</f>
        <v>67968</v>
      </c>
      <c r="G155" s="75">
        <v>0</v>
      </c>
      <c r="H155" s="75">
        <f>D155*1.053</f>
        <v>71570.30399999999</v>
      </c>
      <c r="I155" s="75">
        <f>E155*1.053</f>
        <v>15656.003999999999</v>
      </c>
      <c r="J155" s="75">
        <f>H155</f>
        <v>71570.30399999999</v>
      </c>
    </row>
    <row r="156" spans="1:10" ht="27.75" customHeight="1">
      <c r="A156" s="33" t="s">
        <v>12</v>
      </c>
      <c r="B156" s="31" t="s">
        <v>16</v>
      </c>
      <c r="C156" s="76">
        <f>SUM(C154)</f>
        <v>5573012</v>
      </c>
      <c r="D156" s="76">
        <f>SUM(D154:D155)</f>
        <v>688600.8</v>
      </c>
      <c r="E156" s="76">
        <f>SUM(E155)</f>
        <v>14868</v>
      </c>
      <c r="F156" s="76">
        <f>C156+D156</f>
        <v>6261612.8</v>
      </c>
      <c r="G156" s="76">
        <f>G154</f>
        <v>5868381</v>
      </c>
      <c r="H156" s="76">
        <f>SUM(H155)+H154</f>
        <v>725096.6424</v>
      </c>
      <c r="I156" s="76">
        <f>SUM(I155)</f>
        <v>15656.003999999999</v>
      </c>
      <c r="J156" s="76">
        <f>G156+H156</f>
        <v>6593477.6424</v>
      </c>
    </row>
    <row r="157" spans="3:7" ht="14.25">
      <c r="C157" s="36"/>
      <c r="D157" s="90"/>
      <c r="F157" s="36"/>
      <c r="G157" s="36"/>
    </row>
    <row r="158" spans="1:13" ht="15">
      <c r="A158" s="96" t="s">
        <v>157</v>
      </c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</row>
    <row r="159" spans="1:13" ht="15">
      <c r="A159" s="96" t="s">
        <v>205</v>
      </c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</row>
    <row r="160" spans="1:12" ht="14.25">
      <c r="A160" s="12"/>
      <c r="L160" s="12" t="s">
        <v>6</v>
      </c>
    </row>
    <row r="162" spans="1:13" ht="15" customHeight="1">
      <c r="A162" s="98" t="s">
        <v>21</v>
      </c>
      <c r="B162" s="98" t="s">
        <v>23</v>
      </c>
      <c r="C162" s="98" t="s">
        <v>24</v>
      </c>
      <c r="D162" s="98" t="s">
        <v>25</v>
      </c>
      <c r="E162" s="95" t="s">
        <v>191</v>
      </c>
      <c r="F162" s="95"/>
      <c r="G162" s="95"/>
      <c r="H162" s="95" t="s">
        <v>192</v>
      </c>
      <c r="I162" s="95"/>
      <c r="J162" s="95"/>
      <c r="K162" s="111" t="s">
        <v>193</v>
      </c>
      <c r="L162" s="112"/>
      <c r="M162" s="113"/>
    </row>
    <row r="163" spans="1:13" ht="28.5">
      <c r="A163" s="98"/>
      <c r="B163" s="98"/>
      <c r="C163" s="98"/>
      <c r="D163" s="98"/>
      <c r="E163" s="17" t="s">
        <v>9</v>
      </c>
      <c r="F163" s="17" t="s">
        <v>10</v>
      </c>
      <c r="G163" s="17" t="s">
        <v>59</v>
      </c>
      <c r="H163" s="17" t="s">
        <v>9</v>
      </c>
      <c r="I163" s="17" t="s">
        <v>10</v>
      </c>
      <c r="J163" s="17" t="s">
        <v>60</v>
      </c>
      <c r="K163" s="17" t="s">
        <v>9</v>
      </c>
      <c r="L163" s="17" t="s">
        <v>10</v>
      </c>
      <c r="M163" s="17" t="s">
        <v>53</v>
      </c>
    </row>
    <row r="164" spans="1:13" ht="14.25">
      <c r="A164" s="17">
        <v>1</v>
      </c>
      <c r="B164" s="17">
        <v>2</v>
      </c>
      <c r="C164" s="17">
        <v>3</v>
      </c>
      <c r="D164" s="17">
        <v>4</v>
      </c>
      <c r="E164" s="17">
        <v>5</v>
      </c>
      <c r="F164" s="17">
        <v>6</v>
      </c>
      <c r="G164" s="17">
        <v>7</v>
      </c>
      <c r="H164" s="17">
        <v>8</v>
      </c>
      <c r="I164" s="17">
        <v>9</v>
      </c>
      <c r="J164" s="17">
        <v>10</v>
      </c>
      <c r="K164" s="17">
        <v>11</v>
      </c>
      <c r="L164" s="17"/>
      <c r="M164" s="17">
        <v>13</v>
      </c>
    </row>
    <row r="165" spans="1:13" ht="60">
      <c r="A165" s="18">
        <v>610160</v>
      </c>
      <c r="B165" s="18" t="s">
        <v>107</v>
      </c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</row>
    <row r="166" spans="1:13" ht="15">
      <c r="A166" s="17"/>
      <c r="B166" s="18" t="s">
        <v>108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</row>
    <row r="167" spans="1:13" ht="60">
      <c r="A167" s="18">
        <v>1</v>
      </c>
      <c r="B167" s="32" t="s">
        <v>109</v>
      </c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</row>
    <row r="168" spans="1:13" ht="15">
      <c r="A168" s="17"/>
      <c r="B168" s="18" t="s">
        <v>110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</row>
    <row r="169" spans="1:13" ht="54">
      <c r="A169" s="17"/>
      <c r="B169" s="17" t="s">
        <v>111</v>
      </c>
      <c r="C169" s="73" t="s">
        <v>180</v>
      </c>
      <c r="D169" s="73" t="s">
        <v>112</v>
      </c>
      <c r="E169" s="71">
        <v>3507469</v>
      </c>
      <c r="F169" s="71">
        <v>0</v>
      </c>
      <c r="G169" s="71">
        <f>SUM(E169:F169)</f>
        <v>3507469</v>
      </c>
      <c r="H169" s="71">
        <v>4384959</v>
      </c>
      <c r="I169" s="71">
        <v>26000</v>
      </c>
      <c r="J169" s="71">
        <f>H169+I169</f>
        <v>4410959</v>
      </c>
      <c r="K169" s="71">
        <v>5247657</v>
      </c>
      <c r="L169" s="75">
        <v>648400</v>
      </c>
      <c r="M169" s="71">
        <f>SUM(K169:L169)</f>
        <v>5896057</v>
      </c>
    </row>
    <row r="170" spans="1:13" ht="36">
      <c r="A170" s="17"/>
      <c r="B170" s="17" t="s">
        <v>182</v>
      </c>
      <c r="C170" s="73" t="s">
        <v>113</v>
      </c>
      <c r="D170" s="73" t="s">
        <v>114</v>
      </c>
      <c r="E170" s="71">
        <v>17</v>
      </c>
      <c r="F170" s="71">
        <v>0</v>
      </c>
      <c r="G170" s="71">
        <f aca="true" t="shared" si="9" ref="G170:G186">SUM(E170:F170)</f>
        <v>17</v>
      </c>
      <c r="H170" s="71">
        <v>17</v>
      </c>
      <c r="I170" s="71">
        <v>0</v>
      </c>
      <c r="J170" s="71">
        <f>SUM(H170:I170)</f>
        <v>17</v>
      </c>
      <c r="K170" s="75">
        <v>17</v>
      </c>
      <c r="L170" s="71">
        <v>0</v>
      </c>
      <c r="M170" s="75">
        <f aca="true" t="shared" si="10" ref="M170:M186">K170+L170</f>
        <v>17</v>
      </c>
    </row>
    <row r="171" spans="1:14" ht="39.75" customHeight="1">
      <c r="A171" s="17"/>
      <c r="B171" s="17" t="s">
        <v>115</v>
      </c>
      <c r="C171" s="73" t="s">
        <v>116</v>
      </c>
      <c r="D171" s="73" t="s">
        <v>230</v>
      </c>
      <c r="E171" s="71">
        <v>246</v>
      </c>
      <c r="F171" s="71">
        <v>0</v>
      </c>
      <c r="G171" s="71">
        <f t="shared" si="9"/>
        <v>246</v>
      </c>
      <c r="H171" s="71">
        <v>246</v>
      </c>
      <c r="I171" s="71">
        <v>0</v>
      </c>
      <c r="J171" s="71">
        <f>SUM(H171:I171)</f>
        <v>246</v>
      </c>
      <c r="K171" s="85">
        <v>2079.3</v>
      </c>
      <c r="L171" s="75">
        <v>0</v>
      </c>
      <c r="M171" s="85">
        <f t="shared" si="10"/>
        <v>2079.3</v>
      </c>
      <c r="N171" s="37"/>
    </row>
    <row r="172" spans="1:14" ht="39.75" customHeight="1">
      <c r="A172" s="17"/>
      <c r="B172" s="17" t="s">
        <v>234</v>
      </c>
      <c r="C172" s="73" t="s">
        <v>116</v>
      </c>
      <c r="D172" s="73" t="s">
        <v>235</v>
      </c>
      <c r="E172" s="71"/>
      <c r="F172" s="71"/>
      <c r="G172" s="71"/>
      <c r="H172" s="71"/>
      <c r="I172" s="71"/>
      <c r="J172" s="71"/>
      <c r="K172" s="75">
        <v>1756</v>
      </c>
      <c r="L172" s="75"/>
      <c r="M172" s="75">
        <f>K172</f>
        <v>1756</v>
      </c>
      <c r="N172" s="37"/>
    </row>
    <row r="173" spans="1:13" ht="18">
      <c r="A173" s="17"/>
      <c r="B173" s="18" t="s">
        <v>118</v>
      </c>
      <c r="C173" s="73"/>
      <c r="D173" s="73"/>
      <c r="E173" s="71"/>
      <c r="F173" s="71"/>
      <c r="G173" s="71"/>
      <c r="H173" s="71"/>
      <c r="I173" s="71"/>
      <c r="J173" s="71"/>
      <c r="K173" s="75"/>
      <c r="L173" s="71"/>
      <c r="M173" s="75"/>
    </row>
    <row r="174" spans="1:13" ht="36">
      <c r="A174" s="17"/>
      <c r="B174" s="17" t="s">
        <v>119</v>
      </c>
      <c r="C174" s="73" t="s">
        <v>113</v>
      </c>
      <c r="D174" s="73" t="s">
        <v>120</v>
      </c>
      <c r="E174" s="71">
        <v>3118</v>
      </c>
      <c r="F174" s="71">
        <v>0</v>
      </c>
      <c r="G174" s="71">
        <f t="shared" si="9"/>
        <v>3118</v>
      </c>
      <c r="H174" s="71">
        <v>3120</v>
      </c>
      <c r="I174" s="71">
        <v>0</v>
      </c>
      <c r="J174" s="71">
        <f>SUM(H174:I174)</f>
        <v>3120</v>
      </c>
      <c r="K174" s="75">
        <v>3125</v>
      </c>
      <c r="L174" s="71">
        <v>0</v>
      </c>
      <c r="M174" s="75">
        <f t="shared" si="10"/>
        <v>3125</v>
      </c>
    </row>
    <row r="175" spans="1:13" ht="36">
      <c r="A175" s="17"/>
      <c r="B175" s="17" t="s">
        <v>121</v>
      </c>
      <c r="C175" s="73" t="s">
        <v>113</v>
      </c>
      <c r="D175" s="73" t="s">
        <v>120</v>
      </c>
      <c r="E175" s="71">
        <v>1058</v>
      </c>
      <c r="F175" s="71">
        <v>0</v>
      </c>
      <c r="G175" s="71">
        <f t="shared" si="9"/>
        <v>1058</v>
      </c>
      <c r="H175" s="71">
        <v>1070</v>
      </c>
      <c r="I175" s="71">
        <v>0</v>
      </c>
      <c r="J175" s="71">
        <f>SUM(H175:I175)</f>
        <v>1070</v>
      </c>
      <c r="K175" s="75">
        <v>1072</v>
      </c>
      <c r="L175" s="71">
        <v>0</v>
      </c>
      <c r="M175" s="75">
        <f t="shared" si="10"/>
        <v>1072</v>
      </c>
    </row>
    <row r="176" spans="1:13" ht="42.75">
      <c r="A176" s="17"/>
      <c r="B176" s="17" t="s">
        <v>122</v>
      </c>
      <c r="C176" s="73" t="s">
        <v>113</v>
      </c>
      <c r="D176" s="73" t="s">
        <v>120</v>
      </c>
      <c r="E176" s="71">
        <v>170</v>
      </c>
      <c r="F176" s="71">
        <v>0</v>
      </c>
      <c r="G176" s="71">
        <f t="shared" si="9"/>
        <v>170</v>
      </c>
      <c r="H176" s="71">
        <v>175</v>
      </c>
      <c r="I176" s="71">
        <v>0</v>
      </c>
      <c r="J176" s="71">
        <f>SUM(H176:I176)</f>
        <v>175</v>
      </c>
      <c r="K176" s="75">
        <v>178</v>
      </c>
      <c r="L176" s="71">
        <v>0</v>
      </c>
      <c r="M176" s="75">
        <f t="shared" si="10"/>
        <v>178</v>
      </c>
    </row>
    <row r="177" spans="1:13" ht="36">
      <c r="A177" s="17"/>
      <c r="B177" s="17" t="s">
        <v>123</v>
      </c>
      <c r="C177" s="73" t="s">
        <v>113</v>
      </c>
      <c r="D177" s="73" t="s">
        <v>124</v>
      </c>
      <c r="E177" s="71">
        <v>115</v>
      </c>
      <c r="F177" s="71">
        <v>0</v>
      </c>
      <c r="G177" s="71">
        <f t="shared" si="9"/>
        <v>115</v>
      </c>
      <c r="H177" s="71">
        <v>120</v>
      </c>
      <c r="I177" s="71">
        <v>0</v>
      </c>
      <c r="J177" s="71">
        <f>SUM(H177:I177)</f>
        <v>120</v>
      </c>
      <c r="K177" s="71">
        <f>SUM(I177:J177)</f>
        <v>120</v>
      </c>
      <c r="L177" s="71">
        <v>0</v>
      </c>
      <c r="M177" s="75">
        <f t="shared" si="10"/>
        <v>120</v>
      </c>
    </row>
    <row r="178" spans="1:13" ht="36">
      <c r="A178" s="17"/>
      <c r="B178" s="17" t="s">
        <v>125</v>
      </c>
      <c r="C178" s="73" t="s">
        <v>113</v>
      </c>
      <c r="D178" s="73" t="s">
        <v>126</v>
      </c>
      <c r="E178" s="71">
        <v>78</v>
      </c>
      <c r="F178" s="71">
        <v>0</v>
      </c>
      <c r="G178" s="71">
        <f t="shared" si="9"/>
        <v>78</v>
      </c>
      <c r="H178" s="71">
        <v>78</v>
      </c>
      <c r="I178" s="71">
        <v>0</v>
      </c>
      <c r="J178" s="71">
        <f>SUM(H178:I178)</f>
        <v>78</v>
      </c>
      <c r="K178" s="71">
        <f>SUM(I178:J178)</f>
        <v>78</v>
      </c>
      <c r="L178" s="71">
        <v>0</v>
      </c>
      <c r="M178" s="75">
        <f t="shared" si="10"/>
        <v>78</v>
      </c>
    </row>
    <row r="179" spans="1:13" ht="18">
      <c r="A179" s="17"/>
      <c r="B179" s="18" t="s">
        <v>127</v>
      </c>
      <c r="C179" s="73"/>
      <c r="D179" s="73"/>
      <c r="E179" s="71"/>
      <c r="F179" s="71"/>
      <c r="G179" s="71"/>
      <c r="H179" s="71"/>
      <c r="I179" s="71"/>
      <c r="J179" s="71"/>
      <c r="K179" s="75"/>
      <c r="L179" s="71"/>
      <c r="M179" s="75"/>
    </row>
    <row r="180" spans="1:13" ht="42.75">
      <c r="A180" s="17"/>
      <c r="B180" s="17" t="s">
        <v>128</v>
      </c>
      <c r="C180" s="73" t="s">
        <v>113</v>
      </c>
      <c r="D180" s="73" t="s">
        <v>129</v>
      </c>
      <c r="E180" s="71">
        <v>183</v>
      </c>
      <c r="F180" s="71">
        <v>0</v>
      </c>
      <c r="G180" s="71">
        <f t="shared" si="9"/>
        <v>183</v>
      </c>
      <c r="H180" s="71">
        <v>184</v>
      </c>
      <c r="I180" s="71">
        <v>0</v>
      </c>
      <c r="J180" s="71">
        <f>SUM(H180:I180)</f>
        <v>184</v>
      </c>
      <c r="K180" s="75">
        <f>K174/17</f>
        <v>183.8235294117647</v>
      </c>
      <c r="L180" s="71">
        <v>0</v>
      </c>
      <c r="M180" s="75">
        <f t="shared" si="10"/>
        <v>183.8235294117647</v>
      </c>
    </row>
    <row r="181" spans="1:13" ht="28.5">
      <c r="A181" s="17"/>
      <c r="B181" s="17" t="s">
        <v>130</v>
      </c>
      <c r="C181" s="73" t="s">
        <v>113</v>
      </c>
      <c r="D181" s="73" t="s">
        <v>129</v>
      </c>
      <c r="E181" s="71">
        <v>62</v>
      </c>
      <c r="F181" s="71">
        <v>0</v>
      </c>
      <c r="G181" s="71">
        <f t="shared" si="9"/>
        <v>62</v>
      </c>
      <c r="H181" s="71">
        <v>63</v>
      </c>
      <c r="I181" s="71">
        <v>0</v>
      </c>
      <c r="J181" s="71">
        <f>SUM(H181:I181)</f>
        <v>63</v>
      </c>
      <c r="K181" s="75">
        <f>K175/17</f>
        <v>63.05882352941177</v>
      </c>
      <c r="L181" s="71">
        <v>0</v>
      </c>
      <c r="M181" s="75">
        <f t="shared" si="10"/>
        <v>63.05882352941177</v>
      </c>
    </row>
    <row r="182" spans="1:13" ht="28.5">
      <c r="A182" s="17"/>
      <c r="B182" s="17" t="s">
        <v>131</v>
      </c>
      <c r="C182" s="73" t="s">
        <v>113</v>
      </c>
      <c r="D182" s="73" t="s">
        <v>129</v>
      </c>
      <c r="E182" s="71">
        <v>7</v>
      </c>
      <c r="F182" s="71">
        <v>0</v>
      </c>
      <c r="G182" s="71">
        <f t="shared" si="9"/>
        <v>7</v>
      </c>
      <c r="H182" s="71">
        <v>5</v>
      </c>
      <c r="I182" s="71">
        <v>0</v>
      </c>
      <c r="J182" s="71">
        <f>SUM(H182:I182)</f>
        <v>5</v>
      </c>
      <c r="K182" s="75">
        <f>K177/17</f>
        <v>7.0588235294117645</v>
      </c>
      <c r="L182" s="71">
        <v>0</v>
      </c>
      <c r="M182" s="75">
        <f t="shared" si="10"/>
        <v>7.0588235294117645</v>
      </c>
    </row>
    <row r="183" spans="1:13" ht="24" customHeight="1">
      <c r="A183" s="17"/>
      <c r="B183" s="17" t="s">
        <v>132</v>
      </c>
      <c r="C183" s="73" t="s">
        <v>180</v>
      </c>
      <c r="D183" s="73" t="s">
        <v>129</v>
      </c>
      <c r="E183" s="71">
        <v>206322</v>
      </c>
      <c r="F183" s="71">
        <v>0</v>
      </c>
      <c r="G183" s="71">
        <f t="shared" si="9"/>
        <v>206322</v>
      </c>
      <c r="H183" s="71">
        <f>H169/H170</f>
        <v>257938.76470588235</v>
      </c>
      <c r="I183" s="71">
        <f>I169/H170</f>
        <v>1529.4117647058824</v>
      </c>
      <c r="J183" s="71">
        <f>SUM(H183:I183)</f>
        <v>259468.17647058822</v>
      </c>
      <c r="K183" s="75">
        <f>K169/K170</f>
        <v>308685.70588235295</v>
      </c>
      <c r="L183" s="71">
        <v>16750</v>
      </c>
      <c r="M183" s="75">
        <f>M169/M170</f>
        <v>346826.8823529412</v>
      </c>
    </row>
    <row r="184" spans="1:13" ht="18">
      <c r="A184" s="17"/>
      <c r="B184" s="18" t="s">
        <v>133</v>
      </c>
      <c r="C184" s="73"/>
      <c r="D184" s="73"/>
      <c r="E184" s="71"/>
      <c r="F184" s="71"/>
      <c r="G184" s="71"/>
      <c r="H184" s="71"/>
      <c r="I184" s="71"/>
      <c r="J184" s="71"/>
      <c r="K184" s="75"/>
      <c r="L184" s="71"/>
      <c r="M184" s="75"/>
    </row>
    <row r="185" spans="1:13" ht="42.75">
      <c r="A185" s="17"/>
      <c r="B185" s="17" t="s">
        <v>134</v>
      </c>
      <c r="C185" s="73" t="s">
        <v>135</v>
      </c>
      <c r="D185" s="73" t="s">
        <v>129</v>
      </c>
      <c r="E185" s="71">
        <v>100</v>
      </c>
      <c r="F185" s="71">
        <v>0</v>
      </c>
      <c r="G185" s="71">
        <f t="shared" si="9"/>
        <v>100</v>
      </c>
      <c r="H185" s="71">
        <v>100</v>
      </c>
      <c r="I185" s="71">
        <v>0</v>
      </c>
      <c r="J185" s="71">
        <f>SUM(H185:I185)</f>
        <v>100</v>
      </c>
      <c r="K185" s="75">
        <v>100</v>
      </c>
      <c r="L185" s="71">
        <v>0</v>
      </c>
      <c r="M185" s="75">
        <f t="shared" si="10"/>
        <v>100</v>
      </c>
    </row>
    <row r="186" spans="1:13" ht="28.5">
      <c r="A186" s="17"/>
      <c r="B186" s="17" t="s">
        <v>136</v>
      </c>
      <c r="C186" s="73" t="s">
        <v>135</v>
      </c>
      <c r="D186" s="73" t="s">
        <v>129</v>
      </c>
      <c r="E186" s="71">
        <v>100</v>
      </c>
      <c r="F186" s="71">
        <v>0</v>
      </c>
      <c r="G186" s="71">
        <f t="shared" si="9"/>
        <v>100</v>
      </c>
      <c r="H186" s="71">
        <v>100</v>
      </c>
      <c r="I186" s="71">
        <v>0</v>
      </c>
      <c r="J186" s="71">
        <f>SUM(H186:I186)</f>
        <v>100</v>
      </c>
      <c r="K186" s="75">
        <v>100</v>
      </c>
      <c r="L186" s="71">
        <v>0</v>
      </c>
      <c r="M186" s="75">
        <f t="shared" si="10"/>
        <v>100</v>
      </c>
    </row>
    <row r="187" spans="1:13" ht="24" customHeight="1">
      <c r="A187" s="17"/>
      <c r="B187" s="18" t="s">
        <v>108</v>
      </c>
      <c r="C187" s="73"/>
      <c r="D187" s="73"/>
      <c r="E187" s="71"/>
      <c r="F187" s="71"/>
      <c r="G187" s="71"/>
      <c r="H187" s="71"/>
      <c r="I187" s="71"/>
      <c r="J187" s="71"/>
      <c r="K187" s="75"/>
      <c r="L187" s="71"/>
      <c r="M187" s="75"/>
    </row>
    <row r="188" spans="1:13" ht="51.75" customHeight="1">
      <c r="A188" s="18">
        <v>2</v>
      </c>
      <c r="B188" s="38" t="s">
        <v>92</v>
      </c>
      <c r="C188" s="73"/>
      <c r="D188" s="73"/>
      <c r="E188" s="71"/>
      <c r="F188" s="71"/>
      <c r="G188" s="71"/>
      <c r="H188" s="71"/>
      <c r="I188" s="71"/>
      <c r="J188" s="71"/>
      <c r="K188" s="75"/>
      <c r="L188" s="71"/>
      <c r="M188" s="75"/>
    </row>
    <row r="189" spans="1:13" ht="27" customHeight="1">
      <c r="A189" s="17"/>
      <c r="B189" s="18" t="s">
        <v>110</v>
      </c>
      <c r="C189" s="73"/>
      <c r="D189" s="73"/>
      <c r="E189" s="71"/>
      <c r="F189" s="71"/>
      <c r="G189" s="71"/>
      <c r="H189" s="71"/>
      <c r="I189" s="71"/>
      <c r="J189" s="71"/>
      <c r="K189" s="75"/>
      <c r="L189" s="71"/>
      <c r="M189" s="75"/>
    </row>
    <row r="190" spans="1:13" ht="53.25" customHeight="1">
      <c r="A190" s="17"/>
      <c r="B190" s="73" t="s">
        <v>111</v>
      </c>
      <c r="C190" s="73" t="s">
        <v>180</v>
      </c>
      <c r="D190" s="73" t="s">
        <v>206</v>
      </c>
      <c r="E190" s="71">
        <v>0</v>
      </c>
      <c r="F190" s="71">
        <v>0</v>
      </c>
      <c r="G190" s="71">
        <v>0</v>
      </c>
      <c r="H190" s="71">
        <v>0</v>
      </c>
      <c r="I190" s="71">
        <v>26000</v>
      </c>
      <c r="J190" s="71">
        <v>26000</v>
      </c>
      <c r="K190" s="71">
        <v>0</v>
      </c>
      <c r="L190" s="71">
        <v>64000</v>
      </c>
      <c r="M190" s="71">
        <f>L190</f>
        <v>64000</v>
      </c>
    </row>
    <row r="191" spans="1:13" ht="53.25" customHeight="1">
      <c r="A191" s="17"/>
      <c r="B191" s="73" t="s">
        <v>233</v>
      </c>
      <c r="C191" s="73" t="s">
        <v>237</v>
      </c>
      <c r="D191" s="73" t="s">
        <v>236</v>
      </c>
      <c r="E191" s="71"/>
      <c r="F191" s="71"/>
      <c r="G191" s="71"/>
      <c r="H191" s="71"/>
      <c r="I191" s="71"/>
      <c r="J191" s="92">
        <v>2079.3</v>
      </c>
      <c r="K191" s="71"/>
      <c r="L191" s="71"/>
      <c r="M191" s="92">
        <v>2079.3</v>
      </c>
    </row>
    <row r="192" spans="1:13" ht="18">
      <c r="A192" s="17"/>
      <c r="B192" s="18" t="s">
        <v>118</v>
      </c>
      <c r="C192" s="73"/>
      <c r="D192" s="73"/>
      <c r="E192" s="71"/>
      <c r="F192" s="71"/>
      <c r="G192" s="71"/>
      <c r="H192" s="71"/>
      <c r="I192" s="71"/>
      <c r="J192" s="71"/>
      <c r="K192" s="75"/>
      <c r="L192" s="71"/>
      <c r="M192" s="71"/>
    </row>
    <row r="193" spans="1:13" ht="66" customHeight="1">
      <c r="A193" s="17"/>
      <c r="B193" s="17" t="s">
        <v>187</v>
      </c>
      <c r="C193" s="73" t="s">
        <v>113</v>
      </c>
      <c r="D193" s="73" t="s">
        <v>206</v>
      </c>
      <c r="E193" s="71">
        <v>0</v>
      </c>
      <c r="F193" s="71">
        <v>0</v>
      </c>
      <c r="G193" s="71">
        <v>0</v>
      </c>
      <c r="H193" s="71">
        <v>0</v>
      </c>
      <c r="I193" s="71">
        <v>2</v>
      </c>
      <c r="J193" s="71">
        <v>0</v>
      </c>
      <c r="K193" s="71">
        <v>0</v>
      </c>
      <c r="L193" s="71">
        <v>4</v>
      </c>
      <c r="M193" s="71">
        <v>4</v>
      </c>
    </row>
    <row r="194" spans="1:13" ht="21" customHeight="1">
      <c r="A194" s="17"/>
      <c r="B194" s="18" t="s">
        <v>127</v>
      </c>
      <c r="C194" s="73"/>
      <c r="D194" s="73"/>
      <c r="E194" s="71"/>
      <c r="F194" s="71"/>
      <c r="G194" s="71"/>
      <c r="H194" s="71"/>
      <c r="I194" s="71"/>
      <c r="J194" s="71"/>
      <c r="K194" s="75"/>
      <c r="L194" s="71"/>
      <c r="M194" s="71"/>
    </row>
    <row r="195" spans="1:13" ht="57">
      <c r="A195" s="17"/>
      <c r="B195" s="17" t="s">
        <v>188</v>
      </c>
      <c r="C195" s="73" t="s">
        <v>180</v>
      </c>
      <c r="D195" s="73" t="s">
        <v>129</v>
      </c>
      <c r="E195" s="71">
        <v>0</v>
      </c>
      <c r="F195" s="71">
        <v>0</v>
      </c>
      <c r="G195" s="71">
        <v>0</v>
      </c>
      <c r="H195" s="71">
        <v>0</v>
      </c>
      <c r="I195" s="71">
        <v>13000</v>
      </c>
      <c r="J195" s="71">
        <v>13000</v>
      </c>
      <c r="K195" s="71">
        <v>0</v>
      </c>
      <c r="L195" s="71">
        <f>L190/L193</f>
        <v>16000</v>
      </c>
      <c r="M195" s="71">
        <f>M190/M193</f>
        <v>16000</v>
      </c>
    </row>
    <row r="196" spans="1:13" ht="29.25" customHeight="1">
      <c r="A196" s="17"/>
      <c r="B196" s="18" t="s">
        <v>133</v>
      </c>
      <c r="C196" s="73"/>
      <c r="D196" s="73"/>
      <c r="E196" s="71"/>
      <c r="F196" s="71"/>
      <c r="G196" s="71"/>
      <c r="H196" s="71"/>
      <c r="I196" s="71"/>
      <c r="J196" s="71"/>
      <c r="K196" s="75"/>
      <c r="L196" s="71"/>
      <c r="M196" s="71"/>
    </row>
    <row r="197" spans="1:13" ht="43.5" customHeight="1">
      <c r="A197" s="17"/>
      <c r="B197" s="17" t="s">
        <v>189</v>
      </c>
      <c r="C197" s="73" t="s">
        <v>135</v>
      </c>
      <c r="D197" s="73" t="s">
        <v>129</v>
      </c>
      <c r="E197" s="71">
        <v>0</v>
      </c>
      <c r="F197" s="71">
        <v>0</v>
      </c>
      <c r="G197" s="71">
        <v>0</v>
      </c>
      <c r="H197" s="71">
        <v>0</v>
      </c>
      <c r="I197" s="71">
        <v>100</v>
      </c>
      <c r="J197" s="71">
        <v>100</v>
      </c>
      <c r="K197" s="71">
        <v>0</v>
      </c>
      <c r="L197" s="71">
        <v>100</v>
      </c>
      <c r="M197" s="71">
        <v>100</v>
      </c>
    </row>
    <row r="199" spans="1:10" ht="15">
      <c r="A199" s="93" t="s">
        <v>177</v>
      </c>
      <c r="B199" s="93"/>
      <c r="C199" s="93"/>
      <c r="D199" s="93"/>
      <c r="E199" s="93"/>
      <c r="F199" s="93"/>
      <c r="G199" s="93"/>
      <c r="H199" s="93"/>
      <c r="I199" s="93"/>
      <c r="J199" s="93"/>
    </row>
    <row r="200" spans="1:10" ht="14.25">
      <c r="A200" s="12"/>
      <c r="J200" s="12" t="s">
        <v>6</v>
      </c>
    </row>
    <row r="201" spans="5:10" ht="15">
      <c r="E201" s="35"/>
      <c r="F201" s="35"/>
      <c r="G201" s="35"/>
      <c r="H201" s="35"/>
      <c r="I201" s="35"/>
      <c r="J201" s="35"/>
    </row>
    <row r="202" spans="1:10" ht="15">
      <c r="A202" s="98" t="s">
        <v>21</v>
      </c>
      <c r="B202" s="98" t="s">
        <v>23</v>
      </c>
      <c r="C202" s="98" t="s">
        <v>24</v>
      </c>
      <c r="D202" s="98" t="s">
        <v>25</v>
      </c>
      <c r="E202" s="95" t="s">
        <v>175</v>
      </c>
      <c r="F202" s="95"/>
      <c r="G202" s="95"/>
      <c r="H202" s="95" t="s">
        <v>207</v>
      </c>
      <c r="I202" s="95"/>
      <c r="J202" s="95"/>
    </row>
    <row r="203" spans="1:10" ht="41.25" customHeight="1">
      <c r="A203" s="98"/>
      <c r="B203" s="98"/>
      <c r="C203" s="98"/>
      <c r="D203" s="98"/>
      <c r="E203" s="17" t="s">
        <v>9</v>
      </c>
      <c r="F203" s="17" t="s">
        <v>10</v>
      </c>
      <c r="G203" s="17" t="s">
        <v>59</v>
      </c>
      <c r="H203" s="17" t="s">
        <v>9</v>
      </c>
      <c r="I203" s="17" t="s">
        <v>10</v>
      </c>
      <c r="J203" s="17" t="s">
        <v>60</v>
      </c>
    </row>
    <row r="204" spans="1:10" ht="14.25">
      <c r="A204" s="17">
        <v>1</v>
      </c>
      <c r="B204" s="17">
        <v>2</v>
      </c>
      <c r="C204" s="17">
        <v>3</v>
      </c>
      <c r="D204" s="17">
        <v>4</v>
      </c>
      <c r="E204" s="17">
        <v>5</v>
      </c>
      <c r="F204" s="17">
        <v>6</v>
      </c>
      <c r="G204" s="17">
        <v>7</v>
      </c>
      <c r="H204" s="17">
        <v>8</v>
      </c>
      <c r="I204" s="17">
        <v>9</v>
      </c>
      <c r="J204" s="17">
        <v>10</v>
      </c>
    </row>
    <row r="205" spans="1:10" ht="60">
      <c r="A205" s="18">
        <v>610160</v>
      </c>
      <c r="B205" s="18" t="s">
        <v>107</v>
      </c>
      <c r="C205" s="17"/>
      <c r="D205" s="17"/>
      <c r="E205" s="17"/>
      <c r="F205" s="17"/>
      <c r="G205" s="17"/>
      <c r="H205" s="17"/>
      <c r="I205" s="17"/>
      <c r="J205" s="17"/>
    </row>
    <row r="206" spans="1:10" ht="15">
      <c r="A206" s="17"/>
      <c r="B206" s="18" t="s">
        <v>108</v>
      </c>
      <c r="C206" s="17"/>
      <c r="D206" s="17"/>
      <c r="E206" s="17"/>
      <c r="F206" s="17"/>
      <c r="G206" s="17"/>
      <c r="H206" s="17"/>
      <c r="I206" s="17"/>
      <c r="J206" s="17"/>
    </row>
    <row r="207" spans="1:10" ht="75" customHeight="1">
      <c r="A207" s="17">
        <v>1</v>
      </c>
      <c r="B207" s="32" t="s">
        <v>109</v>
      </c>
      <c r="C207" s="17"/>
      <c r="D207" s="17"/>
      <c r="E207" s="17"/>
      <c r="F207" s="17"/>
      <c r="G207" s="17"/>
      <c r="H207" s="17"/>
      <c r="I207" s="17"/>
      <c r="J207" s="17"/>
    </row>
    <row r="208" spans="1:10" ht="15">
      <c r="A208" s="17"/>
      <c r="B208" s="18" t="s">
        <v>110</v>
      </c>
      <c r="C208" s="17"/>
      <c r="D208" s="17"/>
      <c r="E208" s="17"/>
      <c r="F208" s="17"/>
      <c r="G208" s="17"/>
      <c r="H208" s="17"/>
      <c r="I208" s="17"/>
      <c r="J208" s="17"/>
    </row>
    <row r="209" spans="1:10" ht="54">
      <c r="A209" s="17"/>
      <c r="B209" s="17" t="s">
        <v>111</v>
      </c>
      <c r="C209" s="73" t="s">
        <v>180</v>
      </c>
      <c r="D209" s="73" t="s">
        <v>112</v>
      </c>
      <c r="E209" s="71">
        <v>5573012</v>
      </c>
      <c r="F209" s="75">
        <v>688601</v>
      </c>
      <c r="G209" s="75">
        <f>E209+F209</f>
        <v>6261613</v>
      </c>
      <c r="H209" s="75">
        <v>5868381</v>
      </c>
      <c r="I209" s="75">
        <f>F209*1.053</f>
        <v>725096.853</v>
      </c>
      <c r="J209" s="71">
        <f>H209+I209</f>
        <v>6593477.853</v>
      </c>
    </row>
    <row r="210" spans="1:10" ht="36">
      <c r="A210" s="17"/>
      <c r="B210" s="17" t="s">
        <v>182</v>
      </c>
      <c r="C210" s="73" t="s">
        <v>113</v>
      </c>
      <c r="D210" s="73" t="s">
        <v>114</v>
      </c>
      <c r="E210" s="75">
        <v>17</v>
      </c>
      <c r="F210" s="71">
        <v>0</v>
      </c>
      <c r="G210" s="75">
        <v>17</v>
      </c>
      <c r="H210" s="75">
        <v>17</v>
      </c>
      <c r="I210" s="71">
        <v>0</v>
      </c>
      <c r="J210" s="75">
        <v>17</v>
      </c>
    </row>
    <row r="211" spans="1:13" ht="36">
      <c r="A211" s="17"/>
      <c r="B211" s="17" t="s">
        <v>115</v>
      </c>
      <c r="C211" s="73" t="s">
        <v>116</v>
      </c>
      <c r="D211" s="73" t="s">
        <v>117</v>
      </c>
      <c r="E211" s="85">
        <v>2079.3</v>
      </c>
      <c r="F211" s="71">
        <v>0</v>
      </c>
      <c r="G211" s="86">
        <v>2079.3</v>
      </c>
      <c r="H211" s="85">
        <v>2079.3</v>
      </c>
      <c r="I211" s="71">
        <v>0</v>
      </c>
      <c r="J211" s="86">
        <v>2079.3</v>
      </c>
      <c r="K211" s="24"/>
      <c r="L211" s="24"/>
      <c r="M211" s="24"/>
    </row>
    <row r="212" spans="1:13" ht="36">
      <c r="A212" s="17"/>
      <c r="B212" s="17" t="s">
        <v>234</v>
      </c>
      <c r="C212" s="73" t="s">
        <v>116</v>
      </c>
      <c r="D212" s="73" t="s">
        <v>235</v>
      </c>
      <c r="E212" s="71"/>
      <c r="F212" s="71"/>
      <c r="G212" s="71"/>
      <c r="H212" s="71">
        <v>1756</v>
      </c>
      <c r="I212" s="71"/>
      <c r="J212" s="71">
        <v>1756</v>
      </c>
      <c r="K212" s="132"/>
      <c r="L212" s="133"/>
      <c r="M212" s="132"/>
    </row>
    <row r="213" spans="1:10" ht="24" customHeight="1">
      <c r="A213" s="17"/>
      <c r="B213" s="18" t="s">
        <v>118</v>
      </c>
      <c r="C213" s="73"/>
      <c r="D213" s="73"/>
      <c r="E213" s="75"/>
      <c r="F213" s="71">
        <v>0</v>
      </c>
      <c r="G213" s="75"/>
      <c r="H213" s="75"/>
      <c r="I213" s="71"/>
      <c r="J213" s="75"/>
    </row>
    <row r="214" spans="1:10" ht="36">
      <c r="A214" s="17"/>
      <c r="B214" s="17" t="s">
        <v>119</v>
      </c>
      <c r="C214" s="73" t="s">
        <v>113</v>
      </c>
      <c r="D214" s="73" t="s">
        <v>120</v>
      </c>
      <c r="E214" s="75">
        <v>3125</v>
      </c>
      <c r="F214" s="71">
        <v>0</v>
      </c>
      <c r="G214" s="75">
        <v>3125</v>
      </c>
      <c r="H214" s="75">
        <v>3125</v>
      </c>
      <c r="I214" s="71">
        <v>0</v>
      </c>
      <c r="J214" s="75">
        <v>3125</v>
      </c>
    </row>
    <row r="215" spans="1:10" ht="36">
      <c r="A215" s="17"/>
      <c r="B215" s="17" t="s">
        <v>121</v>
      </c>
      <c r="C215" s="73" t="s">
        <v>113</v>
      </c>
      <c r="D215" s="73" t="s">
        <v>120</v>
      </c>
      <c r="E215" s="75">
        <v>1072</v>
      </c>
      <c r="F215" s="71">
        <v>0</v>
      </c>
      <c r="G215" s="75">
        <v>1072</v>
      </c>
      <c r="H215" s="75">
        <v>1072</v>
      </c>
      <c r="I215" s="71">
        <v>0</v>
      </c>
      <c r="J215" s="75">
        <v>1072</v>
      </c>
    </row>
    <row r="216" spans="1:10" ht="42.75">
      <c r="A216" s="17"/>
      <c r="B216" s="17" t="s">
        <v>122</v>
      </c>
      <c r="C216" s="73" t="s">
        <v>113</v>
      </c>
      <c r="D216" s="73" t="s">
        <v>120</v>
      </c>
      <c r="E216" s="75">
        <v>178</v>
      </c>
      <c r="F216" s="71">
        <v>0</v>
      </c>
      <c r="G216" s="75">
        <v>178</v>
      </c>
      <c r="H216" s="75">
        <v>178</v>
      </c>
      <c r="I216" s="71">
        <v>0</v>
      </c>
      <c r="J216" s="75">
        <v>178</v>
      </c>
    </row>
    <row r="217" spans="1:10" ht="36">
      <c r="A217" s="17"/>
      <c r="B217" s="17" t="s">
        <v>123</v>
      </c>
      <c r="C217" s="73" t="s">
        <v>113</v>
      </c>
      <c r="D217" s="73" t="s">
        <v>124</v>
      </c>
      <c r="E217" s="71">
        <v>120</v>
      </c>
      <c r="F217" s="71">
        <v>0</v>
      </c>
      <c r="G217" s="71">
        <f>SUM(E217:F217)</f>
        <v>120</v>
      </c>
      <c r="H217" s="71">
        <f>SUM(F217:G217)</f>
        <v>120</v>
      </c>
      <c r="I217" s="71">
        <v>0</v>
      </c>
      <c r="J217" s="71">
        <f>SUM(H217:I217)</f>
        <v>120</v>
      </c>
    </row>
    <row r="218" spans="1:10" ht="36">
      <c r="A218" s="17"/>
      <c r="B218" s="17" t="s">
        <v>125</v>
      </c>
      <c r="C218" s="73" t="s">
        <v>113</v>
      </c>
      <c r="D218" s="73" t="s">
        <v>126</v>
      </c>
      <c r="E218" s="71">
        <v>78</v>
      </c>
      <c r="F218" s="71">
        <v>0</v>
      </c>
      <c r="G218" s="71">
        <f>SUM(E218:F218)</f>
        <v>78</v>
      </c>
      <c r="H218" s="71">
        <f>SUM(F218:G218)</f>
        <v>78</v>
      </c>
      <c r="I218" s="71">
        <v>0</v>
      </c>
      <c r="J218" s="71">
        <f>SUM(H218:I218)</f>
        <v>78</v>
      </c>
    </row>
    <row r="219" spans="1:10" ht="30.75" customHeight="1">
      <c r="A219" s="17"/>
      <c r="B219" s="18" t="s">
        <v>127</v>
      </c>
      <c r="C219" s="73"/>
      <c r="D219" s="73"/>
      <c r="E219" s="75"/>
      <c r="F219" s="71"/>
      <c r="G219" s="75"/>
      <c r="H219" s="75"/>
      <c r="I219" s="71"/>
      <c r="J219" s="75"/>
    </row>
    <row r="220" spans="1:10" ht="42.75">
      <c r="A220" s="17"/>
      <c r="B220" s="17" t="s">
        <v>128</v>
      </c>
      <c r="C220" s="73" t="s">
        <v>113</v>
      </c>
      <c r="D220" s="73" t="s">
        <v>129</v>
      </c>
      <c r="E220" s="75">
        <f>E214/17</f>
        <v>183.8235294117647</v>
      </c>
      <c r="F220" s="71">
        <v>0</v>
      </c>
      <c r="G220" s="75">
        <f>G214/17</f>
        <v>183.8235294117647</v>
      </c>
      <c r="H220" s="75">
        <f>H214/17</f>
        <v>183.8235294117647</v>
      </c>
      <c r="I220" s="71">
        <v>0</v>
      </c>
      <c r="J220" s="75">
        <f>J214/17</f>
        <v>183.8235294117647</v>
      </c>
    </row>
    <row r="221" spans="1:10" ht="28.5">
      <c r="A221" s="17"/>
      <c r="B221" s="17" t="s">
        <v>130</v>
      </c>
      <c r="C221" s="73" t="s">
        <v>113</v>
      </c>
      <c r="D221" s="73" t="s">
        <v>129</v>
      </c>
      <c r="E221" s="75">
        <f>E215/17</f>
        <v>63.05882352941177</v>
      </c>
      <c r="F221" s="71">
        <v>0</v>
      </c>
      <c r="G221" s="75">
        <f>G215/17</f>
        <v>63.05882352941177</v>
      </c>
      <c r="H221" s="75">
        <f>H215/17</f>
        <v>63.05882352941177</v>
      </c>
      <c r="I221" s="71">
        <v>0</v>
      </c>
      <c r="J221" s="75">
        <f>J215/17</f>
        <v>63.05882352941177</v>
      </c>
    </row>
    <row r="222" spans="1:10" ht="28.5">
      <c r="A222" s="17"/>
      <c r="B222" s="17" t="s">
        <v>131</v>
      </c>
      <c r="C222" s="73" t="s">
        <v>113</v>
      </c>
      <c r="D222" s="73" t="s">
        <v>129</v>
      </c>
      <c r="E222" s="75">
        <f>E217/17</f>
        <v>7.0588235294117645</v>
      </c>
      <c r="F222" s="71">
        <v>0</v>
      </c>
      <c r="G222" s="75">
        <f>G217/17</f>
        <v>7.0588235294117645</v>
      </c>
      <c r="H222" s="75">
        <f>H217/17</f>
        <v>7.0588235294117645</v>
      </c>
      <c r="I222" s="71">
        <v>0</v>
      </c>
      <c r="J222" s="75">
        <f>J217/17</f>
        <v>7.0588235294117645</v>
      </c>
    </row>
    <row r="223" spans="1:10" ht="20.25" customHeight="1">
      <c r="A223" s="17"/>
      <c r="B223" s="17" t="s">
        <v>132</v>
      </c>
      <c r="C223" s="73" t="s">
        <v>180</v>
      </c>
      <c r="D223" s="73" t="s">
        <v>129</v>
      </c>
      <c r="E223" s="75">
        <f>E209/E210</f>
        <v>327824.23529411765</v>
      </c>
      <c r="F223" s="71">
        <f>L183*1.062</f>
        <v>17788.5</v>
      </c>
      <c r="G223" s="75">
        <f>E223+F223</f>
        <v>345612.73529411765</v>
      </c>
      <c r="H223" s="75">
        <f>H209/H210</f>
        <v>345198.8823529412</v>
      </c>
      <c r="I223" s="71">
        <f>F223*1.053</f>
        <v>18731.2905</v>
      </c>
      <c r="J223" s="71">
        <f>H223+I223</f>
        <v>363930.1728529412</v>
      </c>
    </row>
    <row r="224" spans="1:10" ht="24" customHeight="1">
      <c r="A224" s="17"/>
      <c r="B224" s="18" t="s">
        <v>133</v>
      </c>
      <c r="C224" s="73"/>
      <c r="D224" s="73"/>
      <c r="E224" s="75"/>
      <c r="F224" s="71"/>
      <c r="G224" s="75"/>
      <c r="H224" s="71"/>
      <c r="I224" s="71"/>
      <c r="J224" s="71"/>
    </row>
    <row r="225" spans="1:10" ht="42.75">
      <c r="A225" s="17"/>
      <c r="B225" s="17" t="s">
        <v>134</v>
      </c>
      <c r="C225" s="73" t="s">
        <v>135</v>
      </c>
      <c r="D225" s="73" t="s">
        <v>129</v>
      </c>
      <c r="E225" s="75">
        <v>100</v>
      </c>
      <c r="F225" s="71">
        <v>0</v>
      </c>
      <c r="G225" s="75">
        <v>100</v>
      </c>
      <c r="H225" s="71">
        <v>100</v>
      </c>
      <c r="I225" s="71">
        <v>0</v>
      </c>
      <c r="J225" s="71">
        <v>100</v>
      </c>
    </row>
    <row r="226" spans="1:10" ht="28.5">
      <c r="A226" s="17"/>
      <c r="B226" s="17" t="s">
        <v>136</v>
      </c>
      <c r="C226" s="73" t="s">
        <v>135</v>
      </c>
      <c r="D226" s="73" t="s">
        <v>129</v>
      </c>
      <c r="E226" s="75">
        <v>100</v>
      </c>
      <c r="F226" s="71">
        <v>0</v>
      </c>
      <c r="G226" s="75">
        <v>100</v>
      </c>
      <c r="H226" s="71">
        <v>100</v>
      </c>
      <c r="I226" s="71">
        <v>0</v>
      </c>
      <c r="J226" s="71">
        <v>100</v>
      </c>
    </row>
    <row r="227" spans="1:10" ht="18">
      <c r="A227" s="24"/>
      <c r="B227" s="24"/>
      <c r="C227" s="78"/>
      <c r="D227" s="78"/>
      <c r="E227" s="79"/>
      <c r="F227" s="78"/>
      <c r="G227" s="78"/>
      <c r="H227" s="78"/>
      <c r="I227" s="78"/>
      <c r="J227" s="78"/>
    </row>
    <row r="228" spans="1:12" ht="15">
      <c r="A228" s="93" t="s">
        <v>26</v>
      </c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23"/>
    </row>
    <row r="229" spans="1:11" ht="14.25">
      <c r="A229" s="12"/>
      <c r="K229" s="12" t="s">
        <v>6</v>
      </c>
    </row>
    <row r="231" spans="1:12" ht="14.25">
      <c r="A231" s="98" t="s">
        <v>8</v>
      </c>
      <c r="B231" s="98" t="s">
        <v>191</v>
      </c>
      <c r="C231" s="98"/>
      <c r="D231" s="98" t="s">
        <v>192</v>
      </c>
      <c r="E231" s="98"/>
      <c r="F231" s="98" t="s">
        <v>193</v>
      </c>
      <c r="G231" s="98"/>
      <c r="H231" s="98" t="s">
        <v>175</v>
      </c>
      <c r="I231" s="98"/>
      <c r="J231" s="98" t="s">
        <v>195</v>
      </c>
      <c r="K231" s="98"/>
      <c r="L231" s="25"/>
    </row>
    <row r="232" spans="1:12" ht="28.5">
      <c r="A232" s="98"/>
      <c r="B232" s="17" t="s">
        <v>9</v>
      </c>
      <c r="C232" s="17" t="s">
        <v>10</v>
      </c>
      <c r="D232" s="17" t="s">
        <v>9</v>
      </c>
      <c r="E232" s="17" t="s">
        <v>10</v>
      </c>
      <c r="F232" s="17" t="s">
        <v>9</v>
      </c>
      <c r="G232" s="17" t="s">
        <v>10</v>
      </c>
      <c r="H232" s="17" t="s">
        <v>9</v>
      </c>
      <c r="I232" s="17" t="s">
        <v>10</v>
      </c>
      <c r="J232" s="17" t="s">
        <v>9</v>
      </c>
      <c r="K232" s="17" t="s">
        <v>10</v>
      </c>
      <c r="L232" s="25"/>
    </row>
    <row r="233" spans="1:12" ht="14.25">
      <c r="A233" s="17">
        <v>1</v>
      </c>
      <c r="B233" s="17">
        <v>2</v>
      </c>
      <c r="C233" s="17">
        <v>3</v>
      </c>
      <c r="D233" s="17">
        <v>4</v>
      </c>
      <c r="E233" s="17">
        <v>5</v>
      </c>
      <c r="F233" s="17">
        <v>6</v>
      </c>
      <c r="G233" s="17">
        <v>7</v>
      </c>
      <c r="H233" s="17">
        <v>8</v>
      </c>
      <c r="I233" s="17">
        <v>9</v>
      </c>
      <c r="J233" s="17">
        <v>10</v>
      </c>
      <c r="K233" s="17">
        <v>11</v>
      </c>
      <c r="L233" s="25"/>
    </row>
    <row r="234" spans="1:12" ht="28.5">
      <c r="A234" s="40" t="s">
        <v>96</v>
      </c>
      <c r="B234" s="71">
        <v>1141491</v>
      </c>
      <c r="C234" s="71">
        <v>0</v>
      </c>
      <c r="D234" s="75">
        <f>D238-D235-D236-D237</f>
        <v>1410224</v>
      </c>
      <c r="E234" s="71">
        <v>0</v>
      </c>
      <c r="F234" s="71">
        <f>F238-F235-F236-F237</f>
        <v>1563181</v>
      </c>
      <c r="G234" s="71">
        <v>0</v>
      </c>
      <c r="H234" s="71">
        <f>F234*1.062</f>
        <v>1660098.222</v>
      </c>
      <c r="I234" s="71">
        <v>0</v>
      </c>
      <c r="J234" s="71">
        <f>H234*1.053</f>
        <v>1748083.427766</v>
      </c>
      <c r="K234" s="71">
        <v>0</v>
      </c>
      <c r="L234" s="25"/>
    </row>
    <row r="235" spans="1:12" ht="57.75" customHeight="1">
      <c r="A235" s="40" t="s">
        <v>97</v>
      </c>
      <c r="B235" s="71">
        <v>885814</v>
      </c>
      <c r="C235" s="71">
        <v>0</v>
      </c>
      <c r="D235" s="75">
        <v>982787</v>
      </c>
      <c r="E235" s="71">
        <v>0</v>
      </c>
      <c r="F235" s="71">
        <v>1001905</v>
      </c>
      <c r="G235" s="71">
        <v>0</v>
      </c>
      <c r="H235" s="71">
        <f>F235*1.062</f>
        <v>1064023.11</v>
      </c>
      <c r="I235" s="71">
        <v>0</v>
      </c>
      <c r="J235" s="71">
        <f>H235*1.053</f>
        <v>1120416.33483</v>
      </c>
      <c r="K235" s="71">
        <v>0</v>
      </c>
      <c r="L235" s="25"/>
    </row>
    <row r="236" spans="1:12" ht="30.75" customHeight="1">
      <c r="A236" s="40" t="s">
        <v>98</v>
      </c>
      <c r="B236" s="71">
        <v>277074</v>
      </c>
      <c r="C236" s="71">
        <v>0</v>
      </c>
      <c r="D236" s="75">
        <v>491646</v>
      </c>
      <c r="E236" s="71">
        <v>0</v>
      </c>
      <c r="F236" s="71">
        <v>419832</v>
      </c>
      <c r="G236" s="71">
        <v>0</v>
      </c>
      <c r="H236" s="71">
        <v>445861</v>
      </c>
      <c r="I236" s="71">
        <v>0</v>
      </c>
      <c r="J236" s="71">
        <v>469492</v>
      </c>
      <c r="K236" s="71">
        <v>0</v>
      </c>
      <c r="L236" s="25"/>
    </row>
    <row r="237" spans="1:12" ht="41.25" customHeight="1">
      <c r="A237" s="40" t="s">
        <v>99</v>
      </c>
      <c r="B237" s="71">
        <v>351311</v>
      </c>
      <c r="C237" s="71">
        <v>0</v>
      </c>
      <c r="D237" s="75">
        <v>442336</v>
      </c>
      <c r="E237" s="71">
        <v>0</v>
      </c>
      <c r="F237" s="71">
        <v>472702</v>
      </c>
      <c r="G237" s="71">
        <v>0</v>
      </c>
      <c r="H237" s="71">
        <f>F237*1.062</f>
        <v>502009.52400000003</v>
      </c>
      <c r="I237" s="71">
        <v>0</v>
      </c>
      <c r="J237" s="71">
        <f>H237*1.053</f>
        <v>528616.028772</v>
      </c>
      <c r="K237" s="71">
        <v>0</v>
      </c>
      <c r="L237" s="25"/>
    </row>
    <row r="238" spans="1:12" ht="23.25" customHeight="1">
      <c r="A238" s="17" t="s">
        <v>16</v>
      </c>
      <c r="B238" s="72">
        <v>2654890</v>
      </c>
      <c r="C238" s="72">
        <f aca="true" t="shared" si="11" ref="C238:K238">SUM(C234:C237)</f>
        <v>0</v>
      </c>
      <c r="D238" s="72">
        <v>3326993</v>
      </c>
      <c r="E238" s="72">
        <f t="shared" si="11"/>
        <v>0</v>
      </c>
      <c r="F238" s="72">
        <v>3457620</v>
      </c>
      <c r="G238" s="72">
        <f t="shared" si="11"/>
        <v>0</v>
      </c>
      <c r="H238" s="72">
        <v>3671992</v>
      </c>
      <c r="I238" s="72">
        <f t="shared" si="11"/>
        <v>0</v>
      </c>
      <c r="J238" s="72">
        <f>SUM(J234:J237)</f>
        <v>3866607.791368</v>
      </c>
      <c r="K238" s="72">
        <f t="shared" si="11"/>
        <v>0</v>
      </c>
      <c r="L238" s="25"/>
    </row>
    <row r="239" spans="1:12" ht="108.75" customHeight="1">
      <c r="A239" s="17" t="s">
        <v>27</v>
      </c>
      <c r="B239" s="73" t="s">
        <v>14</v>
      </c>
      <c r="C239" s="73" t="s">
        <v>12</v>
      </c>
      <c r="D239" s="80" t="s">
        <v>14</v>
      </c>
      <c r="E239" s="73" t="s">
        <v>12</v>
      </c>
      <c r="F239" s="73" t="s">
        <v>12</v>
      </c>
      <c r="G239" s="73" t="s">
        <v>12</v>
      </c>
      <c r="H239" s="73" t="s">
        <v>12</v>
      </c>
      <c r="I239" s="73" t="s">
        <v>12</v>
      </c>
      <c r="J239" s="73" t="s">
        <v>14</v>
      </c>
      <c r="K239" s="73" t="s">
        <v>12</v>
      </c>
      <c r="L239" s="25"/>
    </row>
    <row r="240" ht="14.25">
      <c r="D240" s="30"/>
    </row>
    <row r="241" spans="1:16" ht="15">
      <c r="A241" s="93" t="s">
        <v>28</v>
      </c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</row>
    <row r="243" spans="1:16" ht="24" customHeight="1">
      <c r="A243" s="98" t="s">
        <v>58</v>
      </c>
      <c r="B243" s="98" t="s">
        <v>29</v>
      </c>
      <c r="C243" s="98" t="s">
        <v>191</v>
      </c>
      <c r="D243" s="98"/>
      <c r="E243" s="98"/>
      <c r="F243" s="98"/>
      <c r="G243" s="98" t="s">
        <v>208</v>
      </c>
      <c r="H243" s="98"/>
      <c r="I243" s="98"/>
      <c r="J243" s="98"/>
      <c r="K243" s="116" t="s">
        <v>101</v>
      </c>
      <c r="L243" s="117"/>
      <c r="M243" s="98" t="s">
        <v>209</v>
      </c>
      <c r="N243" s="98"/>
      <c r="O243" s="98" t="s">
        <v>210</v>
      </c>
      <c r="P243" s="98"/>
    </row>
    <row r="244" spans="1:16" ht="30.75" customHeight="1">
      <c r="A244" s="98"/>
      <c r="B244" s="98"/>
      <c r="C244" s="98" t="s">
        <v>9</v>
      </c>
      <c r="D244" s="98"/>
      <c r="E244" s="98" t="s">
        <v>10</v>
      </c>
      <c r="F244" s="98"/>
      <c r="G244" s="98" t="s">
        <v>9</v>
      </c>
      <c r="H244" s="98"/>
      <c r="I244" s="98" t="s">
        <v>10</v>
      </c>
      <c r="J244" s="98"/>
      <c r="K244" s="98" t="s">
        <v>9</v>
      </c>
      <c r="L244" s="98" t="s">
        <v>10</v>
      </c>
      <c r="M244" s="98" t="s">
        <v>9</v>
      </c>
      <c r="N244" s="98" t="s">
        <v>10</v>
      </c>
      <c r="O244" s="98" t="s">
        <v>9</v>
      </c>
      <c r="P244" s="98" t="s">
        <v>10</v>
      </c>
    </row>
    <row r="245" spans="1:16" ht="28.5">
      <c r="A245" s="98"/>
      <c r="B245" s="98"/>
      <c r="C245" s="17" t="s">
        <v>61</v>
      </c>
      <c r="D245" s="17" t="s">
        <v>62</v>
      </c>
      <c r="E245" s="17" t="s">
        <v>61</v>
      </c>
      <c r="F245" s="17" t="s">
        <v>62</v>
      </c>
      <c r="G245" s="17" t="s">
        <v>61</v>
      </c>
      <c r="H245" s="17" t="s">
        <v>62</v>
      </c>
      <c r="I245" s="17" t="s">
        <v>61</v>
      </c>
      <c r="J245" s="17" t="s">
        <v>62</v>
      </c>
      <c r="K245" s="98"/>
      <c r="L245" s="98"/>
      <c r="M245" s="98"/>
      <c r="N245" s="98"/>
      <c r="O245" s="98"/>
      <c r="P245" s="98"/>
    </row>
    <row r="246" spans="1:16" ht="14.2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</row>
    <row r="247" spans="1:16" ht="14.25">
      <c r="A247" s="17">
        <v>1</v>
      </c>
      <c r="B247" s="17">
        <v>2</v>
      </c>
      <c r="C247" s="17">
        <v>3</v>
      </c>
      <c r="D247" s="17">
        <v>4</v>
      </c>
      <c r="E247" s="17">
        <v>5</v>
      </c>
      <c r="F247" s="17">
        <v>6</v>
      </c>
      <c r="G247" s="17">
        <v>7</v>
      </c>
      <c r="H247" s="17">
        <v>8</v>
      </c>
      <c r="I247" s="17">
        <v>9</v>
      </c>
      <c r="J247" s="17">
        <v>10</v>
      </c>
      <c r="K247" s="17">
        <v>11</v>
      </c>
      <c r="L247" s="17">
        <v>12</v>
      </c>
      <c r="M247" s="17">
        <v>13</v>
      </c>
      <c r="N247" s="17">
        <v>14</v>
      </c>
      <c r="O247" s="17">
        <v>15</v>
      </c>
      <c r="P247" s="17">
        <v>16</v>
      </c>
    </row>
    <row r="248" spans="1:16" ht="72.75" customHeight="1">
      <c r="A248" s="17">
        <v>610160</v>
      </c>
      <c r="B248" s="41" t="s">
        <v>107</v>
      </c>
      <c r="C248" s="81"/>
      <c r="D248" s="82"/>
      <c r="E248" s="73"/>
      <c r="F248" s="73"/>
      <c r="G248" s="82"/>
      <c r="H248" s="82"/>
      <c r="I248" s="73"/>
      <c r="J248" s="73"/>
      <c r="K248" s="82"/>
      <c r="L248" s="73"/>
      <c r="M248" s="82"/>
      <c r="N248" s="73"/>
      <c r="O248" s="82"/>
      <c r="P248" s="73"/>
    </row>
    <row r="249" spans="1:16" ht="18">
      <c r="A249" s="17"/>
      <c r="B249" s="42" t="s">
        <v>146</v>
      </c>
      <c r="C249" s="83">
        <v>16</v>
      </c>
      <c r="D249" s="83">
        <v>16</v>
      </c>
      <c r="E249" s="73">
        <v>0</v>
      </c>
      <c r="F249" s="73">
        <v>0</v>
      </c>
      <c r="G249" s="71">
        <f>C249</f>
        <v>16</v>
      </c>
      <c r="H249" s="71">
        <f>C249</f>
        <v>16</v>
      </c>
      <c r="I249" s="71">
        <v>0</v>
      </c>
      <c r="J249" s="71">
        <v>0</v>
      </c>
      <c r="K249" s="71">
        <f>G249</f>
        <v>16</v>
      </c>
      <c r="L249" s="71">
        <v>0</v>
      </c>
      <c r="M249" s="71">
        <f>K249</f>
        <v>16</v>
      </c>
      <c r="N249" s="71">
        <v>0</v>
      </c>
      <c r="O249" s="71">
        <f>M249</f>
        <v>16</v>
      </c>
      <c r="P249" s="73">
        <v>0</v>
      </c>
    </row>
    <row r="250" spans="1:16" ht="18">
      <c r="A250" s="17"/>
      <c r="B250" s="42" t="s">
        <v>147</v>
      </c>
      <c r="C250" s="83">
        <v>1</v>
      </c>
      <c r="D250" s="83">
        <v>1</v>
      </c>
      <c r="E250" s="73">
        <v>0</v>
      </c>
      <c r="F250" s="73">
        <v>0</v>
      </c>
      <c r="G250" s="71">
        <f>C250</f>
        <v>1</v>
      </c>
      <c r="H250" s="71">
        <f>C250</f>
        <v>1</v>
      </c>
      <c r="I250" s="71">
        <v>0</v>
      </c>
      <c r="J250" s="71">
        <v>0</v>
      </c>
      <c r="K250" s="71">
        <f>G250</f>
        <v>1</v>
      </c>
      <c r="L250" s="71">
        <v>0</v>
      </c>
      <c r="M250" s="71">
        <f>K250</f>
        <v>1</v>
      </c>
      <c r="N250" s="71">
        <v>0</v>
      </c>
      <c r="O250" s="71">
        <f>M250</f>
        <v>1</v>
      </c>
      <c r="P250" s="73">
        <v>0</v>
      </c>
    </row>
    <row r="251" spans="1:16" ht="18">
      <c r="A251" s="17"/>
      <c r="B251" s="41"/>
      <c r="C251" s="83"/>
      <c r="D251" s="82"/>
      <c r="E251" s="73"/>
      <c r="F251" s="73"/>
      <c r="G251" s="71"/>
      <c r="H251" s="71"/>
      <c r="I251" s="71"/>
      <c r="J251" s="71"/>
      <c r="K251" s="71"/>
      <c r="L251" s="71"/>
      <c r="M251" s="71"/>
      <c r="N251" s="71"/>
      <c r="O251" s="71"/>
      <c r="P251" s="73"/>
    </row>
    <row r="252" spans="1:16" ht="24" customHeight="1">
      <c r="A252" s="17" t="s">
        <v>12</v>
      </c>
      <c r="B252" s="18" t="s">
        <v>16</v>
      </c>
      <c r="C252" s="72">
        <f>C248+C249+C250+C251</f>
        <v>17</v>
      </c>
      <c r="D252" s="72">
        <f>D248+D249+D250+D251</f>
        <v>17</v>
      </c>
      <c r="E252" s="73">
        <v>0</v>
      </c>
      <c r="F252" s="73">
        <v>0</v>
      </c>
      <c r="G252" s="72">
        <f>G248+G249+G250+G251</f>
        <v>17</v>
      </c>
      <c r="H252" s="72">
        <f>H248+H249+H250+H251</f>
        <v>17</v>
      </c>
      <c r="I252" s="71">
        <v>0</v>
      </c>
      <c r="J252" s="71">
        <v>0</v>
      </c>
      <c r="K252" s="72">
        <f>K248+K249+K250+K251</f>
        <v>17</v>
      </c>
      <c r="L252" s="71">
        <v>0</v>
      </c>
      <c r="M252" s="72">
        <f>K252</f>
        <v>17</v>
      </c>
      <c r="N252" s="71">
        <v>0</v>
      </c>
      <c r="O252" s="72">
        <f>M252</f>
        <v>17</v>
      </c>
      <c r="P252" s="73">
        <v>0</v>
      </c>
    </row>
    <row r="253" spans="1:16" ht="51.75" customHeight="1">
      <c r="A253" s="17" t="s">
        <v>12</v>
      </c>
      <c r="B253" s="17" t="s">
        <v>30</v>
      </c>
      <c r="C253" s="73" t="s">
        <v>14</v>
      </c>
      <c r="D253" s="73" t="s">
        <v>14</v>
      </c>
      <c r="E253" s="73" t="s">
        <v>12</v>
      </c>
      <c r="F253" s="73" t="s">
        <v>12</v>
      </c>
      <c r="G253" s="71" t="s">
        <v>14</v>
      </c>
      <c r="H253" s="71" t="s">
        <v>14</v>
      </c>
      <c r="I253" s="71" t="s">
        <v>12</v>
      </c>
      <c r="J253" s="71" t="s">
        <v>12</v>
      </c>
      <c r="K253" s="71" t="s">
        <v>14</v>
      </c>
      <c r="L253" s="71" t="s">
        <v>12</v>
      </c>
      <c r="M253" s="71" t="s">
        <v>14</v>
      </c>
      <c r="N253" s="71" t="s">
        <v>12</v>
      </c>
      <c r="O253" s="71" t="s">
        <v>14</v>
      </c>
      <c r="P253" s="73" t="s">
        <v>12</v>
      </c>
    </row>
    <row r="256" spans="1:12" ht="15">
      <c r="A256" s="96" t="s">
        <v>158</v>
      </c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13"/>
    </row>
    <row r="257" spans="1:12" ht="15">
      <c r="A257" s="96" t="s">
        <v>211</v>
      </c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13"/>
    </row>
    <row r="258" spans="1:12" ht="14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1:11" ht="14.25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</row>
    <row r="260" ht="14.25">
      <c r="K260" s="12" t="s">
        <v>6</v>
      </c>
    </row>
    <row r="261" spans="1:12" ht="21.75" customHeight="1">
      <c r="A261" s="98" t="s">
        <v>21</v>
      </c>
      <c r="B261" s="98" t="s">
        <v>31</v>
      </c>
      <c r="C261" s="98" t="s">
        <v>32</v>
      </c>
      <c r="D261" s="98" t="s">
        <v>191</v>
      </c>
      <c r="E261" s="98"/>
      <c r="F261" s="98"/>
      <c r="G261" s="98" t="s">
        <v>192</v>
      </c>
      <c r="H261" s="98"/>
      <c r="I261" s="98"/>
      <c r="J261" s="98" t="s">
        <v>193</v>
      </c>
      <c r="K261" s="98"/>
      <c r="L261" s="25"/>
    </row>
    <row r="262" spans="1:12" ht="28.5">
      <c r="A262" s="98"/>
      <c r="B262" s="98"/>
      <c r="C262" s="98"/>
      <c r="D262" s="17" t="s">
        <v>9</v>
      </c>
      <c r="E262" s="17" t="s">
        <v>10</v>
      </c>
      <c r="F262" s="17" t="s">
        <v>63</v>
      </c>
      <c r="G262" s="17" t="s">
        <v>9</v>
      </c>
      <c r="H262" s="17" t="s">
        <v>10</v>
      </c>
      <c r="I262" s="17" t="s">
        <v>52</v>
      </c>
      <c r="J262" s="17" t="s">
        <v>9</v>
      </c>
      <c r="K262" s="17" t="s">
        <v>10</v>
      </c>
      <c r="L262" s="25"/>
    </row>
    <row r="263" spans="1:12" ht="14.25">
      <c r="A263" s="17">
        <v>1</v>
      </c>
      <c r="B263" s="17">
        <v>2</v>
      </c>
      <c r="C263" s="17">
        <v>3</v>
      </c>
      <c r="D263" s="17">
        <v>4</v>
      </c>
      <c r="E263" s="17">
        <v>5</v>
      </c>
      <c r="F263" s="17">
        <v>6</v>
      </c>
      <c r="G263" s="17">
        <v>7</v>
      </c>
      <c r="H263" s="17">
        <v>8</v>
      </c>
      <c r="I263" s="17">
        <v>9</v>
      </c>
      <c r="J263" s="17">
        <v>10</v>
      </c>
      <c r="K263" s="17">
        <v>11</v>
      </c>
      <c r="L263" s="25"/>
    </row>
    <row r="264" spans="1:12" ht="14.25">
      <c r="A264" s="17" t="s">
        <v>12</v>
      </c>
      <c r="B264" s="21" t="s">
        <v>12</v>
      </c>
      <c r="C264" s="21" t="s">
        <v>12</v>
      </c>
      <c r="D264" s="21" t="s">
        <v>12</v>
      </c>
      <c r="E264" s="21" t="s">
        <v>12</v>
      </c>
      <c r="F264" s="21" t="s">
        <v>12</v>
      </c>
      <c r="G264" s="21" t="s">
        <v>12</v>
      </c>
      <c r="H264" s="21" t="s">
        <v>12</v>
      </c>
      <c r="I264" s="21" t="s">
        <v>12</v>
      </c>
      <c r="J264" s="21" t="s">
        <v>12</v>
      </c>
      <c r="K264" s="21" t="s">
        <v>12</v>
      </c>
      <c r="L264" s="43"/>
    </row>
    <row r="265" spans="1:12" ht="14.25">
      <c r="A265" s="17" t="s">
        <v>12</v>
      </c>
      <c r="B265" s="17" t="s">
        <v>16</v>
      </c>
      <c r="C265" s="21" t="s">
        <v>12</v>
      </c>
      <c r="D265" s="21" t="s">
        <v>12</v>
      </c>
      <c r="E265" s="21" t="s">
        <v>12</v>
      </c>
      <c r="F265" s="21" t="s">
        <v>12</v>
      </c>
      <c r="G265" s="21" t="s">
        <v>12</v>
      </c>
      <c r="H265" s="21" t="s">
        <v>12</v>
      </c>
      <c r="I265" s="21" t="s">
        <v>12</v>
      </c>
      <c r="J265" s="21" t="s">
        <v>12</v>
      </c>
      <c r="K265" s="21" t="s">
        <v>12</v>
      </c>
      <c r="L265" s="43"/>
    </row>
    <row r="267" spans="1:9" ht="15">
      <c r="A267" s="118" t="s">
        <v>212</v>
      </c>
      <c r="B267" s="118"/>
      <c r="C267" s="118"/>
      <c r="D267" s="118"/>
      <c r="E267" s="118"/>
      <c r="F267" s="118"/>
      <c r="G267" s="118"/>
      <c r="H267" s="118"/>
      <c r="I267" s="118"/>
    </row>
    <row r="268" spans="1:9" ht="14.25">
      <c r="A268" s="44"/>
      <c r="B268" s="45"/>
      <c r="C268" s="45"/>
      <c r="D268" s="45"/>
      <c r="E268" s="45"/>
      <c r="F268" s="45"/>
      <c r="G268" s="45"/>
      <c r="H268" s="45"/>
      <c r="I268" s="44" t="s">
        <v>6</v>
      </c>
    </row>
    <row r="269" spans="1:9" ht="14.25">
      <c r="A269" s="45"/>
      <c r="B269" s="45"/>
      <c r="C269" s="45"/>
      <c r="D269" s="45"/>
      <c r="E269" s="45"/>
      <c r="F269" s="45"/>
      <c r="G269" s="45"/>
      <c r="H269" s="45"/>
      <c r="I269" s="45"/>
    </row>
    <row r="270" spans="1:9" ht="21.75" customHeight="1">
      <c r="A270" s="105" t="s">
        <v>58</v>
      </c>
      <c r="B270" s="105" t="s">
        <v>31</v>
      </c>
      <c r="C270" s="105" t="s">
        <v>32</v>
      </c>
      <c r="D270" s="105" t="s">
        <v>175</v>
      </c>
      <c r="E270" s="105"/>
      <c r="F270" s="105"/>
      <c r="G270" s="105" t="s">
        <v>195</v>
      </c>
      <c r="H270" s="105"/>
      <c r="I270" s="105"/>
    </row>
    <row r="271" spans="1:9" ht="33" customHeight="1">
      <c r="A271" s="105"/>
      <c r="B271" s="105"/>
      <c r="C271" s="105"/>
      <c r="D271" s="39" t="s">
        <v>9</v>
      </c>
      <c r="E271" s="39" t="s">
        <v>10</v>
      </c>
      <c r="F271" s="39" t="s">
        <v>63</v>
      </c>
      <c r="G271" s="39" t="s">
        <v>9</v>
      </c>
      <c r="H271" s="39" t="s">
        <v>10</v>
      </c>
      <c r="I271" s="39" t="s">
        <v>52</v>
      </c>
    </row>
    <row r="272" spans="1:9" ht="14.25">
      <c r="A272" s="39">
        <v>1</v>
      </c>
      <c r="B272" s="39">
        <v>2</v>
      </c>
      <c r="C272" s="39">
        <v>3</v>
      </c>
      <c r="D272" s="39">
        <v>4</v>
      </c>
      <c r="E272" s="39">
        <v>5</v>
      </c>
      <c r="F272" s="39">
        <v>6</v>
      </c>
      <c r="G272" s="39">
        <v>7</v>
      </c>
      <c r="H272" s="39">
        <v>8</v>
      </c>
      <c r="I272" s="39">
        <v>9</v>
      </c>
    </row>
    <row r="273" spans="1:9" ht="14.25">
      <c r="A273" s="39" t="s">
        <v>12</v>
      </c>
      <c r="B273" s="46" t="s">
        <v>12</v>
      </c>
      <c r="C273" s="46" t="s">
        <v>12</v>
      </c>
      <c r="D273" s="46" t="s">
        <v>12</v>
      </c>
      <c r="E273" s="46" t="s">
        <v>12</v>
      </c>
      <c r="F273" s="46" t="s">
        <v>12</v>
      </c>
      <c r="G273" s="46" t="s">
        <v>12</v>
      </c>
      <c r="H273" s="46" t="s">
        <v>12</v>
      </c>
      <c r="I273" s="46" t="s">
        <v>12</v>
      </c>
    </row>
    <row r="274" spans="1:9" ht="14.25">
      <c r="A274" s="39" t="s">
        <v>12</v>
      </c>
      <c r="B274" s="39" t="s">
        <v>16</v>
      </c>
      <c r="C274" s="46" t="s">
        <v>12</v>
      </c>
      <c r="D274" s="46" t="s">
        <v>12</v>
      </c>
      <c r="E274" s="46" t="s">
        <v>12</v>
      </c>
      <c r="F274" s="46" t="s">
        <v>12</v>
      </c>
      <c r="G274" s="46" t="s">
        <v>12</v>
      </c>
      <c r="H274" s="46" t="s">
        <v>12</v>
      </c>
      <c r="I274" s="46" t="s">
        <v>12</v>
      </c>
    </row>
    <row r="275" spans="1:9" ht="14.25">
      <c r="A275" s="45"/>
      <c r="B275" s="45"/>
      <c r="C275" s="45"/>
      <c r="D275" s="45"/>
      <c r="E275" s="45"/>
      <c r="F275" s="45"/>
      <c r="G275" s="45"/>
      <c r="H275" s="45"/>
      <c r="I275" s="45"/>
    </row>
    <row r="276" spans="1:9" ht="14.25">
      <c r="A276" s="45"/>
      <c r="B276" s="45"/>
      <c r="C276" s="45"/>
      <c r="D276" s="45"/>
      <c r="E276" s="45"/>
      <c r="F276" s="45"/>
      <c r="G276" s="45"/>
      <c r="H276" s="45"/>
      <c r="I276" s="45"/>
    </row>
    <row r="277" spans="1:13" ht="15">
      <c r="A277" s="93" t="s">
        <v>213</v>
      </c>
      <c r="B277" s="93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</row>
    <row r="278" ht="14.25">
      <c r="A278" s="12"/>
    </row>
    <row r="279" ht="14.25">
      <c r="L279" s="12" t="s">
        <v>6</v>
      </c>
    </row>
    <row r="281" spans="1:13" ht="120" customHeight="1">
      <c r="A281" s="106" t="s">
        <v>65</v>
      </c>
      <c r="B281" s="106" t="s">
        <v>64</v>
      </c>
      <c r="C281" s="98" t="s">
        <v>33</v>
      </c>
      <c r="D281" s="98" t="s">
        <v>191</v>
      </c>
      <c r="E281" s="98"/>
      <c r="F281" s="98" t="s">
        <v>214</v>
      </c>
      <c r="G281" s="98"/>
      <c r="H281" s="98" t="s">
        <v>193</v>
      </c>
      <c r="I281" s="98"/>
      <c r="J281" s="98" t="s">
        <v>176</v>
      </c>
      <c r="K281" s="98"/>
      <c r="L281" s="98" t="s">
        <v>201</v>
      </c>
      <c r="M281" s="98"/>
    </row>
    <row r="282" spans="1:13" ht="124.5" customHeight="1">
      <c r="A282" s="107"/>
      <c r="B282" s="107"/>
      <c r="C282" s="98"/>
      <c r="D282" s="17" t="s">
        <v>35</v>
      </c>
      <c r="E282" s="17" t="s">
        <v>34</v>
      </c>
      <c r="F282" s="17" t="s">
        <v>35</v>
      </c>
      <c r="G282" s="17" t="s">
        <v>34</v>
      </c>
      <c r="H282" s="17" t="s">
        <v>35</v>
      </c>
      <c r="I282" s="17" t="s">
        <v>34</v>
      </c>
      <c r="J282" s="17" t="s">
        <v>35</v>
      </c>
      <c r="K282" s="17" t="s">
        <v>34</v>
      </c>
      <c r="L282" s="17" t="s">
        <v>35</v>
      </c>
      <c r="M282" s="17" t="s">
        <v>34</v>
      </c>
    </row>
    <row r="283" spans="1:13" ht="14.25">
      <c r="A283" s="17">
        <v>1</v>
      </c>
      <c r="B283" s="17">
        <v>2</v>
      </c>
      <c r="C283" s="17">
        <v>3</v>
      </c>
      <c r="D283" s="17">
        <v>4</v>
      </c>
      <c r="E283" s="17">
        <v>5</v>
      </c>
      <c r="F283" s="17">
        <v>6</v>
      </c>
      <c r="G283" s="17">
        <v>7</v>
      </c>
      <c r="H283" s="17">
        <v>8</v>
      </c>
      <c r="I283" s="17">
        <v>9</v>
      </c>
      <c r="J283" s="17">
        <v>10</v>
      </c>
      <c r="K283" s="17">
        <v>11</v>
      </c>
      <c r="L283" s="17">
        <v>12</v>
      </c>
      <c r="M283" s="17">
        <v>13</v>
      </c>
    </row>
    <row r="284" spans="1:13" ht="14.25">
      <c r="A284" s="17" t="s">
        <v>12</v>
      </c>
      <c r="B284" s="17" t="s">
        <v>12</v>
      </c>
      <c r="C284" s="17" t="s">
        <v>12</v>
      </c>
      <c r="D284" s="17" t="s">
        <v>12</v>
      </c>
      <c r="E284" s="17" t="s">
        <v>12</v>
      </c>
      <c r="F284" s="17" t="s">
        <v>12</v>
      </c>
      <c r="G284" s="17" t="s">
        <v>12</v>
      </c>
      <c r="H284" s="17" t="s">
        <v>12</v>
      </c>
      <c r="I284" s="17" t="s">
        <v>12</v>
      </c>
      <c r="J284" s="17" t="s">
        <v>12</v>
      </c>
      <c r="K284" s="17" t="s">
        <v>12</v>
      </c>
      <c r="L284" s="17"/>
      <c r="M284" s="17" t="s">
        <v>12</v>
      </c>
    </row>
    <row r="285" spans="1:13" ht="14.25">
      <c r="A285" s="17" t="s">
        <v>12</v>
      </c>
      <c r="B285" s="17" t="s">
        <v>12</v>
      </c>
      <c r="C285" s="17" t="s">
        <v>12</v>
      </c>
      <c r="D285" s="17" t="s">
        <v>12</v>
      </c>
      <c r="E285" s="17" t="s">
        <v>12</v>
      </c>
      <c r="F285" s="17" t="s">
        <v>12</v>
      </c>
      <c r="G285" s="17" t="s">
        <v>12</v>
      </c>
      <c r="H285" s="17" t="s">
        <v>12</v>
      </c>
      <c r="I285" s="17" t="s">
        <v>12</v>
      </c>
      <c r="J285" s="17" t="s">
        <v>12</v>
      </c>
      <c r="K285" s="17" t="s">
        <v>12</v>
      </c>
      <c r="L285" s="17"/>
      <c r="M285" s="17" t="s">
        <v>12</v>
      </c>
    </row>
    <row r="288" spans="1:10" ht="60.75" customHeight="1">
      <c r="A288" s="96" t="s">
        <v>215</v>
      </c>
      <c r="B288" s="96"/>
      <c r="C288" s="96"/>
      <c r="D288" s="96"/>
      <c r="E288" s="96"/>
      <c r="F288" s="96"/>
      <c r="G288" s="96"/>
      <c r="H288" s="96"/>
      <c r="I288" s="96"/>
      <c r="J288" s="96"/>
    </row>
    <row r="289" spans="1:16" ht="74.25" customHeight="1">
      <c r="A289" s="108" t="s">
        <v>231</v>
      </c>
      <c r="B289" s="108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</row>
    <row r="290" spans="1:10" ht="28.5" customHeight="1">
      <c r="A290" s="96" t="s">
        <v>216</v>
      </c>
      <c r="B290" s="96"/>
      <c r="C290" s="96"/>
      <c r="D290" s="96"/>
      <c r="E290" s="96"/>
      <c r="F290" s="96"/>
      <c r="G290" s="96"/>
      <c r="H290" s="96"/>
      <c r="I290" s="96"/>
      <c r="J290" s="96"/>
    </row>
    <row r="291" spans="1:10" ht="24.75" customHeight="1">
      <c r="A291" s="96" t="s">
        <v>217</v>
      </c>
      <c r="B291" s="96"/>
      <c r="C291" s="96"/>
      <c r="D291" s="96"/>
      <c r="E291" s="96"/>
      <c r="F291" s="96"/>
      <c r="G291" s="96"/>
      <c r="H291" s="96"/>
      <c r="I291" s="96"/>
      <c r="J291" s="96"/>
    </row>
    <row r="292" spans="1:10" ht="14.25">
      <c r="A292" s="12"/>
      <c r="J292" s="12"/>
    </row>
    <row r="293" ht="14.25">
      <c r="J293" s="12" t="s">
        <v>6</v>
      </c>
    </row>
    <row r="295" spans="1:10" ht="72.75" customHeight="1">
      <c r="A295" s="98" t="s">
        <v>36</v>
      </c>
      <c r="B295" s="98" t="s">
        <v>8</v>
      </c>
      <c r="C295" s="98" t="s">
        <v>37</v>
      </c>
      <c r="D295" s="98" t="s">
        <v>66</v>
      </c>
      <c r="E295" s="98" t="s">
        <v>38</v>
      </c>
      <c r="F295" s="98" t="s">
        <v>39</v>
      </c>
      <c r="G295" s="98" t="s">
        <v>67</v>
      </c>
      <c r="H295" s="98" t="s">
        <v>40</v>
      </c>
      <c r="I295" s="98"/>
      <c r="J295" s="98" t="s">
        <v>68</v>
      </c>
    </row>
    <row r="296" spans="1:10" ht="51" customHeight="1">
      <c r="A296" s="98"/>
      <c r="B296" s="98"/>
      <c r="C296" s="98"/>
      <c r="D296" s="98"/>
      <c r="E296" s="98"/>
      <c r="F296" s="98"/>
      <c r="G296" s="98"/>
      <c r="H296" s="17" t="s">
        <v>41</v>
      </c>
      <c r="I296" s="17" t="s">
        <v>42</v>
      </c>
      <c r="J296" s="98"/>
    </row>
    <row r="297" spans="1:10" ht="14.25">
      <c r="A297" s="17">
        <v>1</v>
      </c>
      <c r="B297" s="17">
        <v>2</v>
      </c>
      <c r="C297" s="17">
        <v>3</v>
      </c>
      <c r="D297" s="17">
        <v>4</v>
      </c>
      <c r="E297" s="17">
        <v>5</v>
      </c>
      <c r="F297" s="17">
        <v>6</v>
      </c>
      <c r="G297" s="17">
        <v>7</v>
      </c>
      <c r="H297" s="17">
        <v>8</v>
      </c>
      <c r="I297" s="17">
        <v>9</v>
      </c>
      <c r="J297" s="17">
        <v>10</v>
      </c>
    </row>
    <row r="298" spans="1:10" ht="81.75" customHeight="1">
      <c r="A298" s="19" t="s">
        <v>148</v>
      </c>
      <c r="B298" s="41" t="s">
        <v>107</v>
      </c>
      <c r="C298" s="17"/>
      <c r="D298" s="17"/>
      <c r="E298" s="17"/>
      <c r="F298" s="17"/>
      <c r="G298" s="17"/>
      <c r="H298" s="17"/>
      <c r="I298" s="17"/>
      <c r="J298" s="17"/>
    </row>
    <row r="299" spans="1:10" ht="18">
      <c r="A299" s="26">
        <v>2000</v>
      </c>
      <c r="B299" s="27" t="s">
        <v>72</v>
      </c>
      <c r="C299" s="72">
        <f>C323</f>
        <v>3799566</v>
      </c>
      <c r="D299" s="72">
        <f>D323</f>
        <v>3507469.18</v>
      </c>
      <c r="E299" s="71">
        <v>0</v>
      </c>
      <c r="F299" s="71">
        <v>0</v>
      </c>
      <c r="G299" s="71">
        <v>0</v>
      </c>
      <c r="H299" s="71">
        <v>0</v>
      </c>
      <c r="I299" s="71">
        <v>0</v>
      </c>
      <c r="J299" s="72">
        <f>D299</f>
        <v>3507469.18</v>
      </c>
    </row>
    <row r="300" spans="1:10" ht="28.5">
      <c r="A300" s="26">
        <v>2100</v>
      </c>
      <c r="B300" s="27" t="s">
        <v>73</v>
      </c>
      <c r="C300" s="71">
        <v>3480521</v>
      </c>
      <c r="D300" s="71">
        <f>D301</f>
        <v>3238621.8</v>
      </c>
      <c r="E300" s="71">
        <v>0</v>
      </c>
      <c r="F300" s="71">
        <v>0</v>
      </c>
      <c r="G300" s="71">
        <v>0</v>
      </c>
      <c r="H300" s="71">
        <v>0</v>
      </c>
      <c r="I300" s="71">
        <v>0</v>
      </c>
      <c r="J300" s="71">
        <f aca="true" t="shared" si="12" ref="J300:J323">D300</f>
        <v>3238621.8</v>
      </c>
    </row>
    <row r="301" spans="1:10" ht="18">
      <c r="A301" s="26">
        <v>2110</v>
      </c>
      <c r="B301" s="27" t="s">
        <v>74</v>
      </c>
      <c r="C301" s="71">
        <v>3480521</v>
      </c>
      <c r="D301" s="71">
        <f>D302+D303</f>
        <v>3238621.8</v>
      </c>
      <c r="E301" s="71">
        <v>0</v>
      </c>
      <c r="F301" s="71">
        <v>0</v>
      </c>
      <c r="G301" s="71">
        <v>0</v>
      </c>
      <c r="H301" s="71">
        <v>0</v>
      </c>
      <c r="I301" s="71">
        <v>0</v>
      </c>
      <c r="J301" s="71">
        <f t="shared" si="12"/>
        <v>3238621.8</v>
      </c>
    </row>
    <row r="302" spans="1:10" ht="18">
      <c r="A302" s="26">
        <v>2111</v>
      </c>
      <c r="B302" s="27" t="s">
        <v>75</v>
      </c>
      <c r="C302" s="71">
        <v>2852886</v>
      </c>
      <c r="D302" s="71">
        <v>2654890.29</v>
      </c>
      <c r="E302" s="71">
        <v>0</v>
      </c>
      <c r="F302" s="71">
        <v>0</v>
      </c>
      <c r="G302" s="71">
        <v>0</v>
      </c>
      <c r="H302" s="71">
        <v>0</v>
      </c>
      <c r="I302" s="71">
        <v>0</v>
      </c>
      <c r="J302" s="71">
        <f t="shared" si="12"/>
        <v>2654890.29</v>
      </c>
    </row>
    <row r="303" spans="1:10" ht="18">
      <c r="A303" s="26">
        <v>2120</v>
      </c>
      <c r="B303" s="27" t="s">
        <v>76</v>
      </c>
      <c r="C303" s="71">
        <v>627635</v>
      </c>
      <c r="D303" s="71">
        <v>583731.51</v>
      </c>
      <c r="E303" s="71">
        <v>0</v>
      </c>
      <c r="F303" s="71">
        <v>0</v>
      </c>
      <c r="G303" s="71">
        <v>0</v>
      </c>
      <c r="H303" s="71">
        <v>0</v>
      </c>
      <c r="I303" s="71">
        <v>0</v>
      </c>
      <c r="J303" s="71">
        <f t="shared" si="12"/>
        <v>583731.51</v>
      </c>
    </row>
    <row r="304" spans="1:10" ht="18">
      <c r="A304" s="26">
        <v>2200</v>
      </c>
      <c r="B304" s="27" t="s">
        <v>77</v>
      </c>
      <c r="C304" s="72">
        <f>C305+C306+C307+C308+C313</f>
        <v>298945</v>
      </c>
      <c r="D304" s="72">
        <f>D305+D306+D307+D308+D313</f>
        <v>251727.74</v>
      </c>
      <c r="E304" s="71">
        <v>0</v>
      </c>
      <c r="F304" s="71">
        <v>0</v>
      </c>
      <c r="G304" s="71">
        <v>0</v>
      </c>
      <c r="H304" s="71">
        <v>0</v>
      </c>
      <c r="I304" s="71">
        <v>0</v>
      </c>
      <c r="J304" s="72">
        <f t="shared" si="12"/>
        <v>251727.74</v>
      </c>
    </row>
    <row r="305" spans="1:10" ht="28.5">
      <c r="A305" s="26">
        <v>2210</v>
      </c>
      <c r="B305" s="27" t="s">
        <v>78</v>
      </c>
      <c r="C305" s="71">
        <v>131000</v>
      </c>
      <c r="D305" s="71">
        <v>125493.21</v>
      </c>
      <c r="E305" s="71">
        <v>0</v>
      </c>
      <c r="F305" s="71">
        <v>0</v>
      </c>
      <c r="G305" s="71">
        <v>0</v>
      </c>
      <c r="H305" s="71">
        <v>0</v>
      </c>
      <c r="I305" s="71">
        <v>0</v>
      </c>
      <c r="J305" s="71">
        <f t="shared" si="12"/>
        <v>125493.21</v>
      </c>
    </row>
    <row r="306" spans="1:10" ht="18">
      <c r="A306" s="26">
        <v>2240</v>
      </c>
      <c r="B306" s="27" t="s">
        <v>79</v>
      </c>
      <c r="C306" s="71">
        <v>66634</v>
      </c>
      <c r="D306" s="71">
        <v>65263.47</v>
      </c>
      <c r="E306" s="71">
        <v>0</v>
      </c>
      <c r="F306" s="71">
        <v>0</v>
      </c>
      <c r="G306" s="71">
        <v>0</v>
      </c>
      <c r="H306" s="71">
        <v>0</v>
      </c>
      <c r="I306" s="71">
        <v>0</v>
      </c>
      <c r="J306" s="71">
        <f t="shared" si="12"/>
        <v>65263.47</v>
      </c>
    </row>
    <row r="307" spans="1:10" ht="18">
      <c r="A307" s="26">
        <v>2250</v>
      </c>
      <c r="B307" s="28" t="s">
        <v>80</v>
      </c>
      <c r="C307" s="71">
        <v>15000</v>
      </c>
      <c r="D307" s="71">
        <v>11559.42</v>
      </c>
      <c r="E307" s="71">
        <v>0</v>
      </c>
      <c r="F307" s="71">
        <v>0</v>
      </c>
      <c r="G307" s="71">
        <v>0</v>
      </c>
      <c r="H307" s="71">
        <v>0</v>
      </c>
      <c r="I307" s="71">
        <v>0</v>
      </c>
      <c r="J307" s="71">
        <f t="shared" si="12"/>
        <v>11559.42</v>
      </c>
    </row>
    <row r="308" spans="1:10" ht="28.5">
      <c r="A308" s="29">
        <v>2270</v>
      </c>
      <c r="B308" s="28" t="s">
        <v>81</v>
      </c>
      <c r="C308" s="72">
        <f>C309+C310+C311+C312</f>
        <v>80311</v>
      </c>
      <c r="D308" s="72">
        <f>D309+D310+D311+D312</f>
        <v>47627.74</v>
      </c>
      <c r="E308" s="71">
        <v>0</v>
      </c>
      <c r="F308" s="71">
        <v>0</v>
      </c>
      <c r="G308" s="71">
        <v>0</v>
      </c>
      <c r="H308" s="71">
        <v>0</v>
      </c>
      <c r="I308" s="71">
        <v>0</v>
      </c>
      <c r="J308" s="72">
        <f t="shared" si="12"/>
        <v>47627.74</v>
      </c>
    </row>
    <row r="309" spans="1:10" ht="18">
      <c r="A309" s="29">
        <v>2271</v>
      </c>
      <c r="B309" s="28" t="s">
        <v>82</v>
      </c>
      <c r="C309" s="71">
        <v>59910</v>
      </c>
      <c r="D309" s="71">
        <v>28975.63</v>
      </c>
      <c r="E309" s="71">
        <v>0</v>
      </c>
      <c r="F309" s="71">
        <v>0</v>
      </c>
      <c r="G309" s="71">
        <v>0</v>
      </c>
      <c r="H309" s="71">
        <v>0</v>
      </c>
      <c r="I309" s="71">
        <v>0</v>
      </c>
      <c r="J309" s="71">
        <f t="shared" si="12"/>
        <v>28975.63</v>
      </c>
    </row>
    <row r="310" spans="1:10" ht="28.5">
      <c r="A310" s="29">
        <v>2272</v>
      </c>
      <c r="B310" s="28" t="s">
        <v>83</v>
      </c>
      <c r="C310" s="71">
        <v>2691</v>
      </c>
      <c r="D310" s="71">
        <v>2465.85</v>
      </c>
      <c r="E310" s="71">
        <v>0</v>
      </c>
      <c r="F310" s="71">
        <v>0</v>
      </c>
      <c r="G310" s="71">
        <v>0</v>
      </c>
      <c r="H310" s="71">
        <v>0</v>
      </c>
      <c r="I310" s="71">
        <v>0</v>
      </c>
      <c r="J310" s="71">
        <f t="shared" si="12"/>
        <v>2465.85</v>
      </c>
    </row>
    <row r="311" spans="1:10" ht="18">
      <c r="A311" s="29">
        <v>2273</v>
      </c>
      <c r="B311" s="28" t="s">
        <v>84</v>
      </c>
      <c r="C311" s="71">
        <v>17710</v>
      </c>
      <c r="D311" s="71">
        <v>16186.26</v>
      </c>
      <c r="E311" s="71">
        <v>0</v>
      </c>
      <c r="F311" s="71">
        <v>0</v>
      </c>
      <c r="G311" s="71">
        <v>0</v>
      </c>
      <c r="H311" s="71">
        <v>0</v>
      </c>
      <c r="I311" s="71">
        <v>0</v>
      </c>
      <c r="J311" s="71">
        <f t="shared" si="12"/>
        <v>16186.26</v>
      </c>
    </row>
    <row r="312" spans="1:10" ht="18">
      <c r="A312" s="29">
        <v>2274</v>
      </c>
      <c r="B312" s="28" t="s">
        <v>85</v>
      </c>
      <c r="C312" s="71"/>
      <c r="D312" s="71">
        <v>0</v>
      </c>
      <c r="E312" s="71">
        <v>0</v>
      </c>
      <c r="F312" s="71">
        <v>0</v>
      </c>
      <c r="G312" s="71">
        <v>0</v>
      </c>
      <c r="H312" s="71">
        <v>0</v>
      </c>
      <c r="I312" s="71">
        <v>0</v>
      </c>
      <c r="J312" s="71">
        <f t="shared" si="12"/>
        <v>0</v>
      </c>
    </row>
    <row r="313" spans="1:10" ht="30.75" customHeight="1">
      <c r="A313" s="29">
        <v>2280</v>
      </c>
      <c r="B313" s="28" t="s">
        <v>86</v>
      </c>
      <c r="C313" s="71">
        <v>6000</v>
      </c>
      <c r="D313" s="71">
        <v>1783.9</v>
      </c>
      <c r="E313" s="71">
        <v>0</v>
      </c>
      <c r="F313" s="71">
        <v>0</v>
      </c>
      <c r="G313" s="71">
        <v>0</v>
      </c>
      <c r="H313" s="71">
        <v>0</v>
      </c>
      <c r="I313" s="71">
        <v>0</v>
      </c>
      <c r="J313" s="71">
        <f t="shared" si="12"/>
        <v>1783.9</v>
      </c>
    </row>
    <row r="314" spans="1:10" ht="54" customHeight="1">
      <c r="A314" s="29">
        <v>2281</v>
      </c>
      <c r="B314" s="28" t="s">
        <v>87</v>
      </c>
      <c r="C314" s="71">
        <v>0</v>
      </c>
      <c r="D314" s="71">
        <v>0</v>
      </c>
      <c r="E314" s="71">
        <v>0</v>
      </c>
      <c r="F314" s="71">
        <v>0</v>
      </c>
      <c r="G314" s="71">
        <v>0</v>
      </c>
      <c r="H314" s="71">
        <v>0</v>
      </c>
      <c r="I314" s="71">
        <v>0</v>
      </c>
      <c r="J314" s="71">
        <f t="shared" si="12"/>
        <v>0</v>
      </c>
    </row>
    <row r="315" spans="1:10" ht="42.75">
      <c r="A315" s="29">
        <v>2282</v>
      </c>
      <c r="B315" s="28" t="s">
        <v>88</v>
      </c>
      <c r="C315" s="71">
        <v>6000</v>
      </c>
      <c r="D315" s="71">
        <v>1783.9</v>
      </c>
      <c r="E315" s="71">
        <v>0</v>
      </c>
      <c r="F315" s="71">
        <v>0</v>
      </c>
      <c r="G315" s="71">
        <v>0</v>
      </c>
      <c r="H315" s="71">
        <v>0</v>
      </c>
      <c r="I315" s="71">
        <v>0</v>
      </c>
      <c r="J315" s="71">
        <f t="shared" si="12"/>
        <v>1783.9</v>
      </c>
    </row>
    <row r="316" spans="1:10" ht="18">
      <c r="A316" s="26">
        <v>2800</v>
      </c>
      <c r="B316" s="27" t="s">
        <v>159</v>
      </c>
      <c r="C316" s="71">
        <v>20100</v>
      </c>
      <c r="D316" s="71">
        <v>17119.64</v>
      </c>
      <c r="E316" s="71">
        <v>0</v>
      </c>
      <c r="F316" s="71">
        <v>0</v>
      </c>
      <c r="G316" s="71">
        <v>0</v>
      </c>
      <c r="H316" s="71">
        <v>0</v>
      </c>
      <c r="I316" s="71">
        <v>0</v>
      </c>
      <c r="J316" s="71">
        <f t="shared" si="12"/>
        <v>17119.64</v>
      </c>
    </row>
    <row r="317" spans="1:10" ht="18">
      <c r="A317" s="29">
        <v>3000</v>
      </c>
      <c r="B317" s="28" t="s">
        <v>90</v>
      </c>
      <c r="C317" s="71">
        <v>0</v>
      </c>
      <c r="D317" s="71">
        <v>0</v>
      </c>
      <c r="E317" s="71">
        <v>0</v>
      </c>
      <c r="F317" s="71">
        <v>0</v>
      </c>
      <c r="G317" s="71">
        <v>0</v>
      </c>
      <c r="H317" s="71">
        <v>0</v>
      </c>
      <c r="I317" s="71">
        <v>0</v>
      </c>
      <c r="J317" s="71">
        <f t="shared" si="12"/>
        <v>0</v>
      </c>
    </row>
    <row r="318" spans="1:10" ht="18">
      <c r="A318" s="29">
        <v>3100</v>
      </c>
      <c r="B318" s="28" t="s">
        <v>91</v>
      </c>
      <c r="C318" s="71">
        <v>0</v>
      </c>
      <c r="D318" s="71">
        <v>0</v>
      </c>
      <c r="E318" s="71">
        <v>0</v>
      </c>
      <c r="F318" s="71">
        <v>0</v>
      </c>
      <c r="G318" s="71">
        <v>0</v>
      </c>
      <c r="H318" s="71">
        <v>0</v>
      </c>
      <c r="I318" s="71">
        <v>0</v>
      </c>
      <c r="J318" s="71">
        <f t="shared" si="12"/>
        <v>0</v>
      </c>
    </row>
    <row r="319" spans="1:10" ht="28.5">
      <c r="A319" s="29">
        <v>3110</v>
      </c>
      <c r="B319" s="28" t="s">
        <v>92</v>
      </c>
      <c r="C319" s="71">
        <v>0</v>
      </c>
      <c r="D319" s="71">
        <v>0</v>
      </c>
      <c r="E319" s="71">
        <v>0</v>
      </c>
      <c r="F319" s="71">
        <v>0</v>
      </c>
      <c r="G319" s="71">
        <v>0</v>
      </c>
      <c r="H319" s="71">
        <v>0</v>
      </c>
      <c r="I319" s="71">
        <v>0</v>
      </c>
      <c r="J319" s="71">
        <f t="shared" si="12"/>
        <v>0</v>
      </c>
    </row>
    <row r="320" spans="1:10" ht="18">
      <c r="A320" s="29">
        <v>3130</v>
      </c>
      <c r="B320" s="28" t="s">
        <v>93</v>
      </c>
      <c r="C320" s="71">
        <v>0</v>
      </c>
      <c r="D320" s="71">
        <v>0</v>
      </c>
      <c r="E320" s="71">
        <v>0</v>
      </c>
      <c r="F320" s="71">
        <v>0</v>
      </c>
      <c r="G320" s="71">
        <v>0</v>
      </c>
      <c r="H320" s="71">
        <v>0</v>
      </c>
      <c r="I320" s="71">
        <v>0</v>
      </c>
      <c r="J320" s="71">
        <f t="shared" si="12"/>
        <v>0</v>
      </c>
    </row>
    <row r="321" spans="1:10" ht="28.5">
      <c r="A321" s="29">
        <v>3131</v>
      </c>
      <c r="B321" s="28" t="s">
        <v>94</v>
      </c>
      <c r="C321" s="71">
        <v>0</v>
      </c>
      <c r="D321" s="71">
        <v>0</v>
      </c>
      <c r="E321" s="71">
        <v>0</v>
      </c>
      <c r="F321" s="71">
        <v>0</v>
      </c>
      <c r="G321" s="71">
        <v>0</v>
      </c>
      <c r="H321" s="71">
        <v>0</v>
      </c>
      <c r="I321" s="71">
        <v>0</v>
      </c>
      <c r="J321" s="71">
        <f t="shared" si="12"/>
        <v>0</v>
      </c>
    </row>
    <row r="322" spans="1:10" ht="18">
      <c r="A322" s="29">
        <v>3132</v>
      </c>
      <c r="B322" s="28" t="s">
        <v>95</v>
      </c>
      <c r="C322" s="71">
        <v>0</v>
      </c>
      <c r="D322" s="71">
        <v>0</v>
      </c>
      <c r="E322" s="71">
        <v>0</v>
      </c>
      <c r="F322" s="71">
        <v>0</v>
      </c>
      <c r="G322" s="71">
        <v>0</v>
      </c>
      <c r="H322" s="71">
        <v>0</v>
      </c>
      <c r="I322" s="71">
        <v>0</v>
      </c>
      <c r="J322" s="71">
        <f t="shared" si="12"/>
        <v>0</v>
      </c>
    </row>
    <row r="323" spans="1:10" ht="18">
      <c r="A323" s="17" t="s">
        <v>12</v>
      </c>
      <c r="B323" s="17" t="s">
        <v>16</v>
      </c>
      <c r="C323" s="72">
        <f>C300+C304+C316</f>
        <v>3799566</v>
      </c>
      <c r="D323" s="72">
        <f>D300+D304+D316</f>
        <v>3507469.18</v>
      </c>
      <c r="E323" s="71">
        <v>0</v>
      </c>
      <c r="F323" s="71">
        <v>0</v>
      </c>
      <c r="G323" s="71">
        <v>0</v>
      </c>
      <c r="H323" s="71">
        <v>0</v>
      </c>
      <c r="I323" s="71">
        <v>0</v>
      </c>
      <c r="J323" s="72">
        <f t="shared" si="12"/>
        <v>3507469.18</v>
      </c>
    </row>
    <row r="324" spans="1:10" ht="18">
      <c r="A324" s="25"/>
      <c r="B324" s="25"/>
      <c r="C324" s="78"/>
      <c r="D324" s="78"/>
      <c r="E324" s="78"/>
      <c r="F324" s="78"/>
      <c r="G324" s="78"/>
      <c r="H324" s="78"/>
      <c r="I324" s="78"/>
      <c r="J324" s="79"/>
    </row>
    <row r="325" spans="1:12" ht="15">
      <c r="A325" s="93" t="s">
        <v>218</v>
      </c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23"/>
    </row>
    <row r="326" spans="1:11" ht="14.25">
      <c r="A326" s="12"/>
      <c r="K326" s="12"/>
    </row>
    <row r="327" spans="10:11" ht="14.25">
      <c r="J327" s="12"/>
      <c r="K327" s="12" t="s">
        <v>6</v>
      </c>
    </row>
    <row r="329" spans="1:12" ht="15">
      <c r="A329" s="98" t="s">
        <v>36</v>
      </c>
      <c r="B329" s="98" t="s">
        <v>8</v>
      </c>
      <c r="C329" s="95" t="s">
        <v>100</v>
      </c>
      <c r="D329" s="95"/>
      <c r="E329" s="95"/>
      <c r="F329" s="95"/>
      <c r="G329" s="95"/>
      <c r="H329" s="95" t="s">
        <v>101</v>
      </c>
      <c r="I329" s="95"/>
      <c r="J329" s="95"/>
      <c r="K329" s="95"/>
      <c r="L329" s="25"/>
    </row>
    <row r="330" spans="1:12" ht="150.75" customHeight="1">
      <c r="A330" s="98"/>
      <c r="B330" s="98"/>
      <c r="C330" s="98" t="s">
        <v>43</v>
      </c>
      <c r="D330" s="98" t="s">
        <v>44</v>
      </c>
      <c r="E330" s="98" t="s">
        <v>45</v>
      </c>
      <c r="F330" s="98"/>
      <c r="G330" s="98" t="s">
        <v>69</v>
      </c>
      <c r="H330" s="98" t="s">
        <v>46</v>
      </c>
      <c r="I330" s="98" t="s">
        <v>70</v>
      </c>
      <c r="J330" s="98" t="s">
        <v>45</v>
      </c>
      <c r="K330" s="98"/>
      <c r="L330" s="25"/>
    </row>
    <row r="331" spans="1:12" ht="28.5">
      <c r="A331" s="98"/>
      <c r="B331" s="98"/>
      <c r="C331" s="98"/>
      <c r="D331" s="98"/>
      <c r="E331" s="17" t="s">
        <v>41</v>
      </c>
      <c r="F331" s="17" t="s">
        <v>42</v>
      </c>
      <c r="G331" s="98"/>
      <c r="H331" s="98"/>
      <c r="I331" s="98"/>
      <c r="J331" s="17" t="s">
        <v>41</v>
      </c>
      <c r="K331" s="17" t="s">
        <v>42</v>
      </c>
      <c r="L331" s="25"/>
    </row>
    <row r="332" spans="1:12" ht="14.25">
      <c r="A332" s="17">
        <v>1</v>
      </c>
      <c r="B332" s="17">
        <v>2</v>
      </c>
      <c r="C332" s="17">
        <v>3</v>
      </c>
      <c r="D332" s="17">
        <v>4</v>
      </c>
      <c r="E332" s="17">
        <v>5</v>
      </c>
      <c r="F332" s="17">
        <v>6</v>
      </c>
      <c r="G332" s="17">
        <v>7</v>
      </c>
      <c r="H332" s="17">
        <v>8</v>
      </c>
      <c r="I332" s="17">
        <v>9</v>
      </c>
      <c r="J332" s="17">
        <v>10</v>
      </c>
      <c r="K332" s="17">
        <v>11</v>
      </c>
      <c r="L332" s="25"/>
    </row>
    <row r="333" spans="1:12" ht="73.5" customHeight="1">
      <c r="A333" s="19" t="s">
        <v>148</v>
      </c>
      <c r="B333" s="41" t="s">
        <v>107</v>
      </c>
      <c r="C333" s="17"/>
      <c r="D333" s="17"/>
      <c r="E333" s="17"/>
      <c r="F333" s="17"/>
      <c r="G333" s="17"/>
      <c r="H333" s="17"/>
      <c r="I333" s="17"/>
      <c r="J333" s="17"/>
      <c r="K333" s="17"/>
      <c r="L333" s="25"/>
    </row>
    <row r="334" spans="1:12" ht="19.5" customHeight="1">
      <c r="A334" s="19" t="s">
        <v>160</v>
      </c>
      <c r="B334" s="41" t="s">
        <v>161</v>
      </c>
      <c r="C334" s="72">
        <v>4384959</v>
      </c>
      <c r="D334" s="71">
        <v>0</v>
      </c>
      <c r="E334" s="71">
        <v>0</v>
      </c>
      <c r="F334" s="71">
        <v>0</v>
      </c>
      <c r="G334" s="72">
        <v>4384959</v>
      </c>
      <c r="H334" s="72">
        <f>H354</f>
        <v>5247657</v>
      </c>
      <c r="I334" s="73">
        <v>0</v>
      </c>
      <c r="J334" s="73">
        <v>0</v>
      </c>
      <c r="K334" s="73">
        <v>0</v>
      </c>
      <c r="L334" s="25"/>
    </row>
    <row r="335" spans="1:12" ht="39.75" customHeight="1">
      <c r="A335" s="19" t="s">
        <v>162</v>
      </c>
      <c r="B335" s="41" t="s">
        <v>73</v>
      </c>
      <c r="C335" s="71">
        <f>C337+C338</f>
        <v>4058932</v>
      </c>
      <c r="D335" s="71">
        <v>0</v>
      </c>
      <c r="E335" s="71">
        <v>0</v>
      </c>
      <c r="F335" s="71">
        <v>0</v>
      </c>
      <c r="G335" s="71">
        <f>G337+G338</f>
        <v>4058932</v>
      </c>
      <c r="H335" s="71">
        <f>H337+H338</f>
        <v>4218296</v>
      </c>
      <c r="I335" s="73">
        <v>0</v>
      </c>
      <c r="J335" s="73">
        <v>0</v>
      </c>
      <c r="K335" s="73">
        <v>0</v>
      </c>
      <c r="L335" s="25"/>
    </row>
    <row r="336" spans="1:12" ht="18">
      <c r="A336" s="1">
        <v>2110</v>
      </c>
      <c r="B336" s="47" t="s">
        <v>74</v>
      </c>
      <c r="C336" s="71">
        <v>43058932</v>
      </c>
      <c r="D336" s="71">
        <v>0</v>
      </c>
      <c r="E336" s="71">
        <v>0</v>
      </c>
      <c r="F336" s="71">
        <v>0</v>
      </c>
      <c r="G336" s="71">
        <f>G335</f>
        <v>4058932</v>
      </c>
      <c r="H336" s="71">
        <f>H335</f>
        <v>4218296</v>
      </c>
      <c r="I336" s="73">
        <v>0</v>
      </c>
      <c r="J336" s="73">
        <v>0</v>
      </c>
      <c r="K336" s="73">
        <v>0</v>
      </c>
      <c r="L336" s="25"/>
    </row>
    <row r="337" spans="1:12" ht="18">
      <c r="A337" s="1">
        <v>2111</v>
      </c>
      <c r="B337" s="47" t="s">
        <v>75</v>
      </c>
      <c r="C337" s="71">
        <f aca="true" t="shared" si="13" ref="C337:C345">G73</f>
        <v>3326993</v>
      </c>
      <c r="D337" s="71">
        <v>0</v>
      </c>
      <c r="E337" s="71">
        <v>0</v>
      </c>
      <c r="F337" s="71">
        <v>0</v>
      </c>
      <c r="G337" s="71">
        <f aca="true" t="shared" si="14" ref="G337:G354">C337</f>
        <v>3326993</v>
      </c>
      <c r="H337" s="71">
        <f aca="true" t="shared" si="15" ref="H337:H345">K73</f>
        <v>3457620</v>
      </c>
      <c r="I337" s="73">
        <v>0</v>
      </c>
      <c r="J337" s="73">
        <v>0</v>
      </c>
      <c r="K337" s="73">
        <v>0</v>
      </c>
      <c r="L337" s="25"/>
    </row>
    <row r="338" spans="1:12" ht="18">
      <c r="A338" s="1">
        <v>2120</v>
      </c>
      <c r="B338" s="48" t="s">
        <v>76</v>
      </c>
      <c r="C338" s="71">
        <f t="shared" si="13"/>
        <v>731939</v>
      </c>
      <c r="D338" s="71">
        <v>0</v>
      </c>
      <c r="E338" s="71">
        <v>0</v>
      </c>
      <c r="F338" s="71">
        <v>0</v>
      </c>
      <c r="G338" s="71">
        <f t="shared" si="14"/>
        <v>731939</v>
      </c>
      <c r="H338" s="71">
        <f t="shared" si="15"/>
        <v>760676</v>
      </c>
      <c r="I338" s="73">
        <v>0</v>
      </c>
      <c r="J338" s="73">
        <v>0</v>
      </c>
      <c r="K338" s="73">
        <v>0</v>
      </c>
      <c r="L338" s="25"/>
    </row>
    <row r="339" spans="1:12" ht="28.5">
      <c r="A339" s="1">
        <v>2210</v>
      </c>
      <c r="B339" s="48" t="s">
        <v>102</v>
      </c>
      <c r="C339" s="71">
        <f t="shared" si="13"/>
        <v>157792</v>
      </c>
      <c r="D339" s="71">
        <v>0</v>
      </c>
      <c r="E339" s="71">
        <v>0</v>
      </c>
      <c r="F339" s="71">
        <v>0</v>
      </c>
      <c r="G339" s="71">
        <f t="shared" si="14"/>
        <v>157792</v>
      </c>
      <c r="H339" s="71">
        <f t="shared" si="15"/>
        <v>151000</v>
      </c>
      <c r="I339" s="73">
        <v>0</v>
      </c>
      <c r="J339" s="73">
        <v>0</v>
      </c>
      <c r="K339" s="73">
        <v>0</v>
      </c>
      <c r="L339" s="25"/>
    </row>
    <row r="340" spans="1:12" ht="18">
      <c r="A340" s="1">
        <v>2240</v>
      </c>
      <c r="B340" s="48" t="s">
        <v>79</v>
      </c>
      <c r="C340" s="71">
        <f t="shared" si="13"/>
        <v>82565</v>
      </c>
      <c r="D340" s="71">
        <v>0</v>
      </c>
      <c r="E340" s="71">
        <v>0</v>
      </c>
      <c r="F340" s="71">
        <v>0</v>
      </c>
      <c r="G340" s="71">
        <f t="shared" si="14"/>
        <v>82565</v>
      </c>
      <c r="H340" s="71">
        <f t="shared" si="15"/>
        <v>295234</v>
      </c>
      <c r="I340" s="73">
        <v>0</v>
      </c>
      <c r="J340" s="73">
        <v>0</v>
      </c>
      <c r="K340" s="73">
        <v>0</v>
      </c>
      <c r="L340" s="25"/>
    </row>
    <row r="341" spans="1:12" ht="18">
      <c r="A341" s="1">
        <v>2250</v>
      </c>
      <c r="B341" s="47" t="s">
        <v>80</v>
      </c>
      <c r="C341" s="71">
        <f t="shared" si="13"/>
        <v>10000</v>
      </c>
      <c r="D341" s="71">
        <v>0</v>
      </c>
      <c r="E341" s="71">
        <v>0</v>
      </c>
      <c r="F341" s="71">
        <v>0</v>
      </c>
      <c r="G341" s="71">
        <f t="shared" si="14"/>
        <v>10000</v>
      </c>
      <c r="H341" s="71">
        <f t="shared" si="15"/>
        <v>10000</v>
      </c>
      <c r="I341" s="73">
        <v>0</v>
      </c>
      <c r="J341" s="73">
        <v>0</v>
      </c>
      <c r="K341" s="73">
        <v>0</v>
      </c>
      <c r="L341" s="25"/>
    </row>
    <row r="342" spans="1:12" ht="28.5">
      <c r="A342" s="1">
        <v>2270</v>
      </c>
      <c r="B342" s="48" t="s">
        <v>81</v>
      </c>
      <c r="C342" s="71">
        <f t="shared" si="13"/>
        <v>55570</v>
      </c>
      <c r="D342" s="71">
        <v>0</v>
      </c>
      <c r="E342" s="71">
        <v>0</v>
      </c>
      <c r="F342" s="71">
        <v>0</v>
      </c>
      <c r="G342" s="71">
        <f t="shared" si="14"/>
        <v>55570</v>
      </c>
      <c r="H342" s="71">
        <f t="shared" si="15"/>
        <v>564927</v>
      </c>
      <c r="I342" s="73">
        <v>0</v>
      </c>
      <c r="J342" s="73">
        <v>0</v>
      </c>
      <c r="K342" s="73">
        <v>0</v>
      </c>
      <c r="L342" s="25"/>
    </row>
    <row r="343" spans="1:12" ht="18">
      <c r="A343" s="1">
        <v>2271</v>
      </c>
      <c r="B343" s="47" t="s">
        <v>82</v>
      </c>
      <c r="C343" s="71">
        <f t="shared" si="13"/>
        <v>33108</v>
      </c>
      <c r="D343" s="71">
        <v>0</v>
      </c>
      <c r="E343" s="71">
        <v>0</v>
      </c>
      <c r="F343" s="71">
        <v>0</v>
      </c>
      <c r="G343" s="71">
        <f t="shared" si="14"/>
        <v>33108</v>
      </c>
      <c r="H343" s="71">
        <f t="shared" si="15"/>
        <v>367940</v>
      </c>
      <c r="I343" s="73">
        <v>0</v>
      </c>
      <c r="J343" s="73">
        <v>0</v>
      </c>
      <c r="K343" s="73">
        <v>0</v>
      </c>
      <c r="L343" s="25"/>
    </row>
    <row r="344" spans="1:12" ht="28.5">
      <c r="A344" s="1">
        <v>2272</v>
      </c>
      <c r="B344" s="48" t="s">
        <v>83</v>
      </c>
      <c r="C344" s="71">
        <f t="shared" si="13"/>
        <v>3765</v>
      </c>
      <c r="D344" s="71">
        <v>0</v>
      </c>
      <c r="E344" s="71">
        <v>0</v>
      </c>
      <c r="F344" s="71">
        <v>0</v>
      </c>
      <c r="G344" s="71">
        <f t="shared" si="14"/>
        <v>3765</v>
      </c>
      <c r="H344" s="71">
        <f t="shared" si="15"/>
        <v>16043</v>
      </c>
      <c r="I344" s="73">
        <v>0</v>
      </c>
      <c r="J344" s="73">
        <v>0</v>
      </c>
      <c r="K344" s="73">
        <v>0</v>
      </c>
      <c r="L344" s="25"/>
    </row>
    <row r="345" spans="1:12" ht="18">
      <c r="A345" s="1">
        <v>2273</v>
      </c>
      <c r="B345" s="47" t="s">
        <v>84</v>
      </c>
      <c r="C345" s="71">
        <f t="shared" si="13"/>
        <v>18697</v>
      </c>
      <c r="D345" s="71">
        <v>0</v>
      </c>
      <c r="E345" s="71">
        <v>0</v>
      </c>
      <c r="F345" s="71">
        <v>0</v>
      </c>
      <c r="G345" s="71">
        <f t="shared" si="14"/>
        <v>18697</v>
      </c>
      <c r="H345" s="71">
        <f t="shared" si="15"/>
        <v>180944</v>
      </c>
      <c r="I345" s="73">
        <v>0</v>
      </c>
      <c r="J345" s="73">
        <v>0</v>
      </c>
      <c r="K345" s="73">
        <v>0</v>
      </c>
      <c r="L345" s="25"/>
    </row>
    <row r="346" spans="1:12" ht="53.25" customHeight="1">
      <c r="A346" s="1">
        <v>2282</v>
      </c>
      <c r="B346" s="48" t="s">
        <v>104</v>
      </c>
      <c r="C346" s="71">
        <f>G83</f>
        <v>0</v>
      </c>
      <c r="D346" s="71">
        <v>0</v>
      </c>
      <c r="E346" s="71">
        <v>0</v>
      </c>
      <c r="F346" s="71">
        <v>0</v>
      </c>
      <c r="G346" s="71">
        <f t="shared" si="14"/>
        <v>0</v>
      </c>
      <c r="H346" s="71">
        <f>K83</f>
        <v>3200</v>
      </c>
      <c r="I346" s="73">
        <v>0</v>
      </c>
      <c r="J346" s="73">
        <v>0</v>
      </c>
      <c r="K346" s="73">
        <v>0</v>
      </c>
      <c r="L346" s="25"/>
    </row>
    <row r="347" spans="1:12" ht="24.75" customHeight="1">
      <c r="A347" s="1">
        <v>2800</v>
      </c>
      <c r="B347" s="47" t="s">
        <v>89</v>
      </c>
      <c r="C347" s="71">
        <f>G84</f>
        <v>20100</v>
      </c>
      <c r="D347" s="71">
        <v>0</v>
      </c>
      <c r="E347" s="71">
        <v>0</v>
      </c>
      <c r="F347" s="71">
        <v>0</v>
      </c>
      <c r="G347" s="71">
        <f t="shared" si="14"/>
        <v>20100</v>
      </c>
      <c r="H347" s="71">
        <f>K84</f>
        <v>5000</v>
      </c>
      <c r="I347" s="73">
        <v>0</v>
      </c>
      <c r="J347" s="73">
        <v>0</v>
      </c>
      <c r="K347" s="73">
        <v>0</v>
      </c>
      <c r="L347" s="25"/>
    </row>
    <row r="348" spans="1:12" ht="18">
      <c r="A348" s="1">
        <v>3000</v>
      </c>
      <c r="B348" s="48" t="s">
        <v>90</v>
      </c>
      <c r="C348" s="71">
        <v>0</v>
      </c>
      <c r="D348" s="71">
        <v>0</v>
      </c>
      <c r="E348" s="71">
        <v>0</v>
      </c>
      <c r="F348" s="71">
        <v>0</v>
      </c>
      <c r="G348" s="71">
        <v>0</v>
      </c>
      <c r="H348" s="73">
        <v>0</v>
      </c>
      <c r="I348" s="73">
        <v>0</v>
      </c>
      <c r="J348" s="73">
        <v>0</v>
      </c>
      <c r="K348" s="73">
        <v>0</v>
      </c>
      <c r="L348" s="25"/>
    </row>
    <row r="349" spans="1:12" ht="24.75" customHeight="1">
      <c r="A349" s="1">
        <v>3100</v>
      </c>
      <c r="B349" s="48" t="s">
        <v>91</v>
      </c>
      <c r="C349" s="71">
        <v>26000</v>
      </c>
      <c r="D349" s="71">
        <v>0</v>
      </c>
      <c r="E349" s="71">
        <v>0</v>
      </c>
      <c r="F349" s="71">
        <v>0</v>
      </c>
      <c r="G349" s="71">
        <v>26000</v>
      </c>
      <c r="H349" s="73">
        <v>0</v>
      </c>
      <c r="I349" s="73">
        <v>0</v>
      </c>
      <c r="J349" s="73">
        <v>0</v>
      </c>
      <c r="K349" s="73">
        <v>0</v>
      </c>
      <c r="L349" s="25"/>
    </row>
    <row r="350" spans="1:12" ht="31.5" customHeight="1">
      <c r="A350" s="1">
        <v>3110</v>
      </c>
      <c r="B350" s="48" t="s">
        <v>92</v>
      </c>
      <c r="C350" s="71">
        <v>26000</v>
      </c>
      <c r="D350" s="71">
        <v>0</v>
      </c>
      <c r="E350" s="71">
        <v>0</v>
      </c>
      <c r="F350" s="71">
        <v>0</v>
      </c>
      <c r="G350" s="71">
        <v>26000</v>
      </c>
      <c r="H350" s="73">
        <v>0</v>
      </c>
      <c r="I350" s="73">
        <v>0</v>
      </c>
      <c r="J350" s="73">
        <v>0</v>
      </c>
      <c r="K350" s="73">
        <v>0</v>
      </c>
      <c r="L350" s="25"/>
    </row>
    <row r="351" spans="1:12" ht="18">
      <c r="A351" s="29">
        <v>3130</v>
      </c>
      <c r="B351" s="28" t="s">
        <v>93</v>
      </c>
      <c r="C351" s="71">
        <v>0</v>
      </c>
      <c r="D351" s="71">
        <v>0</v>
      </c>
      <c r="E351" s="71">
        <v>0</v>
      </c>
      <c r="F351" s="71">
        <v>0</v>
      </c>
      <c r="G351" s="71">
        <v>0</v>
      </c>
      <c r="H351" s="73">
        <v>0</v>
      </c>
      <c r="I351" s="73">
        <v>0</v>
      </c>
      <c r="J351" s="73">
        <v>0</v>
      </c>
      <c r="K351" s="73">
        <v>0</v>
      </c>
      <c r="L351" s="25"/>
    </row>
    <row r="352" spans="1:12" ht="28.5">
      <c r="A352" s="29">
        <v>3131</v>
      </c>
      <c r="B352" s="28" t="s">
        <v>94</v>
      </c>
      <c r="C352" s="71">
        <v>0</v>
      </c>
      <c r="D352" s="71">
        <v>0</v>
      </c>
      <c r="E352" s="71">
        <v>0</v>
      </c>
      <c r="F352" s="71">
        <v>0</v>
      </c>
      <c r="G352" s="71">
        <v>0</v>
      </c>
      <c r="H352" s="73">
        <v>0</v>
      </c>
      <c r="I352" s="73">
        <v>0</v>
      </c>
      <c r="J352" s="73">
        <v>0</v>
      </c>
      <c r="K352" s="73">
        <v>0</v>
      </c>
      <c r="L352" s="25"/>
    </row>
    <row r="353" spans="1:12" ht="18">
      <c r="A353" s="29">
        <v>3132</v>
      </c>
      <c r="B353" s="28" t="s">
        <v>95</v>
      </c>
      <c r="C353" s="71">
        <v>0</v>
      </c>
      <c r="D353" s="71">
        <v>0</v>
      </c>
      <c r="E353" s="71">
        <v>0</v>
      </c>
      <c r="F353" s="71">
        <v>0</v>
      </c>
      <c r="G353" s="71">
        <v>0</v>
      </c>
      <c r="H353" s="73">
        <v>0</v>
      </c>
      <c r="I353" s="73">
        <v>0</v>
      </c>
      <c r="J353" s="73">
        <v>0</v>
      </c>
      <c r="K353" s="73">
        <v>0</v>
      </c>
      <c r="L353" s="25"/>
    </row>
    <row r="354" spans="1:12" ht="18">
      <c r="A354" s="17" t="s">
        <v>12</v>
      </c>
      <c r="B354" s="17" t="s">
        <v>16</v>
      </c>
      <c r="C354" s="72">
        <v>4384959</v>
      </c>
      <c r="D354" s="72">
        <v>0</v>
      </c>
      <c r="E354" s="72">
        <v>0</v>
      </c>
      <c r="F354" s="72">
        <v>0</v>
      </c>
      <c r="G354" s="72">
        <f t="shared" si="14"/>
        <v>4384959</v>
      </c>
      <c r="H354" s="72">
        <f>H347+H346+H345+H344+H343+H341+H340+H339+H338+H337</f>
        <v>5247657</v>
      </c>
      <c r="I354" s="84">
        <v>0</v>
      </c>
      <c r="J354" s="84">
        <v>0</v>
      </c>
      <c r="K354" s="84">
        <v>0</v>
      </c>
      <c r="L354" s="25"/>
    </row>
    <row r="355" spans="3:11" ht="18">
      <c r="C355" s="64"/>
      <c r="D355" s="64"/>
      <c r="E355" s="64"/>
      <c r="F355" s="64"/>
      <c r="G355" s="64"/>
      <c r="H355" s="64"/>
      <c r="I355" s="64"/>
      <c r="J355" s="64"/>
      <c r="K355" s="64"/>
    </row>
    <row r="356" spans="1:9" ht="15">
      <c r="A356" s="93" t="s">
        <v>219</v>
      </c>
      <c r="B356" s="93"/>
      <c r="C356" s="93"/>
      <c r="D356" s="93"/>
      <c r="E356" s="93"/>
      <c r="F356" s="93"/>
      <c r="G356" s="93"/>
      <c r="H356" s="93"/>
      <c r="I356" s="93"/>
    </row>
    <row r="357" spans="1:9" ht="14.25">
      <c r="A357" s="12"/>
      <c r="I357" s="12" t="s">
        <v>6</v>
      </c>
    </row>
    <row r="359" spans="1:9" ht="114">
      <c r="A359" s="17" t="s">
        <v>36</v>
      </c>
      <c r="B359" s="17" t="s">
        <v>8</v>
      </c>
      <c r="C359" s="17" t="s">
        <v>37</v>
      </c>
      <c r="D359" s="17" t="s">
        <v>47</v>
      </c>
      <c r="E359" s="17" t="s">
        <v>178</v>
      </c>
      <c r="F359" s="17" t="s">
        <v>220</v>
      </c>
      <c r="G359" s="17" t="s">
        <v>221</v>
      </c>
      <c r="H359" s="17" t="s">
        <v>48</v>
      </c>
      <c r="I359" s="17" t="s">
        <v>49</v>
      </c>
    </row>
    <row r="360" spans="1:9" ht="14.25">
      <c r="A360" s="17">
        <v>1</v>
      </c>
      <c r="B360" s="17">
        <v>2</v>
      </c>
      <c r="C360" s="17">
        <v>3</v>
      </c>
      <c r="D360" s="17">
        <v>4</v>
      </c>
      <c r="E360" s="17">
        <v>5</v>
      </c>
      <c r="F360" s="17">
        <v>6</v>
      </c>
      <c r="G360" s="17">
        <v>7</v>
      </c>
      <c r="H360" s="17">
        <v>8</v>
      </c>
      <c r="I360" s="17">
        <v>9</v>
      </c>
    </row>
    <row r="361" spans="1:9" ht="80.25" customHeight="1">
      <c r="A361" s="19" t="s">
        <v>148</v>
      </c>
      <c r="B361" s="41" t="s">
        <v>107</v>
      </c>
      <c r="C361" s="17"/>
      <c r="D361" s="17"/>
      <c r="E361" s="17"/>
      <c r="F361" s="17"/>
      <c r="G361" s="17"/>
      <c r="H361" s="17"/>
      <c r="I361" s="17"/>
    </row>
    <row r="362" spans="1:9" ht="18">
      <c r="A362" s="1">
        <v>2000</v>
      </c>
      <c r="B362" s="27" t="s">
        <v>72</v>
      </c>
      <c r="C362" s="72">
        <v>3799566</v>
      </c>
      <c r="D362" s="72">
        <v>3507469</v>
      </c>
      <c r="E362" s="72">
        <f>E367</f>
        <v>0</v>
      </c>
      <c r="F362" s="72">
        <f>F367</f>
        <v>0</v>
      </c>
      <c r="G362" s="71">
        <v>0</v>
      </c>
      <c r="H362" s="71">
        <v>0</v>
      </c>
      <c r="I362" s="71">
        <v>0</v>
      </c>
    </row>
    <row r="363" spans="1:9" ht="28.5">
      <c r="A363" s="1">
        <v>2100</v>
      </c>
      <c r="B363" s="48" t="s">
        <v>73</v>
      </c>
      <c r="C363" s="71">
        <f aca="true" t="shared" si="16" ref="C363:D376">C300</f>
        <v>3480521</v>
      </c>
      <c r="D363" s="71">
        <f t="shared" si="16"/>
        <v>3238621.8</v>
      </c>
      <c r="E363" s="71">
        <v>0</v>
      </c>
      <c r="F363" s="71">
        <v>0</v>
      </c>
      <c r="G363" s="71">
        <v>0</v>
      </c>
      <c r="H363" s="71">
        <v>0</v>
      </c>
      <c r="I363" s="71">
        <v>0</v>
      </c>
    </row>
    <row r="364" spans="1:9" ht="18">
      <c r="A364" s="1">
        <v>2110</v>
      </c>
      <c r="B364" s="47" t="s">
        <v>74</v>
      </c>
      <c r="C364" s="71">
        <f t="shared" si="16"/>
        <v>3480521</v>
      </c>
      <c r="D364" s="71">
        <f t="shared" si="16"/>
        <v>3238621.8</v>
      </c>
      <c r="E364" s="71">
        <v>0</v>
      </c>
      <c r="F364" s="71">
        <v>0</v>
      </c>
      <c r="G364" s="71">
        <v>0</v>
      </c>
      <c r="H364" s="71">
        <v>0</v>
      </c>
      <c r="I364" s="71">
        <v>0</v>
      </c>
    </row>
    <row r="365" spans="1:9" ht="18">
      <c r="A365" s="1">
        <v>2111</v>
      </c>
      <c r="B365" s="47" t="s">
        <v>75</v>
      </c>
      <c r="C365" s="71">
        <f t="shared" si="16"/>
        <v>2852886</v>
      </c>
      <c r="D365" s="71">
        <f t="shared" si="16"/>
        <v>2654890.29</v>
      </c>
      <c r="E365" s="71">
        <v>0</v>
      </c>
      <c r="F365" s="71">
        <v>0</v>
      </c>
      <c r="G365" s="71">
        <v>0</v>
      </c>
      <c r="H365" s="71">
        <v>0</v>
      </c>
      <c r="I365" s="71">
        <v>0</v>
      </c>
    </row>
    <row r="366" spans="1:9" ht="18">
      <c r="A366" s="1">
        <v>2120</v>
      </c>
      <c r="B366" s="48" t="s">
        <v>76</v>
      </c>
      <c r="C366" s="71">
        <f t="shared" si="16"/>
        <v>627635</v>
      </c>
      <c r="D366" s="71">
        <f t="shared" si="16"/>
        <v>583731.51</v>
      </c>
      <c r="E366" s="71">
        <v>0</v>
      </c>
      <c r="F366" s="71">
        <v>0</v>
      </c>
      <c r="G366" s="71">
        <v>0</v>
      </c>
      <c r="H366" s="71">
        <v>0</v>
      </c>
      <c r="I366" s="71">
        <v>0</v>
      </c>
    </row>
    <row r="367" spans="1:9" ht="18">
      <c r="A367" s="1">
        <v>2200</v>
      </c>
      <c r="B367" s="48" t="s">
        <v>77</v>
      </c>
      <c r="C367" s="71">
        <f t="shared" si="16"/>
        <v>298945</v>
      </c>
      <c r="D367" s="71">
        <f t="shared" si="16"/>
        <v>251727.74</v>
      </c>
      <c r="E367" s="71">
        <v>0</v>
      </c>
      <c r="F367" s="71"/>
      <c r="G367" s="71">
        <v>0</v>
      </c>
      <c r="H367" s="71">
        <v>0</v>
      </c>
      <c r="I367" s="71">
        <v>0</v>
      </c>
    </row>
    <row r="368" spans="1:9" ht="72">
      <c r="A368" s="1">
        <v>2210</v>
      </c>
      <c r="B368" s="48" t="s">
        <v>102</v>
      </c>
      <c r="C368" s="71">
        <f t="shared" si="16"/>
        <v>131000</v>
      </c>
      <c r="D368" s="71">
        <f t="shared" si="16"/>
        <v>125493.21</v>
      </c>
      <c r="E368" s="71">
        <v>14449.55</v>
      </c>
      <c r="F368" s="77"/>
      <c r="G368" s="71">
        <v>0</v>
      </c>
      <c r="H368" s="71" t="s">
        <v>150</v>
      </c>
      <c r="I368" s="71">
        <v>0</v>
      </c>
    </row>
    <row r="369" spans="1:9" ht="18">
      <c r="A369" s="1">
        <v>2240</v>
      </c>
      <c r="B369" s="48" t="s">
        <v>79</v>
      </c>
      <c r="C369" s="71">
        <f t="shared" si="16"/>
        <v>66634</v>
      </c>
      <c r="D369" s="71">
        <f t="shared" si="16"/>
        <v>65263.47</v>
      </c>
      <c r="E369" s="71">
        <v>0</v>
      </c>
      <c r="F369" s="71">
        <v>0</v>
      </c>
      <c r="G369" s="71">
        <v>0</v>
      </c>
      <c r="H369" s="71"/>
      <c r="I369" s="71"/>
    </row>
    <row r="370" spans="1:9" ht="18">
      <c r="A370" s="1">
        <v>2250</v>
      </c>
      <c r="B370" s="47" t="s">
        <v>80</v>
      </c>
      <c r="C370" s="71">
        <f t="shared" si="16"/>
        <v>15000</v>
      </c>
      <c r="D370" s="71">
        <f t="shared" si="16"/>
        <v>11559.42</v>
      </c>
      <c r="E370" s="71">
        <v>0</v>
      </c>
      <c r="F370" s="71">
        <v>0</v>
      </c>
      <c r="G370" s="71">
        <v>0</v>
      </c>
      <c r="H370" s="71">
        <v>0</v>
      </c>
      <c r="I370" s="71">
        <v>0</v>
      </c>
    </row>
    <row r="371" spans="1:9" ht="28.5">
      <c r="A371" s="1">
        <v>2270</v>
      </c>
      <c r="B371" s="48" t="s">
        <v>81</v>
      </c>
      <c r="C371" s="72">
        <f t="shared" si="16"/>
        <v>80311</v>
      </c>
      <c r="D371" s="72">
        <f t="shared" si="16"/>
        <v>47627.74</v>
      </c>
      <c r="E371" s="71">
        <v>0</v>
      </c>
      <c r="F371" s="71">
        <v>0</v>
      </c>
      <c r="G371" s="71">
        <v>0</v>
      </c>
      <c r="H371" s="71">
        <v>0</v>
      </c>
      <c r="I371" s="71">
        <v>0</v>
      </c>
    </row>
    <row r="372" spans="1:9" ht="18">
      <c r="A372" s="1">
        <v>2271</v>
      </c>
      <c r="B372" s="47" t="s">
        <v>82</v>
      </c>
      <c r="C372" s="71">
        <f t="shared" si="16"/>
        <v>59910</v>
      </c>
      <c r="D372" s="71">
        <f t="shared" si="16"/>
        <v>28975.63</v>
      </c>
      <c r="E372" s="71">
        <v>0</v>
      </c>
      <c r="F372" s="71">
        <v>0</v>
      </c>
      <c r="G372" s="71">
        <v>0</v>
      </c>
      <c r="H372" s="71">
        <v>0</v>
      </c>
      <c r="I372" s="71">
        <v>0</v>
      </c>
    </row>
    <row r="373" spans="1:9" ht="28.5">
      <c r="A373" s="1">
        <v>2272</v>
      </c>
      <c r="B373" s="48" t="s">
        <v>83</v>
      </c>
      <c r="C373" s="71">
        <f t="shared" si="16"/>
        <v>2691</v>
      </c>
      <c r="D373" s="71">
        <f t="shared" si="16"/>
        <v>2465.85</v>
      </c>
      <c r="E373" s="71">
        <v>0</v>
      </c>
      <c r="F373" s="71">
        <v>0</v>
      </c>
      <c r="G373" s="71">
        <v>0</v>
      </c>
      <c r="H373" s="71">
        <v>0</v>
      </c>
      <c r="I373" s="71">
        <v>0</v>
      </c>
    </row>
    <row r="374" spans="1:9" ht="18">
      <c r="A374" s="1">
        <v>2273</v>
      </c>
      <c r="B374" s="47" t="s">
        <v>84</v>
      </c>
      <c r="C374" s="71">
        <f t="shared" si="16"/>
        <v>17710</v>
      </c>
      <c r="D374" s="71">
        <f t="shared" si="16"/>
        <v>16186.26</v>
      </c>
      <c r="E374" s="71">
        <v>0</v>
      </c>
      <c r="F374" s="71">
        <v>0</v>
      </c>
      <c r="G374" s="71">
        <v>0</v>
      </c>
      <c r="H374" s="71">
        <v>0</v>
      </c>
      <c r="I374" s="71">
        <v>0</v>
      </c>
    </row>
    <row r="375" spans="1:9" ht="18">
      <c r="A375" s="1">
        <v>2274</v>
      </c>
      <c r="B375" s="28" t="s">
        <v>85</v>
      </c>
      <c r="C375" s="71">
        <f t="shared" si="16"/>
        <v>0</v>
      </c>
      <c r="D375" s="71">
        <f t="shared" si="16"/>
        <v>0</v>
      </c>
      <c r="E375" s="71">
        <v>0</v>
      </c>
      <c r="F375" s="71">
        <v>0</v>
      </c>
      <c r="G375" s="71">
        <v>0</v>
      </c>
      <c r="H375" s="71">
        <v>0</v>
      </c>
      <c r="I375" s="71">
        <v>0</v>
      </c>
    </row>
    <row r="376" spans="1:9" ht="28.5">
      <c r="A376" s="1">
        <v>2280</v>
      </c>
      <c r="B376" s="49" t="s">
        <v>103</v>
      </c>
      <c r="C376" s="71">
        <f t="shared" si="16"/>
        <v>6000</v>
      </c>
      <c r="D376" s="71">
        <f>D313</f>
        <v>1783.9</v>
      </c>
      <c r="E376" s="71">
        <v>0</v>
      </c>
      <c r="F376" s="71">
        <v>0</v>
      </c>
      <c r="G376" s="71">
        <v>0</v>
      </c>
      <c r="H376" s="71">
        <v>0</v>
      </c>
      <c r="I376" s="71">
        <v>0</v>
      </c>
    </row>
    <row r="377" spans="1:9" ht="42.75">
      <c r="A377" s="1">
        <v>2282</v>
      </c>
      <c r="B377" s="48" t="s">
        <v>104</v>
      </c>
      <c r="C377" s="71">
        <v>6000</v>
      </c>
      <c r="D377" s="71">
        <v>1784</v>
      </c>
      <c r="E377" s="71">
        <v>0</v>
      </c>
      <c r="F377" s="71">
        <v>0</v>
      </c>
      <c r="G377" s="71">
        <v>0</v>
      </c>
      <c r="H377" s="71">
        <v>0</v>
      </c>
      <c r="I377" s="71">
        <v>0</v>
      </c>
    </row>
    <row r="378" spans="1:9" ht="18">
      <c r="A378" s="1">
        <v>2800</v>
      </c>
      <c r="B378" s="47" t="s">
        <v>89</v>
      </c>
      <c r="C378" s="71">
        <v>20100</v>
      </c>
      <c r="D378" s="71">
        <v>17119.64</v>
      </c>
      <c r="E378" s="71">
        <v>0</v>
      </c>
      <c r="F378" s="71">
        <v>0</v>
      </c>
      <c r="G378" s="71">
        <v>0</v>
      </c>
      <c r="H378" s="71">
        <v>0</v>
      </c>
      <c r="I378" s="71">
        <v>0</v>
      </c>
    </row>
    <row r="379" spans="1:9" ht="18">
      <c r="A379" s="1">
        <v>3000</v>
      </c>
      <c r="B379" s="48" t="s">
        <v>90</v>
      </c>
      <c r="C379" s="71">
        <v>0</v>
      </c>
      <c r="D379" s="71">
        <v>0</v>
      </c>
      <c r="E379" s="71">
        <v>0</v>
      </c>
      <c r="F379" s="71">
        <v>0</v>
      </c>
      <c r="G379" s="71">
        <v>0</v>
      </c>
      <c r="H379" s="71">
        <v>0</v>
      </c>
      <c r="I379" s="71">
        <v>0</v>
      </c>
    </row>
    <row r="380" spans="1:9" ht="18">
      <c r="A380" s="1">
        <v>3100</v>
      </c>
      <c r="B380" s="48" t="s">
        <v>91</v>
      </c>
      <c r="C380" s="71">
        <v>0</v>
      </c>
      <c r="D380" s="71">
        <v>0</v>
      </c>
      <c r="E380" s="71">
        <v>0</v>
      </c>
      <c r="F380" s="71">
        <v>0</v>
      </c>
      <c r="G380" s="71">
        <v>0</v>
      </c>
      <c r="H380" s="71">
        <v>0</v>
      </c>
      <c r="I380" s="71">
        <v>0</v>
      </c>
    </row>
    <row r="381" spans="1:9" ht="28.5">
      <c r="A381" s="1">
        <v>3110</v>
      </c>
      <c r="B381" s="48" t="s">
        <v>92</v>
      </c>
      <c r="C381" s="71">
        <v>0</v>
      </c>
      <c r="D381" s="71">
        <v>0</v>
      </c>
      <c r="E381" s="71">
        <v>0</v>
      </c>
      <c r="F381" s="71">
        <v>0</v>
      </c>
      <c r="G381" s="71">
        <v>0</v>
      </c>
      <c r="H381" s="71">
        <v>0</v>
      </c>
      <c r="I381" s="71">
        <v>0</v>
      </c>
    </row>
    <row r="382" spans="1:9" ht="18">
      <c r="A382" s="29">
        <v>3130</v>
      </c>
      <c r="B382" s="28" t="s">
        <v>93</v>
      </c>
      <c r="C382" s="71">
        <v>0</v>
      </c>
      <c r="D382" s="71">
        <v>0</v>
      </c>
      <c r="E382" s="71">
        <v>0</v>
      </c>
      <c r="F382" s="71">
        <v>0</v>
      </c>
      <c r="G382" s="71">
        <v>0</v>
      </c>
      <c r="H382" s="71">
        <v>0</v>
      </c>
      <c r="I382" s="71">
        <v>0</v>
      </c>
    </row>
    <row r="383" spans="1:9" ht="28.5">
      <c r="A383" s="29">
        <v>3131</v>
      </c>
      <c r="B383" s="28" t="s">
        <v>94</v>
      </c>
      <c r="C383" s="71">
        <v>0</v>
      </c>
      <c r="D383" s="71">
        <v>0</v>
      </c>
      <c r="E383" s="71">
        <v>0</v>
      </c>
      <c r="F383" s="71">
        <v>0</v>
      </c>
      <c r="G383" s="71">
        <v>0</v>
      </c>
      <c r="H383" s="71">
        <v>0</v>
      </c>
      <c r="I383" s="71">
        <v>0</v>
      </c>
    </row>
    <row r="384" spans="1:9" ht="18">
      <c r="A384" s="29">
        <v>3132</v>
      </c>
      <c r="B384" s="28" t="s">
        <v>95</v>
      </c>
      <c r="C384" s="71">
        <v>0</v>
      </c>
      <c r="D384" s="71">
        <v>0</v>
      </c>
      <c r="E384" s="71">
        <v>0</v>
      </c>
      <c r="F384" s="71">
        <v>0</v>
      </c>
      <c r="G384" s="71">
        <v>0</v>
      </c>
      <c r="H384" s="71">
        <v>0</v>
      </c>
      <c r="I384" s="71">
        <v>0</v>
      </c>
    </row>
    <row r="385" spans="1:9" ht="18">
      <c r="A385" s="17" t="s">
        <v>12</v>
      </c>
      <c r="B385" s="17" t="s">
        <v>16</v>
      </c>
      <c r="C385" s="72">
        <f>C378+C376+C371+C370+C369+C368+C366+C365</f>
        <v>3799566</v>
      </c>
      <c r="D385" s="72">
        <f>D363+D367+D378</f>
        <v>3507469.18</v>
      </c>
      <c r="E385" s="72">
        <f>E368</f>
        <v>14449.55</v>
      </c>
      <c r="F385" s="72">
        <f>F368</f>
        <v>0</v>
      </c>
      <c r="G385" s="71">
        <v>0</v>
      </c>
      <c r="H385" s="71">
        <v>0</v>
      </c>
      <c r="I385" s="71">
        <v>0</v>
      </c>
    </row>
    <row r="386" ht="14.25">
      <c r="C386" s="50"/>
    </row>
    <row r="388" spans="1:9" ht="15">
      <c r="A388" s="110" t="s">
        <v>222</v>
      </c>
      <c r="B388" s="110"/>
      <c r="C388" s="110"/>
      <c r="D388" s="110"/>
      <c r="E388" s="110"/>
      <c r="F388" s="110"/>
      <c r="G388" s="110"/>
      <c r="H388" s="110"/>
      <c r="I388" s="110"/>
    </row>
    <row r="389" spans="1:9" ht="15">
      <c r="A389" s="51"/>
      <c r="B389" s="51"/>
      <c r="C389" s="51"/>
      <c r="D389" s="51"/>
      <c r="E389" s="51"/>
      <c r="F389" s="51"/>
      <c r="G389" s="51"/>
      <c r="H389" s="51"/>
      <c r="I389" s="51"/>
    </row>
    <row r="390" spans="1:16" ht="54.75" customHeight="1">
      <c r="A390" s="104" t="s">
        <v>232</v>
      </c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52"/>
    </row>
    <row r="391" spans="1:9" ht="15">
      <c r="A391" s="51"/>
      <c r="B391" s="51"/>
      <c r="C391" s="51"/>
      <c r="D391" s="51"/>
      <c r="E391" s="51"/>
      <c r="F391" s="51"/>
      <c r="G391" s="51"/>
      <c r="H391" s="51"/>
      <c r="I391" s="51"/>
    </row>
    <row r="392" spans="1:9" ht="45.75" customHeight="1">
      <c r="A392" s="96" t="s">
        <v>226</v>
      </c>
      <c r="B392" s="96"/>
      <c r="C392" s="96"/>
      <c r="D392" s="96"/>
      <c r="E392" s="96"/>
      <c r="F392" s="96"/>
      <c r="G392" s="96"/>
      <c r="H392" s="96"/>
      <c r="I392" s="96"/>
    </row>
    <row r="393" spans="1:16" ht="33.75" customHeight="1">
      <c r="A393" s="131" t="s">
        <v>229</v>
      </c>
      <c r="B393" s="131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</row>
    <row r="394" spans="1:13" ht="9" customHeight="1">
      <c r="A394" s="89"/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</row>
    <row r="395" spans="3:9" ht="14.25">
      <c r="C395" s="24"/>
      <c r="D395" s="24"/>
      <c r="E395" s="24"/>
      <c r="G395" s="24"/>
      <c r="H395" s="24"/>
      <c r="I395" s="24"/>
    </row>
    <row r="396" spans="1:9" ht="15" customHeight="1">
      <c r="A396" s="2" t="s">
        <v>163</v>
      </c>
      <c r="B396" s="2"/>
      <c r="C396" s="53"/>
      <c r="D396" s="54"/>
      <c r="E396" s="53" t="s">
        <v>151</v>
      </c>
      <c r="F396" s="55"/>
      <c r="G396" s="24"/>
      <c r="H396" s="24"/>
      <c r="I396" s="24"/>
    </row>
    <row r="397" spans="1:9" ht="14.25">
      <c r="A397" s="2"/>
      <c r="B397" s="2"/>
      <c r="C397" s="2" t="s">
        <v>50</v>
      </c>
      <c r="D397" s="56"/>
      <c r="E397" s="56" t="s">
        <v>51</v>
      </c>
      <c r="G397" s="103"/>
      <c r="H397" s="103"/>
      <c r="I397" s="103"/>
    </row>
    <row r="398" spans="1:9" ht="15" customHeight="1">
      <c r="A398" s="2"/>
      <c r="B398" s="2"/>
      <c r="C398" s="3"/>
      <c r="D398" s="3"/>
      <c r="E398" s="3"/>
      <c r="G398" s="24"/>
      <c r="H398" s="24"/>
      <c r="I398" s="24"/>
    </row>
    <row r="399" spans="1:9" ht="14.25">
      <c r="A399" s="2" t="s">
        <v>105</v>
      </c>
      <c r="B399" s="2"/>
      <c r="C399" s="53"/>
      <c r="D399" s="54"/>
      <c r="E399" s="53" t="s">
        <v>152</v>
      </c>
      <c r="F399" s="55"/>
      <c r="G399" s="103"/>
      <c r="H399" s="103"/>
      <c r="I399" s="103"/>
    </row>
    <row r="400" spans="1:9" ht="14.25">
      <c r="A400" s="2"/>
      <c r="B400" s="2"/>
      <c r="C400" s="2" t="s">
        <v>50</v>
      </c>
      <c r="D400" s="2"/>
      <c r="E400" s="2" t="s">
        <v>51</v>
      </c>
      <c r="G400" s="24"/>
      <c r="H400" s="24"/>
      <c r="I400" s="24"/>
    </row>
  </sheetData>
  <sheetProtection/>
  <mergeCells count="179">
    <mergeCell ref="A393:P393"/>
    <mergeCell ref="A18:P18"/>
    <mergeCell ref="A21:P21"/>
    <mergeCell ref="A49:J49"/>
    <mergeCell ref="A90:N90"/>
    <mergeCell ref="C68:F68"/>
    <mergeCell ref="G68:J68"/>
    <mergeCell ref="B68:B69"/>
    <mergeCell ref="A68:A69"/>
    <mergeCell ref="K68:N68"/>
    <mergeCell ref="A65:N65"/>
    <mergeCell ref="G52:J52"/>
    <mergeCell ref="A23:P23"/>
    <mergeCell ref="A19:I19"/>
    <mergeCell ref="A22:M22"/>
    <mergeCell ref="A24:O24"/>
    <mergeCell ref="A34:P34"/>
    <mergeCell ref="A27:P27"/>
    <mergeCell ref="A28:M28"/>
    <mergeCell ref="A29:N29"/>
    <mergeCell ref="B38:B39"/>
    <mergeCell ref="A66:N66"/>
    <mergeCell ref="O11:P11"/>
    <mergeCell ref="A52:A53"/>
    <mergeCell ref="B52:B53"/>
    <mergeCell ref="C52:F52"/>
    <mergeCell ref="A11:I11"/>
    <mergeCell ref="K11:L11"/>
    <mergeCell ref="A30:M30"/>
    <mergeCell ref="K38:N38"/>
    <mergeCell ref="A17:P17"/>
    <mergeCell ref="A7:P7"/>
    <mergeCell ref="O8:P8"/>
    <mergeCell ref="O9:P9"/>
    <mergeCell ref="O10:P10"/>
    <mergeCell ref="A8:I8"/>
    <mergeCell ref="K8:L8"/>
    <mergeCell ref="A9:I9"/>
    <mergeCell ref="K9:L9"/>
    <mergeCell ref="K10:L10"/>
    <mergeCell ref="A10:I10"/>
    <mergeCell ref="B295:B296"/>
    <mergeCell ref="C295:C296"/>
    <mergeCell ref="H329:K329"/>
    <mergeCell ref="C330:C331"/>
    <mergeCell ref="D330:D331"/>
    <mergeCell ref="E330:F330"/>
    <mergeCell ref="H330:H331"/>
    <mergeCell ref="J330:K330"/>
    <mergeCell ref="G330:G331"/>
    <mergeCell ref="A261:A262"/>
    <mergeCell ref="A267:I267"/>
    <mergeCell ref="A270:A271"/>
    <mergeCell ref="G261:I261"/>
    <mergeCell ref="C270:C271"/>
    <mergeCell ref="G270:I270"/>
    <mergeCell ref="C261:C262"/>
    <mergeCell ref="D261:F261"/>
    <mergeCell ref="B261:B262"/>
    <mergeCell ref="B270:B271"/>
    <mergeCell ref="K244:K245"/>
    <mergeCell ref="K243:L243"/>
    <mergeCell ref="M243:N243"/>
    <mergeCell ref="O243:P243"/>
    <mergeCell ref="P244:P245"/>
    <mergeCell ref="M244:M245"/>
    <mergeCell ref="A158:M158"/>
    <mergeCell ref="E244:F244"/>
    <mergeCell ref="B243:B245"/>
    <mergeCell ref="C243:F243"/>
    <mergeCell ref="C202:C203"/>
    <mergeCell ref="D202:D203"/>
    <mergeCell ref="E202:G202"/>
    <mergeCell ref="B202:B203"/>
    <mergeCell ref="B231:C231"/>
    <mergeCell ref="G244:H244"/>
    <mergeCell ref="K140:N140"/>
    <mergeCell ref="A148:J148"/>
    <mergeCell ref="A151:A152"/>
    <mergeCell ref="A140:A141"/>
    <mergeCell ref="C140:F140"/>
    <mergeCell ref="G140:J140"/>
    <mergeCell ref="B140:B141"/>
    <mergeCell ref="B151:B152"/>
    <mergeCell ref="C151:F151"/>
    <mergeCell ref="G151:J151"/>
    <mergeCell ref="G93:J93"/>
    <mergeCell ref="K93:N93"/>
    <mergeCell ref="A136:N136"/>
    <mergeCell ref="A137:N137"/>
    <mergeCell ref="B128:B129"/>
    <mergeCell ref="C128:F128"/>
    <mergeCell ref="A93:A94"/>
    <mergeCell ref="A100:J100"/>
    <mergeCell ref="B93:B94"/>
    <mergeCell ref="C93:F93"/>
    <mergeCell ref="F231:G231"/>
    <mergeCell ref="J231:K231"/>
    <mergeCell ref="K162:M162"/>
    <mergeCell ref="A228:K228"/>
    <mergeCell ref="A231:A232"/>
    <mergeCell ref="C162:C163"/>
    <mergeCell ref="A162:A163"/>
    <mergeCell ref="H231:I231"/>
    <mergeCell ref="G128:J128"/>
    <mergeCell ref="B103:B104"/>
    <mergeCell ref="A103:A104"/>
    <mergeCell ref="A128:A129"/>
    <mergeCell ref="C103:F103"/>
    <mergeCell ref="G103:J103"/>
    <mergeCell ref="A125:J125"/>
    <mergeCell ref="A388:I388"/>
    <mergeCell ref="A392:I392"/>
    <mergeCell ref="D162:D163"/>
    <mergeCell ref="E162:G162"/>
    <mergeCell ref="H162:J162"/>
    <mergeCell ref="D231:E231"/>
    <mergeCell ref="H202:J202"/>
    <mergeCell ref="A202:A203"/>
    <mergeCell ref="B162:B163"/>
    <mergeCell ref="A256:K256"/>
    <mergeCell ref="C244:D244"/>
    <mergeCell ref="N244:N245"/>
    <mergeCell ref="O244:O245"/>
    <mergeCell ref="I244:J244"/>
    <mergeCell ref="J261:K261"/>
    <mergeCell ref="A257:K257"/>
    <mergeCell ref="A259:K259"/>
    <mergeCell ref="A243:A245"/>
    <mergeCell ref="L244:L245"/>
    <mergeCell ref="G243:J243"/>
    <mergeCell ref="A356:I356"/>
    <mergeCell ref="D281:E281"/>
    <mergeCell ref="F281:G281"/>
    <mergeCell ref="H281:I281"/>
    <mergeCell ref="B281:B282"/>
    <mergeCell ref="A288:J288"/>
    <mergeCell ref="A289:P289"/>
    <mergeCell ref="C281:C282"/>
    <mergeCell ref="E295:E296"/>
    <mergeCell ref="A329:A331"/>
    <mergeCell ref="A291:J291"/>
    <mergeCell ref="D270:F270"/>
    <mergeCell ref="A281:A282"/>
    <mergeCell ref="A325:K325"/>
    <mergeCell ref="I330:I331"/>
    <mergeCell ref="A277:M277"/>
    <mergeCell ref="C329:G329"/>
    <mergeCell ref="B329:B331"/>
    <mergeCell ref="D295:D296"/>
    <mergeCell ref="A295:A296"/>
    <mergeCell ref="G399:I399"/>
    <mergeCell ref="L281:M281"/>
    <mergeCell ref="A290:J290"/>
    <mergeCell ref="F295:F296"/>
    <mergeCell ref="H295:I295"/>
    <mergeCell ref="A390:O390"/>
    <mergeCell ref="J295:J296"/>
    <mergeCell ref="G295:G296"/>
    <mergeCell ref="J281:K281"/>
    <mergeCell ref="G397:I397"/>
    <mergeCell ref="O12:P12"/>
    <mergeCell ref="D12:E12"/>
    <mergeCell ref="G12:H12"/>
    <mergeCell ref="D13:E13"/>
    <mergeCell ref="G13:H13"/>
    <mergeCell ref="K13:L13"/>
    <mergeCell ref="K12:L12"/>
    <mergeCell ref="O13:P13"/>
    <mergeCell ref="A241:P241"/>
    <mergeCell ref="A26:M26"/>
    <mergeCell ref="C38:F38"/>
    <mergeCell ref="G38:J38"/>
    <mergeCell ref="A159:M159"/>
    <mergeCell ref="A32:P32"/>
    <mergeCell ref="A31:P31"/>
    <mergeCell ref="A38:A39"/>
    <mergeCell ref="A35:P35"/>
    <mergeCell ref="A199:J199"/>
  </mergeCells>
  <printOptions/>
  <pageMargins left="0.5511811023622047" right="0" top="0.5905511811023623" bottom="0" header="0" footer="0"/>
  <pageSetup fitToHeight="8" horizontalDpi="600" verticalDpi="600" orientation="landscape" paperSize="9" scale="43" r:id="rId1"/>
  <rowBreaks count="9" manualBreakCount="9">
    <brk id="33" max="15" man="1"/>
    <brk id="74" max="15" man="1"/>
    <brk id="124" max="15" man="1"/>
    <brk id="169" max="15" man="1"/>
    <brk id="197" max="15" man="1"/>
    <brk id="239" max="15" man="1"/>
    <brk id="285" max="15" man="1"/>
    <brk id="324" max="15" man="1"/>
    <brk id="35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2020-12-05T16:21:23Z</cp:lastPrinted>
  <dcterms:created xsi:type="dcterms:W3CDTF">2018-08-27T10:46:38Z</dcterms:created>
  <dcterms:modified xsi:type="dcterms:W3CDTF">2020-12-08T06:12:30Z</dcterms:modified>
  <cp:category/>
  <cp:version/>
  <cp:contentType/>
  <cp:contentStatus/>
</cp:coreProperties>
</file>