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25" activeTab="1"/>
  </bookViews>
  <sheets>
    <sheet name=" 2017 Доходи-витрати" sheetId="1" r:id="rId1"/>
    <sheet name="2017 Поточний ремонт" sheetId="4" r:id="rId2"/>
  </sheets>
  <externalReferences>
    <externalReference r:id="rId3"/>
  </externalReferences>
  <definedNames>
    <definedName name="_xlnm._FilterDatabase" localSheetId="0" hidden="1">' 2017 Доходи-витрати'!$B$7:$CO$256</definedName>
    <definedName name="_xlnm._FilterDatabase" localSheetId="1" hidden="1">'2017 Поточний ремонт'!$A$8:$AE$258</definedName>
    <definedName name="_xlnm.Print_Titles" localSheetId="0">' 2017 Доходи-витрати'!$4:$6</definedName>
    <definedName name="_xlnm.Print_Titles" localSheetId="1">'2017 Поточний ремонт'!$5:$7</definedName>
  </definedNames>
  <calcPr calcId="145621"/>
</workbook>
</file>

<file path=xl/calcChain.xml><?xml version="1.0" encoding="utf-8"?>
<calcChain xmlns="http://schemas.openxmlformats.org/spreadsheetml/2006/main">
  <c r="CH8" i="1" l="1"/>
  <c r="CI8" i="1"/>
  <c r="CH9" i="1"/>
  <c r="CI9" i="1"/>
  <c r="CH10" i="1"/>
  <c r="CI10" i="1"/>
  <c r="CH11" i="1"/>
  <c r="CI11" i="1"/>
  <c r="CH12" i="1"/>
  <c r="CI12" i="1"/>
  <c r="CH13" i="1"/>
  <c r="CI13" i="1"/>
  <c r="CH14" i="1"/>
  <c r="CI14" i="1"/>
  <c r="CH15" i="1"/>
  <c r="CI15" i="1"/>
  <c r="CH16" i="1"/>
  <c r="CI16" i="1"/>
  <c r="CH17" i="1"/>
  <c r="CI17" i="1"/>
  <c r="CH18" i="1"/>
  <c r="CI18" i="1"/>
  <c r="CH19" i="1"/>
  <c r="CI19" i="1"/>
  <c r="CH20" i="1"/>
  <c r="CI20" i="1"/>
  <c r="CH21" i="1"/>
  <c r="CI21" i="1"/>
  <c r="CH22" i="1"/>
  <c r="CI22" i="1"/>
  <c r="CH23" i="1"/>
  <c r="CI23" i="1"/>
  <c r="CH24" i="1"/>
  <c r="CI24" i="1"/>
  <c r="CH25" i="1"/>
  <c r="CI25" i="1"/>
  <c r="CH26" i="1"/>
  <c r="CI26" i="1"/>
  <c r="CH27" i="1"/>
  <c r="CI27" i="1"/>
  <c r="CH28" i="1"/>
  <c r="CI28" i="1"/>
  <c r="CH29" i="1"/>
  <c r="CI29" i="1"/>
  <c r="CH30" i="1"/>
  <c r="CI30" i="1"/>
  <c r="CH31" i="1"/>
  <c r="CI31" i="1"/>
  <c r="CH32" i="1"/>
  <c r="CI32" i="1"/>
  <c r="CH33" i="1"/>
  <c r="CI33" i="1"/>
  <c r="CH34" i="1"/>
  <c r="CI34" i="1"/>
  <c r="CH35" i="1"/>
  <c r="CI35" i="1"/>
  <c r="CH36" i="1"/>
  <c r="CI36" i="1"/>
  <c r="CH37" i="1"/>
  <c r="CI37" i="1"/>
  <c r="CH38" i="1"/>
  <c r="CI38" i="1"/>
  <c r="CH39" i="1"/>
  <c r="CI39" i="1"/>
  <c r="CH40" i="1"/>
  <c r="CI40" i="1"/>
  <c r="CH41" i="1"/>
  <c r="CI41" i="1"/>
  <c r="CH42" i="1"/>
  <c r="CI42" i="1"/>
  <c r="CH43" i="1"/>
  <c r="CI43" i="1"/>
  <c r="CH44" i="1"/>
  <c r="CI44" i="1"/>
  <c r="CH45" i="1"/>
  <c r="CI45" i="1"/>
  <c r="CH46" i="1"/>
  <c r="CI46" i="1"/>
  <c r="CH47" i="1"/>
  <c r="CI47" i="1"/>
  <c r="CH48" i="1"/>
  <c r="CI48" i="1"/>
  <c r="CH49" i="1"/>
  <c r="CI49" i="1"/>
  <c r="CH50" i="1"/>
  <c r="CI50" i="1"/>
  <c r="CH51" i="1"/>
  <c r="CI51" i="1"/>
  <c r="CH52" i="1"/>
  <c r="CI52" i="1"/>
  <c r="CH53" i="1"/>
  <c r="CI53" i="1"/>
  <c r="CH54" i="1"/>
  <c r="CI54" i="1"/>
  <c r="CH55" i="1"/>
  <c r="CI55" i="1"/>
  <c r="CH56" i="1"/>
  <c r="CI56" i="1"/>
  <c r="CH57" i="1"/>
  <c r="CI57" i="1"/>
  <c r="CH58" i="1"/>
  <c r="CI58" i="1"/>
  <c r="CH59" i="1"/>
  <c r="CI59" i="1"/>
  <c r="CH60" i="1"/>
  <c r="CI60" i="1"/>
  <c r="CH61" i="1"/>
  <c r="CI61" i="1"/>
  <c r="CH62" i="1"/>
  <c r="CI62" i="1"/>
  <c r="CH63" i="1"/>
  <c r="CI63" i="1"/>
  <c r="CH64" i="1"/>
  <c r="CI64" i="1"/>
  <c r="CH65" i="1"/>
  <c r="CI65" i="1"/>
  <c r="CH66" i="1"/>
  <c r="CI66" i="1"/>
  <c r="CH67" i="1"/>
  <c r="CI67" i="1"/>
  <c r="CH68" i="1"/>
  <c r="CI68" i="1"/>
  <c r="CH69" i="1"/>
  <c r="CI69" i="1"/>
  <c r="CH70" i="1"/>
  <c r="CI70" i="1"/>
  <c r="CH71" i="1"/>
  <c r="CI71" i="1"/>
  <c r="CH72" i="1"/>
  <c r="CI72" i="1"/>
  <c r="CH73" i="1"/>
  <c r="CI73" i="1"/>
  <c r="CH74" i="1"/>
  <c r="CI74" i="1"/>
  <c r="CH75" i="1"/>
  <c r="CI75" i="1"/>
  <c r="CH76" i="1"/>
  <c r="CI76" i="1"/>
  <c r="CH77" i="1"/>
  <c r="CI77" i="1"/>
  <c r="CH78" i="1"/>
  <c r="CI78" i="1"/>
  <c r="CH79" i="1"/>
  <c r="CI79" i="1"/>
  <c r="CH80" i="1"/>
  <c r="CI80" i="1"/>
  <c r="CH81" i="1"/>
  <c r="CI81" i="1"/>
  <c r="CH82" i="1"/>
  <c r="CI82" i="1"/>
  <c r="CH83" i="1"/>
  <c r="CI83" i="1"/>
  <c r="CH84" i="1"/>
  <c r="CI84" i="1"/>
  <c r="CH85" i="1"/>
  <c r="CI85" i="1"/>
  <c r="CH86" i="1"/>
  <c r="CI86" i="1"/>
  <c r="CH87" i="1"/>
  <c r="CI87" i="1"/>
  <c r="CH88" i="1"/>
  <c r="CI88" i="1"/>
  <c r="CH89" i="1"/>
  <c r="CI89" i="1"/>
  <c r="CH90" i="1"/>
  <c r="CI90" i="1"/>
  <c r="CH91" i="1"/>
  <c r="CI91" i="1"/>
  <c r="CH92" i="1"/>
  <c r="CI92" i="1"/>
  <c r="CH93" i="1"/>
  <c r="CI93" i="1"/>
  <c r="CH94" i="1"/>
  <c r="CI94" i="1"/>
  <c r="CH95" i="1"/>
  <c r="CI95" i="1"/>
  <c r="CH96" i="1"/>
  <c r="CI96" i="1"/>
  <c r="CH97" i="1"/>
  <c r="CI97" i="1"/>
  <c r="CH98" i="1"/>
  <c r="CI98" i="1"/>
  <c r="CH99" i="1"/>
  <c r="CI99" i="1"/>
  <c r="CH100" i="1"/>
  <c r="CI100" i="1"/>
  <c r="CH101" i="1"/>
  <c r="CI101" i="1"/>
  <c r="CH102" i="1"/>
  <c r="CI102" i="1"/>
  <c r="CH103" i="1"/>
  <c r="CI103" i="1"/>
  <c r="CH104" i="1"/>
  <c r="CI104" i="1"/>
  <c r="CH105" i="1"/>
  <c r="CI105" i="1"/>
  <c r="CH106" i="1"/>
  <c r="CI106" i="1"/>
  <c r="CH107" i="1"/>
  <c r="CI107" i="1"/>
  <c r="CH108" i="1"/>
  <c r="CI108" i="1"/>
  <c r="CH109" i="1"/>
  <c r="CI109" i="1"/>
  <c r="CH110" i="1"/>
  <c r="CI110" i="1"/>
  <c r="CH111" i="1"/>
  <c r="CI111" i="1"/>
  <c r="CH112" i="1"/>
  <c r="CI112" i="1"/>
  <c r="CH113" i="1"/>
  <c r="CI113" i="1"/>
  <c r="CH114" i="1"/>
  <c r="CI114" i="1"/>
  <c r="CH115" i="1"/>
  <c r="CI115" i="1"/>
  <c r="CH116" i="1"/>
  <c r="CI116" i="1"/>
  <c r="CH117" i="1"/>
  <c r="CI117" i="1"/>
  <c r="CH118" i="1"/>
  <c r="CI118" i="1"/>
  <c r="CH119" i="1"/>
  <c r="CI119" i="1"/>
  <c r="CH120" i="1"/>
  <c r="CI120" i="1"/>
  <c r="CH121" i="1"/>
  <c r="CI121" i="1"/>
  <c r="CH122" i="1"/>
  <c r="CI122" i="1"/>
  <c r="CH123" i="1"/>
  <c r="CI123" i="1"/>
  <c r="CH124" i="1"/>
  <c r="CI124" i="1"/>
  <c r="CH125" i="1"/>
  <c r="CI125" i="1"/>
  <c r="CH126" i="1"/>
  <c r="CI126" i="1"/>
  <c r="CH127" i="1"/>
  <c r="CI127" i="1"/>
  <c r="CH128" i="1"/>
  <c r="CI128" i="1"/>
  <c r="CH129" i="1"/>
  <c r="CI129" i="1"/>
  <c r="CH130" i="1"/>
  <c r="CI130" i="1"/>
  <c r="CH131" i="1"/>
  <c r="CI131" i="1"/>
  <c r="CH132" i="1"/>
  <c r="CI132" i="1"/>
  <c r="CH133" i="1"/>
  <c r="CI133" i="1"/>
  <c r="CH134" i="1"/>
  <c r="CI134" i="1"/>
  <c r="CH135" i="1"/>
  <c r="CI135" i="1"/>
  <c r="CH136" i="1"/>
  <c r="CI136" i="1"/>
  <c r="CH137" i="1"/>
  <c r="CI137" i="1"/>
  <c r="CH138" i="1"/>
  <c r="CI138" i="1"/>
  <c r="CH139" i="1"/>
  <c r="CI139" i="1"/>
  <c r="CH140" i="1"/>
  <c r="CI140" i="1"/>
  <c r="CH141" i="1"/>
  <c r="CI141" i="1"/>
  <c r="CH142" i="1"/>
  <c r="CI142" i="1"/>
  <c r="CH143" i="1"/>
  <c r="CI143" i="1"/>
  <c r="CH144" i="1"/>
  <c r="CI144" i="1"/>
  <c r="CH145" i="1"/>
  <c r="CI145" i="1"/>
  <c r="CH146" i="1"/>
  <c r="CI146" i="1"/>
  <c r="CH147" i="1"/>
  <c r="CI147" i="1"/>
  <c r="CH148" i="1"/>
  <c r="CI148" i="1"/>
  <c r="CH149" i="1"/>
  <c r="CI149" i="1"/>
  <c r="CH150" i="1"/>
  <c r="CI150" i="1"/>
  <c r="CH151" i="1"/>
  <c r="CI151" i="1"/>
  <c r="CH152" i="1"/>
  <c r="CI152" i="1"/>
  <c r="CH153" i="1"/>
  <c r="CI153" i="1"/>
  <c r="CH154" i="1"/>
  <c r="CI154" i="1"/>
  <c r="CH155" i="1"/>
  <c r="CI155" i="1"/>
  <c r="CH156" i="1"/>
  <c r="CI156" i="1"/>
  <c r="CH157" i="1"/>
  <c r="CI157" i="1"/>
  <c r="CH158" i="1"/>
  <c r="CI158" i="1"/>
  <c r="CH159" i="1"/>
  <c r="CI159" i="1"/>
  <c r="CH160" i="1"/>
  <c r="CI160" i="1"/>
  <c r="CH161" i="1"/>
  <c r="CI161" i="1"/>
  <c r="CH162" i="1"/>
  <c r="CI162" i="1"/>
  <c r="CH163" i="1"/>
  <c r="CI163" i="1"/>
  <c r="CH164" i="1"/>
  <c r="CI164" i="1"/>
  <c r="CH165" i="1"/>
  <c r="CI165" i="1"/>
  <c r="CH166" i="1"/>
  <c r="CI166" i="1"/>
  <c r="CH167" i="1"/>
  <c r="CI167" i="1"/>
  <c r="CH168" i="1"/>
  <c r="CI168" i="1"/>
  <c r="CH169" i="1"/>
  <c r="CI169" i="1"/>
  <c r="CH170" i="1"/>
  <c r="CI170" i="1"/>
  <c r="CH171" i="1"/>
  <c r="CI171" i="1"/>
  <c r="CH172" i="1"/>
  <c r="CI172" i="1"/>
  <c r="CH173" i="1"/>
  <c r="CI173" i="1"/>
  <c r="CH174" i="1"/>
  <c r="CI174" i="1"/>
  <c r="CH175" i="1"/>
  <c r="CI175" i="1"/>
  <c r="CH176" i="1"/>
  <c r="CI176" i="1"/>
  <c r="CH177" i="1"/>
  <c r="CI177" i="1"/>
  <c r="CH178" i="1"/>
  <c r="CI178" i="1"/>
  <c r="CH179" i="1"/>
  <c r="CI179" i="1"/>
  <c r="CH180" i="1"/>
  <c r="CI180" i="1"/>
  <c r="CH181" i="1"/>
  <c r="CI181" i="1"/>
  <c r="CH182" i="1"/>
  <c r="CI182" i="1"/>
  <c r="CH183" i="1"/>
  <c r="CI183" i="1"/>
  <c r="CH184" i="1"/>
  <c r="CI184" i="1"/>
  <c r="CH185" i="1"/>
  <c r="CI185" i="1"/>
  <c r="CH186" i="1"/>
  <c r="CI186" i="1"/>
  <c r="CH187" i="1"/>
  <c r="CI187" i="1"/>
  <c r="CH188" i="1"/>
  <c r="CI188" i="1"/>
  <c r="CH189" i="1"/>
  <c r="CI189" i="1"/>
  <c r="CH190" i="1"/>
  <c r="CI190" i="1"/>
  <c r="CH191" i="1"/>
  <c r="CI191" i="1"/>
  <c r="CH192" i="1"/>
  <c r="CI192" i="1"/>
  <c r="CH193" i="1"/>
  <c r="CI193" i="1"/>
  <c r="CH194" i="1"/>
  <c r="CI194" i="1"/>
  <c r="CH195" i="1"/>
  <c r="CI195" i="1"/>
  <c r="CH196" i="1"/>
  <c r="CI196" i="1"/>
  <c r="CH197" i="1"/>
  <c r="CI197" i="1"/>
  <c r="CH198" i="1"/>
  <c r="CI198" i="1"/>
  <c r="CH199" i="1"/>
  <c r="CI199" i="1"/>
  <c r="CH200" i="1"/>
  <c r="CI200" i="1"/>
  <c r="CH201" i="1"/>
  <c r="CI201" i="1"/>
  <c r="CH202" i="1"/>
  <c r="CI202" i="1"/>
  <c r="CH203" i="1"/>
  <c r="CI203" i="1"/>
  <c r="CH204" i="1"/>
  <c r="CI204" i="1"/>
  <c r="CH205" i="1"/>
  <c r="CI205" i="1"/>
  <c r="CH206" i="1"/>
  <c r="CI206" i="1"/>
  <c r="CH207" i="1"/>
  <c r="CI207" i="1"/>
  <c r="CH208" i="1"/>
  <c r="CI208" i="1"/>
  <c r="CH209" i="1"/>
  <c r="CI209" i="1"/>
  <c r="CH210" i="1"/>
  <c r="CI210" i="1"/>
  <c r="CH211" i="1"/>
  <c r="CI211" i="1"/>
  <c r="CH212" i="1"/>
  <c r="CI212" i="1"/>
  <c r="CH213" i="1"/>
  <c r="CI213" i="1"/>
  <c r="CH214" i="1"/>
  <c r="CI214" i="1"/>
  <c r="CH215" i="1"/>
  <c r="CI215" i="1"/>
  <c r="CH216" i="1"/>
  <c r="CI216" i="1"/>
  <c r="CH217" i="1"/>
  <c r="CI217" i="1"/>
  <c r="CH218" i="1"/>
  <c r="CI218" i="1"/>
  <c r="CH219" i="1"/>
  <c r="CI219" i="1"/>
  <c r="CH220" i="1"/>
  <c r="CI220" i="1"/>
  <c r="CH221" i="1"/>
  <c r="CI221" i="1"/>
  <c r="CH222" i="1"/>
  <c r="CI222" i="1"/>
  <c r="CH223" i="1"/>
  <c r="CI223" i="1"/>
  <c r="CH224" i="1"/>
  <c r="CI224" i="1"/>
  <c r="CH225" i="1"/>
  <c r="CI225" i="1"/>
  <c r="CH226" i="1"/>
  <c r="CI226" i="1"/>
  <c r="CH227" i="1"/>
  <c r="CI227" i="1"/>
  <c r="CH228" i="1"/>
  <c r="CI228" i="1"/>
  <c r="CH229" i="1"/>
  <c r="CI229" i="1"/>
  <c r="CH230" i="1"/>
  <c r="CI230" i="1"/>
  <c r="CH231" i="1"/>
  <c r="CI231" i="1"/>
  <c r="CH232" i="1"/>
  <c r="CI232" i="1"/>
  <c r="CH233" i="1"/>
  <c r="CI233" i="1"/>
  <c r="CH234" i="1"/>
  <c r="CI234" i="1"/>
  <c r="CH235" i="1"/>
  <c r="CI235" i="1"/>
  <c r="CH236" i="1"/>
  <c r="CI236" i="1"/>
  <c r="CH237" i="1"/>
  <c r="CI237" i="1"/>
  <c r="CH238" i="1"/>
  <c r="CI238" i="1"/>
  <c r="CH239" i="1"/>
  <c r="CI239" i="1"/>
  <c r="CH240" i="1"/>
  <c r="CI240" i="1"/>
  <c r="CH241" i="1"/>
  <c r="CI241" i="1"/>
  <c r="CH242" i="1"/>
  <c r="CI242" i="1"/>
  <c r="CH243" i="1"/>
  <c r="CI243" i="1"/>
  <c r="CH244" i="1"/>
  <c r="CI244" i="1"/>
  <c r="CH245" i="1"/>
  <c r="CI245" i="1"/>
  <c r="CH246" i="1"/>
  <c r="CI246" i="1"/>
  <c r="CH247" i="1"/>
  <c r="CI247" i="1"/>
  <c r="CH248" i="1"/>
  <c r="CI248" i="1"/>
  <c r="CH249" i="1"/>
  <c r="CI249" i="1"/>
  <c r="CH250" i="1"/>
  <c r="CI250" i="1"/>
  <c r="CH251" i="1"/>
  <c r="CI251" i="1"/>
  <c r="CH252" i="1"/>
  <c r="CI252" i="1"/>
  <c r="CH253" i="1"/>
  <c r="CI253" i="1"/>
  <c r="CH254" i="1"/>
  <c r="CI254" i="1"/>
  <c r="CH255" i="1"/>
  <c r="CI255" i="1"/>
  <c r="CI7" i="1"/>
  <c r="CH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7" i="1"/>
  <c r="CG256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G127" i="1"/>
  <c r="CG128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G148" i="1"/>
  <c r="CG149" i="1"/>
  <c r="CG150" i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G182" i="1"/>
  <c r="CG183" i="1"/>
  <c r="CG184" i="1"/>
  <c r="CG185" i="1"/>
  <c r="CG186" i="1"/>
  <c r="CG187" i="1"/>
  <c r="CG188" i="1"/>
  <c r="CG189" i="1"/>
  <c r="CG190" i="1"/>
  <c r="CG191" i="1"/>
  <c r="CG192" i="1"/>
  <c r="CG193" i="1"/>
  <c r="CG194" i="1"/>
  <c r="CG195" i="1"/>
  <c r="CG196" i="1"/>
  <c r="CG197" i="1"/>
  <c r="CG198" i="1"/>
  <c r="CG199" i="1"/>
  <c r="CG200" i="1"/>
  <c r="CG201" i="1"/>
  <c r="CG202" i="1"/>
  <c r="CG203" i="1"/>
  <c r="CG204" i="1"/>
  <c r="CG205" i="1"/>
  <c r="CG206" i="1"/>
  <c r="CG207" i="1"/>
  <c r="CG208" i="1"/>
  <c r="CG209" i="1"/>
  <c r="CG210" i="1"/>
  <c r="CG211" i="1"/>
  <c r="CG212" i="1"/>
  <c r="CG213" i="1"/>
  <c r="CG214" i="1"/>
  <c r="CG215" i="1"/>
  <c r="CG216" i="1"/>
  <c r="CG217" i="1"/>
  <c r="CG218" i="1"/>
  <c r="CG219" i="1"/>
  <c r="CG220" i="1"/>
  <c r="CG221" i="1"/>
  <c r="CG222" i="1"/>
  <c r="CG223" i="1"/>
  <c r="CG224" i="1"/>
  <c r="CG225" i="1"/>
  <c r="CG226" i="1"/>
  <c r="CG227" i="1"/>
  <c r="CG228" i="1"/>
  <c r="CG229" i="1"/>
  <c r="CG230" i="1"/>
  <c r="CG231" i="1"/>
  <c r="CG232" i="1"/>
  <c r="CG233" i="1"/>
  <c r="CG234" i="1"/>
  <c r="CG235" i="1"/>
  <c r="CG236" i="1"/>
  <c r="CG237" i="1"/>
  <c r="CG238" i="1"/>
  <c r="CG239" i="1"/>
  <c r="CG240" i="1"/>
  <c r="CG241" i="1"/>
  <c r="CG242" i="1"/>
  <c r="CG243" i="1"/>
  <c r="CG244" i="1"/>
  <c r="CG245" i="1"/>
  <c r="CG246" i="1"/>
  <c r="CG247" i="1"/>
  <c r="CG248" i="1"/>
  <c r="CG249" i="1"/>
  <c r="CG250" i="1"/>
  <c r="CG251" i="1"/>
  <c r="CG252" i="1"/>
  <c r="CG253" i="1"/>
  <c r="CG254" i="1"/>
  <c r="CG255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223" i="1"/>
  <c r="CF224" i="1"/>
  <c r="CF225" i="1"/>
  <c r="CF226" i="1"/>
  <c r="CF227" i="1"/>
  <c r="CF228" i="1"/>
  <c r="CG7" i="1"/>
  <c r="CF229" i="1"/>
  <c r="CF230" i="1"/>
  <c r="CF231" i="1"/>
  <c r="CF232" i="1"/>
  <c r="CF233" i="1"/>
  <c r="CF234" i="1"/>
  <c r="CF235" i="1"/>
  <c r="CF236" i="1"/>
  <c r="CF237" i="1"/>
  <c r="CF238" i="1"/>
  <c r="CF239" i="1"/>
  <c r="CF240" i="1"/>
  <c r="CF241" i="1"/>
  <c r="CF242" i="1"/>
  <c r="CF243" i="1"/>
  <c r="CF244" i="1"/>
  <c r="CF245" i="1"/>
  <c r="CF246" i="1"/>
  <c r="CF247" i="1"/>
  <c r="CF248" i="1"/>
  <c r="CF249" i="1"/>
  <c r="CF250" i="1"/>
  <c r="CF251" i="1"/>
  <c r="CF252" i="1"/>
  <c r="CF253" i="1"/>
  <c r="CF254" i="1"/>
  <c r="CF255" i="1"/>
  <c r="CF7" i="1"/>
  <c r="CE8" i="1" l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223" i="1"/>
  <c r="CE224" i="1"/>
  <c r="CE225" i="1"/>
  <c r="CE226" i="1"/>
  <c r="CE227" i="1"/>
  <c r="CE228" i="1"/>
  <c r="CE229" i="1"/>
  <c r="CE230" i="1"/>
  <c r="CE231" i="1"/>
  <c r="CE232" i="1"/>
  <c r="CE233" i="1"/>
  <c r="CE234" i="1"/>
  <c r="CE235" i="1"/>
  <c r="CE236" i="1"/>
  <c r="CE237" i="1"/>
  <c r="CE238" i="1"/>
  <c r="CE239" i="1"/>
  <c r="CE240" i="1"/>
  <c r="CE241" i="1"/>
  <c r="CE242" i="1"/>
  <c r="CE243" i="1"/>
  <c r="CE244" i="1"/>
  <c r="CE245" i="1"/>
  <c r="CE246" i="1"/>
  <c r="CE247" i="1"/>
  <c r="CE248" i="1"/>
  <c r="CE249" i="1"/>
  <c r="CE250" i="1"/>
  <c r="CE251" i="1"/>
  <c r="CE252" i="1"/>
  <c r="CE253" i="1"/>
  <c r="CE254" i="1"/>
  <c r="CE255" i="1"/>
  <c r="CE7" i="1"/>
  <c r="CC8" i="1"/>
  <c r="CD8" i="1"/>
  <c r="CC9" i="1"/>
  <c r="CD9" i="1"/>
  <c r="CC10" i="1"/>
  <c r="CD10" i="1"/>
  <c r="CC11" i="1"/>
  <c r="CD11" i="1"/>
  <c r="CC12" i="1"/>
  <c r="CD12" i="1"/>
  <c r="CC13" i="1"/>
  <c r="CD13" i="1"/>
  <c r="CC14" i="1"/>
  <c r="CD14" i="1"/>
  <c r="CC15" i="1"/>
  <c r="CD15" i="1"/>
  <c r="CC16" i="1"/>
  <c r="CD16" i="1"/>
  <c r="CC17" i="1"/>
  <c r="CD17" i="1"/>
  <c r="CC18" i="1"/>
  <c r="CD18" i="1"/>
  <c r="CC19" i="1"/>
  <c r="CD19" i="1"/>
  <c r="CC20" i="1"/>
  <c r="CD20" i="1"/>
  <c r="CC21" i="1"/>
  <c r="CD21" i="1"/>
  <c r="CC22" i="1"/>
  <c r="CD22" i="1"/>
  <c r="CC23" i="1"/>
  <c r="CD23" i="1"/>
  <c r="CC24" i="1"/>
  <c r="CD24" i="1"/>
  <c r="CC25" i="1"/>
  <c r="CD25" i="1"/>
  <c r="CC26" i="1"/>
  <c r="CD26" i="1"/>
  <c r="CC27" i="1"/>
  <c r="CD27" i="1"/>
  <c r="CC28" i="1"/>
  <c r="CD28" i="1"/>
  <c r="CC29" i="1"/>
  <c r="CD29" i="1"/>
  <c r="CC30" i="1"/>
  <c r="CD30" i="1"/>
  <c r="CC31" i="1"/>
  <c r="CD31" i="1"/>
  <c r="CC32" i="1"/>
  <c r="CD32" i="1"/>
  <c r="CC33" i="1"/>
  <c r="CD33" i="1"/>
  <c r="CC34" i="1"/>
  <c r="CD34" i="1"/>
  <c r="CC35" i="1"/>
  <c r="CD35" i="1"/>
  <c r="CC36" i="1"/>
  <c r="CD36" i="1"/>
  <c r="CC37" i="1"/>
  <c r="CD37" i="1"/>
  <c r="CC38" i="1"/>
  <c r="CD38" i="1"/>
  <c r="CC39" i="1"/>
  <c r="CD39" i="1"/>
  <c r="CC40" i="1"/>
  <c r="CD40" i="1"/>
  <c r="CC41" i="1"/>
  <c r="CD41" i="1"/>
  <c r="CC42" i="1"/>
  <c r="CD42" i="1"/>
  <c r="CC43" i="1"/>
  <c r="CD43" i="1"/>
  <c r="CC44" i="1"/>
  <c r="CD44" i="1"/>
  <c r="CC45" i="1"/>
  <c r="CD45" i="1"/>
  <c r="CC46" i="1"/>
  <c r="CD46" i="1"/>
  <c r="CC47" i="1"/>
  <c r="CD47" i="1"/>
  <c r="CC48" i="1"/>
  <c r="CD48" i="1"/>
  <c r="CC49" i="1"/>
  <c r="CD49" i="1"/>
  <c r="CC50" i="1"/>
  <c r="CD50" i="1"/>
  <c r="CC51" i="1"/>
  <c r="CD51" i="1"/>
  <c r="CC52" i="1"/>
  <c r="CD52" i="1"/>
  <c r="CC53" i="1"/>
  <c r="CD53" i="1"/>
  <c r="CC54" i="1"/>
  <c r="CD54" i="1"/>
  <c r="CC55" i="1"/>
  <c r="CD55" i="1"/>
  <c r="CC56" i="1"/>
  <c r="CD56" i="1"/>
  <c r="CC57" i="1"/>
  <c r="CD57" i="1"/>
  <c r="CC58" i="1"/>
  <c r="CD58" i="1"/>
  <c r="CC59" i="1"/>
  <c r="CD59" i="1"/>
  <c r="CC60" i="1"/>
  <c r="CD60" i="1"/>
  <c r="CC61" i="1"/>
  <c r="CD61" i="1"/>
  <c r="CC62" i="1"/>
  <c r="CD62" i="1"/>
  <c r="CC63" i="1"/>
  <c r="CD63" i="1"/>
  <c r="CC64" i="1"/>
  <c r="CD64" i="1"/>
  <c r="CC65" i="1"/>
  <c r="CD65" i="1"/>
  <c r="CC66" i="1"/>
  <c r="CD66" i="1"/>
  <c r="CC67" i="1"/>
  <c r="CD67" i="1"/>
  <c r="CC68" i="1"/>
  <c r="CD68" i="1"/>
  <c r="CC69" i="1"/>
  <c r="CD69" i="1"/>
  <c r="CC70" i="1"/>
  <c r="CD70" i="1"/>
  <c r="CC71" i="1"/>
  <c r="CD71" i="1"/>
  <c r="CC72" i="1"/>
  <c r="CD72" i="1"/>
  <c r="CC73" i="1"/>
  <c r="CD73" i="1"/>
  <c r="CC74" i="1"/>
  <c r="CD74" i="1"/>
  <c r="CC75" i="1"/>
  <c r="CD75" i="1"/>
  <c r="CC76" i="1"/>
  <c r="CD76" i="1"/>
  <c r="CC77" i="1"/>
  <c r="CD77" i="1"/>
  <c r="CC78" i="1"/>
  <c r="CD78" i="1"/>
  <c r="CC79" i="1"/>
  <c r="CD79" i="1"/>
  <c r="CC80" i="1"/>
  <c r="CD80" i="1"/>
  <c r="CC81" i="1"/>
  <c r="CD81" i="1"/>
  <c r="CC82" i="1"/>
  <c r="CD82" i="1"/>
  <c r="CC83" i="1"/>
  <c r="CD83" i="1"/>
  <c r="CC84" i="1"/>
  <c r="CD84" i="1"/>
  <c r="CC85" i="1"/>
  <c r="CD85" i="1"/>
  <c r="CC86" i="1"/>
  <c r="CD86" i="1"/>
  <c r="CC87" i="1"/>
  <c r="CD87" i="1"/>
  <c r="CC88" i="1"/>
  <c r="CD88" i="1"/>
  <c r="CC89" i="1"/>
  <c r="CD89" i="1"/>
  <c r="CC90" i="1"/>
  <c r="CD90" i="1"/>
  <c r="CC91" i="1"/>
  <c r="CD91" i="1"/>
  <c r="CC92" i="1"/>
  <c r="CD92" i="1"/>
  <c r="CC93" i="1"/>
  <c r="CD93" i="1"/>
  <c r="CC94" i="1"/>
  <c r="CD94" i="1"/>
  <c r="CC95" i="1"/>
  <c r="CD95" i="1"/>
  <c r="CC96" i="1"/>
  <c r="CD96" i="1"/>
  <c r="CC97" i="1"/>
  <c r="CD97" i="1"/>
  <c r="CC98" i="1"/>
  <c r="CD98" i="1"/>
  <c r="CC99" i="1"/>
  <c r="CD99" i="1"/>
  <c r="CC100" i="1"/>
  <c r="CD100" i="1"/>
  <c r="CC101" i="1"/>
  <c r="CD101" i="1"/>
  <c r="CC102" i="1"/>
  <c r="CD102" i="1"/>
  <c r="CC103" i="1"/>
  <c r="CD103" i="1"/>
  <c r="CC104" i="1"/>
  <c r="CD104" i="1"/>
  <c r="CC105" i="1"/>
  <c r="CD105" i="1"/>
  <c r="CC106" i="1"/>
  <c r="CD106" i="1"/>
  <c r="CC107" i="1"/>
  <c r="CD107" i="1"/>
  <c r="CC108" i="1"/>
  <c r="CD108" i="1"/>
  <c r="CC109" i="1"/>
  <c r="CD109" i="1"/>
  <c r="CC110" i="1"/>
  <c r="CD110" i="1"/>
  <c r="CC111" i="1"/>
  <c r="CD111" i="1"/>
  <c r="CC112" i="1"/>
  <c r="CD112" i="1"/>
  <c r="CC113" i="1"/>
  <c r="CD113" i="1"/>
  <c r="CC114" i="1"/>
  <c r="CD114" i="1"/>
  <c r="CC115" i="1"/>
  <c r="CD115" i="1"/>
  <c r="CC116" i="1"/>
  <c r="CD116" i="1"/>
  <c r="CC117" i="1"/>
  <c r="CD117" i="1"/>
  <c r="CC118" i="1"/>
  <c r="CD118" i="1"/>
  <c r="CC119" i="1"/>
  <c r="CD119" i="1"/>
  <c r="CC120" i="1"/>
  <c r="CD120" i="1"/>
  <c r="CC121" i="1"/>
  <c r="CD121" i="1"/>
  <c r="CC122" i="1"/>
  <c r="CD122" i="1"/>
  <c r="CC123" i="1"/>
  <c r="CD123" i="1"/>
  <c r="CC124" i="1"/>
  <c r="CD124" i="1"/>
  <c r="CC125" i="1"/>
  <c r="CD125" i="1"/>
  <c r="CC126" i="1"/>
  <c r="CD126" i="1"/>
  <c r="CC127" i="1"/>
  <c r="CD127" i="1"/>
  <c r="CC128" i="1"/>
  <c r="CD128" i="1"/>
  <c r="CC129" i="1"/>
  <c r="CD129" i="1"/>
  <c r="CC130" i="1"/>
  <c r="CD130" i="1"/>
  <c r="CC131" i="1"/>
  <c r="CD131" i="1"/>
  <c r="CC132" i="1"/>
  <c r="CD132" i="1"/>
  <c r="CC133" i="1"/>
  <c r="CD133" i="1"/>
  <c r="CC134" i="1"/>
  <c r="CD134" i="1"/>
  <c r="CC135" i="1"/>
  <c r="CD135" i="1"/>
  <c r="CC136" i="1"/>
  <c r="CD136" i="1"/>
  <c r="CC137" i="1"/>
  <c r="CD137" i="1"/>
  <c r="CC138" i="1"/>
  <c r="CD138" i="1"/>
  <c r="CC139" i="1"/>
  <c r="CD139" i="1"/>
  <c r="CC140" i="1"/>
  <c r="CD140" i="1"/>
  <c r="CC141" i="1"/>
  <c r="CD141" i="1"/>
  <c r="CC142" i="1"/>
  <c r="CD142" i="1"/>
  <c r="CC143" i="1"/>
  <c r="CD143" i="1"/>
  <c r="CC144" i="1"/>
  <c r="CD144" i="1"/>
  <c r="CC145" i="1"/>
  <c r="CD145" i="1"/>
  <c r="CC146" i="1"/>
  <c r="CD146" i="1"/>
  <c r="CC147" i="1"/>
  <c r="CD147" i="1"/>
  <c r="CC148" i="1"/>
  <c r="CD148" i="1"/>
  <c r="CC149" i="1"/>
  <c r="CD149" i="1"/>
  <c r="CC150" i="1"/>
  <c r="CD150" i="1"/>
  <c r="CC151" i="1"/>
  <c r="CD151" i="1"/>
  <c r="CC152" i="1"/>
  <c r="CD152" i="1"/>
  <c r="CC153" i="1"/>
  <c r="CD153" i="1"/>
  <c r="CC154" i="1"/>
  <c r="CD154" i="1"/>
  <c r="CC155" i="1"/>
  <c r="CD155" i="1"/>
  <c r="CC156" i="1"/>
  <c r="CD156" i="1"/>
  <c r="CC157" i="1"/>
  <c r="CD157" i="1"/>
  <c r="CC158" i="1"/>
  <c r="CD158" i="1"/>
  <c r="CC159" i="1"/>
  <c r="CD159" i="1"/>
  <c r="CC160" i="1"/>
  <c r="CD160" i="1"/>
  <c r="CC161" i="1"/>
  <c r="CD161" i="1"/>
  <c r="CC162" i="1"/>
  <c r="CD162" i="1"/>
  <c r="CC163" i="1"/>
  <c r="CD163" i="1"/>
  <c r="CC164" i="1"/>
  <c r="CD164" i="1"/>
  <c r="CC165" i="1"/>
  <c r="CD165" i="1"/>
  <c r="CC166" i="1"/>
  <c r="CD166" i="1"/>
  <c r="CC167" i="1"/>
  <c r="CD167" i="1"/>
  <c r="CC168" i="1"/>
  <c r="CD168" i="1"/>
  <c r="CC169" i="1"/>
  <c r="CD169" i="1"/>
  <c r="CC170" i="1"/>
  <c r="CD170" i="1"/>
  <c r="CC171" i="1"/>
  <c r="CD171" i="1"/>
  <c r="CC172" i="1"/>
  <c r="CD172" i="1"/>
  <c r="CC173" i="1"/>
  <c r="CD173" i="1"/>
  <c r="CC174" i="1"/>
  <c r="CD174" i="1"/>
  <c r="CC175" i="1"/>
  <c r="CD175" i="1"/>
  <c r="CC176" i="1"/>
  <c r="CD176" i="1"/>
  <c r="CC177" i="1"/>
  <c r="CD177" i="1"/>
  <c r="CC178" i="1"/>
  <c r="CD178" i="1"/>
  <c r="CC179" i="1"/>
  <c r="CD179" i="1"/>
  <c r="CC180" i="1"/>
  <c r="CD180" i="1"/>
  <c r="CC181" i="1"/>
  <c r="CD181" i="1"/>
  <c r="CC182" i="1"/>
  <c r="CD182" i="1"/>
  <c r="CC183" i="1"/>
  <c r="CD183" i="1"/>
  <c r="CC184" i="1"/>
  <c r="CD184" i="1"/>
  <c r="CC185" i="1"/>
  <c r="CD185" i="1"/>
  <c r="CC186" i="1"/>
  <c r="CD186" i="1"/>
  <c r="CC187" i="1"/>
  <c r="CD187" i="1"/>
  <c r="CC188" i="1"/>
  <c r="CD188" i="1"/>
  <c r="CC189" i="1"/>
  <c r="CD189" i="1"/>
  <c r="CC190" i="1"/>
  <c r="CD190" i="1"/>
  <c r="CC191" i="1"/>
  <c r="CD191" i="1"/>
  <c r="CC192" i="1"/>
  <c r="CD192" i="1"/>
  <c r="CC193" i="1"/>
  <c r="CD193" i="1"/>
  <c r="CC194" i="1"/>
  <c r="CD194" i="1"/>
  <c r="CC195" i="1"/>
  <c r="CD195" i="1"/>
  <c r="CC196" i="1"/>
  <c r="CD196" i="1"/>
  <c r="CC197" i="1"/>
  <c r="CD197" i="1"/>
  <c r="CC198" i="1"/>
  <c r="CD198" i="1"/>
  <c r="CC199" i="1"/>
  <c r="CD199" i="1"/>
  <c r="CC200" i="1"/>
  <c r="CD200" i="1"/>
  <c r="CC201" i="1"/>
  <c r="CD201" i="1"/>
  <c r="CC202" i="1"/>
  <c r="CD202" i="1"/>
  <c r="CC203" i="1"/>
  <c r="CD203" i="1"/>
  <c r="CC204" i="1"/>
  <c r="CD204" i="1"/>
  <c r="CC205" i="1"/>
  <c r="CD205" i="1"/>
  <c r="CC206" i="1"/>
  <c r="CD206" i="1"/>
  <c r="CC207" i="1"/>
  <c r="CD207" i="1"/>
  <c r="CC208" i="1"/>
  <c r="CD208" i="1"/>
  <c r="CC209" i="1"/>
  <c r="CD209" i="1"/>
  <c r="CC210" i="1"/>
  <c r="CD210" i="1"/>
  <c r="CC211" i="1"/>
  <c r="CD211" i="1"/>
  <c r="CC212" i="1"/>
  <c r="CD212" i="1"/>
  <c r="CC213" i="1"/>
  <c r="CD213" i="1"/>
  <c r="CC214" i="1"/>
  <c r="CD214" i="1"/>
  <c r="CC215" i="1"/>
  <c r="CD215" i="1"/>
  <c r="CC216" i="1"/>
  <c r="CD216" i="1"/>
  <c r="CC217" i="1"/>
  <c r="CD217" i="1"/>
  <c r="CC218" i="1"/>
  <c r="CD218" i="1"/>
  <c r="CC219" i="1"/>
  <c r="CD219" i="1"/>
  <c r="CC220" i="1"/>
  <c r="CD220" i="1"/>
  <c r="CC221" i="1"/>
  <c r="CD221" i="1"/>
  <c r="CC222" i="1"/>
  <c r="CD222" i="1"/>
  <c r="CC223" i="1"/>
  <c r="CD223" i="1"/>
  <c r="CC224" i="1"/>
  <c r="CD224" i="1"/>
  <c r="CC225" i="1"/>
  <c r="CD225" i="1"/>
  <c r="CC226" i="1"/>
  <c r="CD226" i="1"/>
  <c r="CC227" i="1"/>
  <c r="CD227" i="1"/>
  <c r="CC228" i="1"/>
  <c r="CD228" i="1"/>
  <c r="CC229" i="1"/>
  <c r="CD229" i="1"/>
  <c r="CC230" i="1"/>
  <c r="CD230" i="1"/>
  <c r="CC231" i="1"/>
  <c r="CD231" i="1"/>
  <c r="CC232" i="1"/>
  <c r="CD232" i="1"/>
  <c r="CC233" i="1"/>
  <c r="CD233" i="1"/>
  <c r="CC234" i="1"/>
  <c r="CD234" i="1"/>
  <c r="CC235" i="1"/>
  <c r="CD235" i="1"/>
  <c r="CC236" i="1"/>
  <c r="CD236" i="1"/>
  <c r="CC237" i="1"/>
  <c r="CD237" i="1"/>
  <c r="CC238" i="1"/>
  <c r="CD238" i="1"/>
  <c r="CC239" i="1"/>
  <c r="CD239" i="1"/>
  <c r="CC240" i="1"/>
  <c r="CD240" i="1"/>
  <c r="CC241" i="1"/>
  <c r="CD241" i="1"/>
  <c r="CC242" i="1"/>
  <c r="CD242" i="1"/>
  <c r="CC243" i="1"/>
  <c r="CD243" i="1"/>
  <c r="CC244" i="1"/>
  <c r="CD244" i="1"/>
  <c r="CC245" i="1"/>
  <c r="CD245" i="1"/>
  <c r="CC246" i="1"/>
  <c r="CD246" i="1"/>
  <c r="CC247" i="1"/>
  <c r="CD247" i="1"/>
  <c r="CC248" i="1"/>
  <c r="CD248" i="1"/>
  <c r="CC249" i="1"/>
  <c r="CD249" i="1"/>
  <c r="CC250" i="1"/>
  <c r="CD250" i="1"/>
  <c r="CC251" i="1"/>
  <c r="CD251" i="1"/>
  <c r="CC252" i="1"/>
  <c r="CD252" i="1"/>
  <c r="CC253" i="1"/>
  <c r="CD253" i="1"/>
  <c r="CC254" i="1"/>
  <c r="CD254" i="1"/>
  <c r="CC255" i="1"/>
  <c r="CD255" i="1"/>
  <c r="CD7" i="1"/>
  <c r="CC7" i="1"/>
  <c r="BX8" i="1"/>
  <c r="BY8" i="1"/>
  <c r="BX9" i="1"/>
  <c r="BY9" i="1"/>
  <c r="BX10" i="1"/>
  <c r="BY10" i="1"/>
  <c r="BX11" i="1"/>
  <c r="BY11" i="1"/>
  <c r="BX12" i="1"/>
  <c r="BY12" i="1"/>
  <c r="BX13" i="1"/>
  <c r="BY13" i="1"/>
  <c r="BX14" i="1"/>
  <c r="BY14" i="1"/>
  <c r="BX15" i="1"/>
  <c r="BY15" i="1"/>
  <c r="BX16" i="1"/>
  <c r="BY16" i="1"/>
  <c r="BX17" i="1"/>
  <c r="BY17" i="1"/>
  <c r="BX18" i="1"/>
  <c r="BY18" i="1"/>
  <c r="BX19" i="1"/>
  <c r="BY19" i="1"/>
  <c r="BX20" i="1"/>
  <c r="BY20" i="1"/>
  <c r="BX21" i="1"/>
  <c r="BY21" i="1"/>
  <c r="BX22" i="1"/>
  <c r="BY22" i="1"/>
  <c r="BX23" i="1"/>
  <c r="BY23" i="1"/>
  <c r="BX24" i="1"/>
  <c r="BY24" i="1"/>
  <c r="BX25" i="1"/>
  <c r="BY25" i="1"/>
  <c r="BX26" i="1"/>
  <c r="BY26" i="1"/>
  <c r="BX27" i="1"/>
  <c r="BY27" i="1"/>
  <c r="BX28" i="1"/>
  <c r="BY28" i="1"/>
  <c r="BX29" i="1"/>
  <c r="BY29" i="1"/>
  <c r="BX30" i="1"/>
  <c r="BY30" i="1"/>
  <c r="BX31" i="1"/>
  <c r="BY31" i="1"/>
  <c r="BX32" i="1"/>
  <c r="BY32" i="1"/>
  <c r="BX33" i="1"/>
  <c r="BY33" i="1"/>
  <c r="BX34" i="1"/>
  <c r="BY34" i="1"/>
  <c r="BX35" i="1"/>
  <c r="BY35" i="1"/>
  <c r="BX36" i="1"/>
  <c r="BY36" i="1"/>
  <c r="BX37" i="1"/>
  <c r="BY37" i="1"/>
  <c r="BX38" i="1"/>
  <c r="BY38" i="1"/>
  <c r="BX39" i="1"/>
  <c r="BY39" i="1"/>
  <c r="BX40" i="1"/>
  <c r="BY40" i="1"/>
  <c r="BX41" i="1"/>
  <c r="BY41" i="1"/>
  <c r="BX42" i="1"/>
  <c r="BY42" i="1"/>
  <c r="BX43" i="1"/>
  <c r="BY43" i="1"/>
  <c r="BX44" i="1"/>
  <c r="BY44" i="1"/>
  <c r="BX45" i="1"/>
  <c r="BY45" i="1"/>
  <c r="BX46" i="1"/>
  <c r="BY46" i="1"/>
  <c r="BX47" i="1"/>
  <c r="BY47" i="1"/>
  <c r="BX48" i="1"/>
  <c r="BY48" i="1"/>
  <c r="BX49" i="1"/>
  <c r="BY49" i="1"/>
  <c r="BX50" i="1"/>
  <c r="BY50" i="1"/>
  <c r="BX51" i="1"/>
  <c r="BY51" i="1"/>
  <c r="BX52" i="1"/>
  <c r="BY52" i="1"/>
  <c r="BX53" i="1"/>
  <c r="BY53" i="1"/>
  <c r="BX54" i="1"/>
  <c r="BY54" i="1"/>
  <c r="BX55" i="1"/>
  <c r="BY55" i="1"/>
  <c r="BX56" i="1"/>
  <c r="BY56" i="1"/>
  <c r="BX57" i="1"/>
  <c r="BY57" i="1"/>
  <c r="BX58" i="1"/>
  <c r="BY58" i="1"/>
  <c r="BX59" i="1"/>
  <c r="BY59" i="1"/>
  <c r="BX60" i="1"/>
  <c r="BY60" i="1"/>
  <c r="BX61" i="1"/>
  <c r="BY61" i="1"/>
  <c r="BX62" i="1"/>
  <c r="BY62" i="1"/>
  <c r="BX63" i="1"/>
  <c r="BY63" i="1"/>
  <c r="BX64" i="1"/>
  <c r="BY64" i="1"/>
  <c r="BX65" i="1"/>
  <c r="BY65" i="1"/>
  <c r="BX66" i="1"/>
  <c r="BY66" i="1"/>
  <c r="BX67" i="1"/>
  <c r="BY67" i="1"/>
  <c r="BX68" i="1"/>
  <c r="BY68" i="1"/>
  <c r="BX69" i="1"/>
  <c r="BY69" i="1"/>
  <c r="BX70" i="1"/>
  <c r="BY70" i="1"/>
  <c r="BX71" i="1"/>
  <c r="BY71" i="1"/>
  <c r="BX72" i="1"/>
  <c r="BY72" i="1"/>
  <c r="BX73" i="1"/>
  <c r="BY73" i="1"/>
  <c r="BX74" i="1"/>
  <c r="BY74" i="1"/>
  <c r="BX75" i="1"/>
  <c r="BY75" i="1"/>
  <c r="BX76" i="1"/>
  <c r="BY76" i="1"/>
  <c r="BX77" i="1"/>
  <c r="BY77" i="1"/>
  <c r="BX78" i="1"/>
  <c r="BY78" i="1"/>
  <c r="BX79" i="1"/>
  <c r="BY79" i="1"/>
  <c r="BX80" i="1"/>
  <c r="BY80" i="1"/>
  <c r="BX81" i="1"/>
  <c r="BY81" i="1"/>
  <c r="BX82" i="1"/>
  <c r="BY82" i="1"/>
  <c r="BX83" i="1"/>
  <c r="BY83" i="1"/>
  <c r="BX84" i="1"/>
  <c r="BY84" i="1"/>
  <c r="BX85" i="1"/>
  <c r="BY85" i="1"/>
  <c r="BX86" i="1"/>
  <c r="BY86" i="1"/>
  <c r="BX87" i="1"/>
  <c r="BY87" i="1"/>
  <c r="BX88" i="1"/>
  <c r="BY88" i="1"/>
  <c r="BX89" i="1"/>
  <c r="BY89" i="1"/>
  <c r="BX90" i="1"/>
  <c r="BY90" i="1"/>
  <c r="BX91" i="1"/>
  <c r="BY91" i="1"/>
  <c r="BX92" i="1"/>
  <c r="BY92" i="1"/>
  <c r="BX93" i="1"/>
  <c r="BY93" i="1"/>
  <c r="BX94" i="1"/>
  <c r="BY94" i="1"/>
  <c r="BX95" i="1"/>
  <c r="BY95" i="1"/>
  <c r="BX96" i="1"/>
  <c r="BY96" i="1"/>
  <c r="BX97" i="1"/>
  <c r="BY97" i="1"/>
  <c r="BX98" i="1"/>
  <c r="BY98" i="1"/>
  <c r="BX99" i="1"/>
  <c r="BY99" i="1"/>
  <c r="BX100" i="1"/>
  <c r="BY100" i="1"/>
  <c r="BX101" i="1"/>
  <c r="BY101" i="1"/>
  <c r="BX102" i="1"/>
  <c r="BY102" i="1"/>
  <c r="BX103" i="1"/>
  <c r="BY103" i="1"/>
  <c r="BX104" i="1"/>
  <c r="BY104" i="1"/>
  <c r="BX105" i="1"/>
  <c r="BY105" i="1"/>
  <c r="BX106" i="1"/>
  <c r="BY106" i="1"/>
  <c r="BX107" i="1"/>
  <c r="BY107" i="1"/>
  <c r="BX108" i="1"/>
  <c r="BY108" i="1"/>
  <c r="BX109" i="1"/>
  <c r="BY109" i="1"/>
  <c r="BX110" i="1"/>
  <c r="BY110" i="1"/>
  <c r="BX111" i="1"/>
  <c r="BY111" i="1"/>
  <c r="BX112" i="1"/>
  <c r="BY112" i="1"/>
  <c r="BX113" i="1"/>
  <c r="BY113" i="1"/>
  <c r="BX114" i="1"/>
  <c r="BY114" i="1"/>
  <c r="BX115" i="1"/>
  <c r="BY115" i="1"/>
  <c r="BX116" i="1"/>
  <c r="BY116" i="1"/>
  <c r="BX117" i="1"/>
  <c r="BY117" i="1"/>
  <c r="BX118" i="1"/>
  <c r="BY118" i="1"/>
  <c r="BX119" i="1"/>
  <c r="BY119" i="1"/>
  <c r="BX120" i="1"/>
  <c r="BY120" i="1"/>
  <c r="BX121" i="1"/>
  <c r="BY121" i="1"/>
  <c r="BX122" i="1"/>
  <c r="BY122" i="1"/>
  <c r="BX123" i="1"/>
  <c r="BY123" i="1"/>
  <c r="BX124" i="1"/>
  <c r="BY124" i="1"/>
  <c r="BX125" i="1"/>
  <c r="BY125" i="1"/>
  <c r="BX126" i="1"/>
  <c r="BY126" i="1"/>
  <c r="BX127" i="1"/>
  <c r="BY127" i="1"/>
  <c r="BX128" i="1"/>
  <c r="BY128" i="1"/>
  <c r="BX129" i="1"/>
  <c r="BY129" i="1"/>
  <c r="BX130" i="1"/>
  <c r="BY130" i="1"/>
  <c r="BX131" i="1"/>
  <c r="BY131" i="1"/>
  <c r="BX132" i="1"/>
  <c r="BY132" i="1"/>
  <c r="BX133" i="1"/>
  <c r="BY133" i="1"/>
  <c r="BX134" i="1"/>
  <c r="BY134" i="1"/>
  <c r="BX135" i="1"/>
  <c r="BY135" i="1"/>
  <c r="BX136" i="1"/>
  <c r="BY136" i="1"/>
  <c r="BX137" i="1"/>
  <c r="BY137" i="1"/>
  <c r="BX138" i="1"/>
  <c r="BY138" i="1"/>
  <c r="BX139" i="1"/>
  <c r="BY139" i="1"/>
  <c r="BX140" i="1"/>
  <c r="BY140" i="1"/>
  <c r="BX141" i="1"/>
  <c r="BY141" i="1"/>
  <c r="BX142" i="1"/>
  <c r="BY142" i="1"/>
  <c r="BX143" i="1"/>
  <c r="BY143" i="1"/>
  <c r="BX144" i="1"/>
  <c r="BY144" i="1"/>
  <c r="BX145" i="1"/>
  <c r="BY145" i="1"/>
  <c r="BX146" i="1"/>
  <c r="BY146" i="1"/>
  <c r="BX147" i="1"/>
  <c r="BY147" i="1"/>
  <c r="BX148" i="1"/>
  <c r="BY148" i="1"/>
  <c r="BX149" i="1"/>
  <c r="BY149" i="1"/>
  <c r="BX150" i="1"/>
  <c r="BY150" i="1"/>
  <c r="BX151" i="1"/>
  <c r="BY151" i="1"/>
  <c r="BX152" i="1"/>
  <c r="BY152" i="1"/>
  <c r="BX153" i="1"/>
  <c r="BY153" i="1"/>
  <c r="BX154" i="1"/>
  <c r="BY154" i="1"/>
  <c r="BX155" i="1"/>
  <c r="BY155" i="1"/>
  <c r="BX156" i="1"/>
  <c r="BY156" i="1"/>
  <c r="BX157" i="1"/>
  <c r="BY157" i="1"/>
  <c r="BX158" i="1"/>
  <c r="BY158" i="1"/>
  <c r="BX159" i="1"/>
  <c r="BY159" i="1"/>
  <c r="BX160" i="1"/>
  <c r="BY160" i="1"/>
  <c r="BX161" i="1"/>
  <c r="BY161" i="1"/>
  <c r="BX162" i="1"/>
  <c r="BY162" i="1"/>
  <c r="BX163" i="1"/>
  <c r="BY163" i="1"/>
  <c r="BX164" i="1"/>
  <c r="BY164" i="1"/>
  <c r="BX165" i="1"/>
  <c r="BY165" i="1"/>
  <c r="BX166" i="1"/>
  <c r="BY166" i="1"/>
  <c r="BX167" i="1"/>
  <c r="BY167" i="1"/>
  <c r="BX168" i="1"/>
  <c r="BY168" i="1"/>
  <c r="BX169" i="1"/>
  <c r="BY169" i="1"/>
  <c r="BX170" i="1"/>
  <c r="BY170" i="1"/>
  <c r="BX171" i="1"/>
  <c r="BY171" i="1"/>
  <c r="BX172" i="1"/>
  <c r="BY172" i="1"/>
  <c r="BX173" i="1"/>
  <c r="BY173" i="1"/>
  <c r="BX174" i="1"/>
  <c r="BY174" i="1"/>
  <c r="BX175" i="1"/>
  <c r="BY175" i="1"/>
  <c r="BX176" i="1"/>
  <c r="BY176" i="1"/>
  <c r="BX177" i="1"/>
  <c r="BY177" i="1"/>
  <c r="BX178" i="1"/>
  <c r="BY178" i="1"/>
  <c r="BX179" i="1"/>
  <c r="BY179" i="1"/>
  <c r="BX180" i="1"/>
  <c r="BY180" i="1"/>
  <c r="BX181" i="1"/>
  <c r="BY181" i="1"/>
  <c r="BX182" i="1"/>
  <c r="BY182" i="1"/>
  <c r="BX183" i="1"/>
  <c r="BY183" i="1"/>
  <c r="BX184" i="1"/>
  <c r="BY184" i="1"/>
  <c r="BX185" i="1"/>
  <c r="BY185" i="1"/>
  <c r="BX186" i="1"/>
  <c r="BY186" i="1"/>
  <c r="BX187" i="1"/>
  <c r="BY187" i="1"/>
  <c r="BX188" i="1"/>
  <c r="BY188" i="1"/>
  <c r="BX189" i="1"/>
  <c r="BY189" i="1"/>
  <c r="BX190" i="1"/>
  <c r="BY190" i="1"/>
  <c r="BX191" i="1"/>
  <c r="BY191" i="1"/>
  <c r="BX192" i="1"/>
  <c r="BY192" i="1"/>
  <c r="BX193" i="1"/>
  <c r="BY193" i="1"/>
  <c r="BX194" i="1"/>
  <c r="BY194" i="1"/>
  <c r="BX195" i="1"/>
  <c r="BY195" i="1"/>
  <c r="BX196" i="1"/>
  <c r="BY196" i="1"/>
  <c r="BX197" i="1"/>
  <c r="BY197" i="1"/>
  <c r="BX198" i="1"/>
  <c r="BY198" i="1"/>
  <c r="BX199" i="1"/>
  <c r="BY199" i="1"/>
  <c r="BX200" i="1"/>
  <c r="BY200" i="1"/>
  <c r="BX201" i="1"/>
  <c r="BY201" i="1"/>
  <c r="BX202" i="1"/>
  <c r="BY202" i="1"/>
  <c r="BX203" i="1"/>
  <c r="BY203" i="1"/>
  <c r="BX204" i="1"/>
  <c r="BY204" i="1"/>
  <c r="BX205" i="1"/>
  <c r="BY205" i="1"/>
  <c r="BX206" i="1"/>
  <c r="BY206" i="1"/>
  <c r="BX207" i="1"/>
  <c r="BY207" i="1"/>
  <c r="BX208" i="1"/>
  <c r="BY208" i="1"/>
  <c r="BX209" i="1"/>
  <c r="BY209" i="1"/>
  <c r="BX210" i="1"/>
  <c r="BY210" i="1"/>
  <c r="BX211" i="1"/>
  <c r="BY211" i="1"/>
  <c r="BX212" i="1"/>
  <c r="BY212" i="1"/>
  <c r="BX213" i="1"/>
  <c r="BY213" i="1"/>
  <c r="BX214" i="1"/>
  <c r="BY214" i="1"/>
  <c r="BX215" i="1"/>
  <c r="BY215" i="1"/>
  <c r="BX216" i="1"/>
  <c r="BY216" i="1"/>
  <c r="BX217" i="1"/>
  <c r="BY217" i="1"/>
  <c r="BX218" i="1"/>
  <c r="BY218" i="1"/>
  <c r="BX219" i="1"/>
  <c r="BY219" i="1"/>
  <c r="BX220" i="1"/>
  <c r="BY220" i="1"/>
  <c r="BX221" i="1"/>
  <c r="BY221" i="1"/>
  <c r="BX222" i="1"/>
  <c r="BY222" i="1"/>
  <c r="BX223" i="1"/>
  <c r="BY223" i="1"/>
  <c r="BX224" i="1"/>
  <c r="BY224" i="1"/>
  <c r="BX225" i="1"/>
  <c r="BY225" i="1"/>
  <c r="BX226" i="1"/>
  <c r="BY226" i="1"/>
  <c r="BX227" i="1"/>
  <c r="BY227" i="1"/>
  <c r="BX228" i="1"/>
  <c r="BY228" i="1"/>
  <c r="BX229" i="1"/>
  <c r="BY229" i="1"/>
  <c r="BX230" i="1"/>
  <c r="BY230" i="1"/>
  <c r="BX231" i="1"/>
  <c r="BY231" i="1"/>
  <c r="BX232" i="1"/>
  <c r="BY232" i="1"/>
  <c r="BX233" i="1"/>
  <c r="BY233" i="1"/>
  <c r="BX234" i="1"/>
  <c r="BY234" i="1"/>
  <c r="BX235" i="1"/>
  <c r="BY235" i="1"/>
  <c r="BX236" i="1"/>
  <c r="BY236" i="1"/>
  <c r="BX237" i="1"/>
  <c r="BY237" i="1"/>
  <c r="BX238" i="1"/>
  <c r="BY238" i="1"/>
  <c r="BX239" i="1"/>
  <c r="BY239" i="1"/>
  <c r="BX240" i="1"/>
  <c r="BY240" i="1"/>
  <c r="BX241" i="1"/>
  <c r="BY241" i="1"/>
  <c r="BX242" i="1"/>
  <c r="BY242" i="1"/>
  <c r="BX243" i="1"/>
  <c r="BY243" i="1"/>
  <c r="BX244" i="1"/>
  <c r="BY244" i="1"/>
  <c r="BX245" i="1"/>
  <c r="BY245" i="1"/>
  <c r="BX246" i="1"/>
  <c r="BY246" i="1"/>
  <c r="BX247" i="1"/>
  <c r="BY247" i="1"/>
  <c r="BX248" i="1"/>
  <c r="BY248" i="1"/>
  <c r="BX249" i="1"/>
  <c r="BY249" i="1"/>
  <c r="BX250" i="1"/>
  <c r="BY250" i="1"/>
  <c r="BX251" i="1"/>
  <c r="BY251" i="1"/>
  <c r="BX252" i="1"/>
  <c r="BY252" i="1"/>
  <c r="BX253" i="1"/>
  <c r="BY253" i="1"/>
  <c r="BX254" i="1"/>
  <c r="BY254" i="1"/>
  <c r="BX255" i="1"/>
  <c r="BY255" i="1"/>
  <c r="BY7" i="1"/>
  <c r="BX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198" i="1"/>
  <c r="BZ199" i="1"/>
  <c r="BZ200" i="1"/>
  <c r="BZ201" i="1"/>
  <c r="BZ202" i="1"/>
  <c r="BZ203" i="1"/>
  <c r="BZ204" i="1"/>
  <c r="BZ205" i="1"/>
  <c r="BZ206" i="1"/>
  <c r="BZ207" i="1"/>
  <c r="BZ208" i="1"/>
  <c r="BZ209" i="1"/>
  <c r="BZ210" i="1"/>
  <c r="BZ211" i="1"/>
  <c r="BZ212" i="1"/>
  <c r="BZ213" i="1"/>
  <c r="BZ214" i="1"/>
  <c r="BZ215" i="1"/>
  <c r="BZ216" i="1"/>
  <c r="BZ217" i="1"/>
  <c r="BZ218" i="1"/>
  <c r="BZ219" i="1"/>
  <c r="BZ220" i="1"/>
  <c r="BZ221" i="1"/>
  <c r="BZ222" i="1"/>
  <c r="BZ223" i="1"/>
  <c r="BZ224" i="1"/>
  <c r="BZ225" i="1"/>
  <c r="BZ226" i="1"/>
  <c r="BZ227" i="1"/>
  <c r="BZ228" i="1"/>
  <c r="BZ229" i="1"/>
  <c r="BZ230" i="1"/>
  <c r="BZ231" i="1"/>
  <c r="BZ232" i="1"/>
  <c r="BZ233" i="1"/>
  <c r="BZ234" i="1"/>
  <c r="BZ235" i="1"/>
  <c r="BZ236" i="1"/>
  <c r="BZ237" i="1"/>
  <c r="BZ238" i="1"/>
  <c r="BZ239" i="1"/>
  <c r="BZ240" i="1"/>
  <c r="BZ241" i="1"/>
  <c r="BZ242" i="1"/>
  <c r="BZ243" i="1"/>
  <c r="BZ244" i="1"/>
  <c r="BZ245" i="1"/>
  <c r="BZ246" i="1"/>
  <c r="BZ247" i="1"/>
  <c r="BZ248" i="1"/>
  <c r="BZ249" i="1"/>
  <c r="BZ250" i="1"/>
  <c r="BZ251" i="1"/>
  <c r="BZ252" i="1"/>
  <c r="BZ253" i="1"/>
  <c r="BZ254" i="1"/>
  <c r="BZ255" i="1"/>
  <c r="BZ7" i="1"/>
  <c r="BS8" i="1"/>
  <c r="BT8" i="1"/>
  <c r="BS9" i="1"/>
  <c r="BT9" i="1"/>
  <c r="BS10" i="1"/>
  <c r="BT10" i="1"/>
  <c r="BS11" i="1"/>
  <c r="BT11" i="1"/>
  <c r="BS12" i="1"/>
  <c r="BT12" i="1"/>
  <c r="BS13" i="1"/>
  <c r="BT13" i="1"/>
  <c r="BS14" i="1"/>
  <c r="BT14" i="1"/>
  <c r="BS15" i="1"/>
  <c r="BT15" i="1"/>
  <c r="BS16" i="1"/>
  <c r="BT16" i="1"/>
  <c r="BS17" i="1"/>
  <c r="BT17" i="1"/>
  <c r="BS18" i="1"/>
  <c r="BT18" i="1"/>
  <c r="BS19" i="1"/>
  <c r="BT19" i="1"/>
  <c r="BS20" i="1"/>
  <c r="BT20" i="1"/>
  <c r="BS21" i="1"/>
  <c r="BT21" i="1"/>
  <c r="BS22" i="1"/>
  <c r="BT22" i="1"/>
  <c r="BS23" i="1"/>
  <c r="BT23" i="1"/>
  <c r="BS24" i="1"/>
  <c r="BT24" i="1"/>
  <c r="BS25" i="1"/>
  <c r="BT25" i="1"/>
  <c r="BS26" i="1"/>
  <c r="BT26" i="1"/>
  <c r="BS27" i="1"/>
  <c r="BT27" i="1"/>
  <c r="BS28" i="1"/>
  <c r="BT28" i="1"/>
  <c r="BS29" i="1"/>
  <c r="BT29" i="1"/>
  <c r="BS30" i="1"/>
  <c r="BT30" i="1"/>
  <c r="BS31" i="1"/>
  <c r="BT31" i="1"/>
  <c r="BS32" i="1"/>
  <c r="BT32" i="1"/>
  <c r="BS33" i="1"/>
  <c r="BT33" i="1"/>
  <c r="BS34" i="1"/>
  <c r="BT34" i="1"/>
  <c r="BS35" i="1"/>
  <c r="BT35" i="1"/>
  <c r="BS36" i="1"/>
  <c r="BT36" i="1"/>
  <c r="BS37" i="1"/>
  <c r="BT37" i="1"/>
  <c r="BS38" i="1"/>
  <c r="BT38" i="1"/>
  <c r="BS39" i="1"/>
  <c r="BT39" i="1"/>
  <c r="BS40" i="1"/>
  <c r="BT40" i="1"/>
  <c r="BS41" i="1"/>
  <c r="BT41" i="1"/>
  <c r="BS42" i="1"/>
  <c r="BT42" i="1"/>
  <c r="BS43" i="1"/>
  <c r="BT43" i="1"/>
  <c r="BS44" i="1"/>
  <c r="BT44" i="1"/>
  <c r="BS45" i="1"/>
  <c r="BT45" i="1"/>
  <c r="BS46" i="1"/>
  <c r="BT46" i="1"/>
  <c r="BS47" i="1"/>
  <c r="BT47" i="1"/>
  <c r="BS48" i="1"/>
  <c r="BT48" i="1"/>
  <c r="BS49" i="1"/>
  <c r="BT49" i="1"/>
  <c r="BS50" i="1"/>
  <c r="BT50" i="1"/>
  <c r="BS51" i="1"/>
  <c r="BT51" i="1"/>
  <c r="BS52" i="1"/>
  <c r="BT52" i="1"/>
  <c r="BS53" i="1"/>
  <c r="BT53" i="1"/>
  <c r="BS54" i="1"/>
  <c r="BT54" i="1"/>
  <c r="BS55" i="1"/>
  <c r="BT55" i="1"/>
  <c r="BS56" i="1"/>
  <c r="BT56" i="1"/>
  <c r="BS57" i="1"/>
  <c r="BT57" i="1"/>
  <c r="BS58" i="1"/>
  <c r="BT58" i="1"/>
  <c r="BS59" i="1"/>
  <c r="BT59" i="1"/>
  <c r="BS60" i="1"/>
  <c r="BT60" i="1"/>
  <c r="BS61" i="1"/>
  <c r="BT61" i="1"/>
  <c r="BS62" i="1"/>
  <c r="BT62" i="1"/>
  <c r="BS63" i="1"/>
  <c r="BT63" i="1"/>
  <c r="BS64" i="1"/>
  <c r="BT64" i="1"/>
  <c r="BS65" i="1"/>
  <c r="BT65" i="1"/>
  <c r="BS66" i="1"/>
  <c r="BT66" i="1"/>
  <c r="BS67" i="1"/>
  <c r="BT67" i="1"/>
  <c r="BS68" i="1"/>
  <c r="BT68" i="1"/>
  <c r="BS69" i="1"/>
  <c r="BT69" i="1"/>
  <c r="BS70" i="1"/>
  <c r="BT70" i="1"/>
  <c r="BS71" i="1"/>
  <c r="BT71" i="1"/>
  <c r="BS72" i="1"/>
  <c r="BT72" i="1"/>
  <c r="BS73" i="1"/>
  <c r="BT73" i="1"/>
  <c r="BS74" i="1"/>
  <c r="BT74" i="1"/>
  <c r="BS75" i="1"/>
  <c r="BT75" i="1"/>
  <c r="BS76" i="1"/>
  <c r="BT76" i="1"/>
  <c r="BS77" i="1"/>
  <c r="BT77" i="1"/>
  <c r="BS78" i="1"/>
  <c r="BT78" i="1"/>
  <c r="BS79" i="1"/>
  <c r="BT79" i="1"/>
  <c r="BS80" i="1"/>
  <c r="BT80" i="1"/>
  <c r="BS81" i="1"/>
  <c r="BT81" i="1"/>
  <c r="BS82" i="1"/>
  <c r="BT82" i="1"/>
  <c r="BS83" i="1"/>
  <c r="BT83" i="1"/>
  <c r="BS84" i="1"/>
  <c r="BT84" i="1"/>
  <c r="BS85" i="1"/>
  <c r="BT85" i="1"/>
  <c r="BS86" i="1"/>
  <c r="BT86" i="1"/>
  <c r="BS87" i="1"/>
  <c r="BT87" i="1"/>
  <c r="BS88" i="1"/>
  <c r="BT88" i="1"/>
  <c r="BS89" i="1"/>
  <c r="BT89" i="1"/>
  <c r="BS90" i="1"/>
  <c r="BT90" i="1"/>
  <c r="BS91" i="1"/>
  <c r="BT91" i="1"/>
  <c r="BS92" i="1"/>
  <c r="BT92" i="1"/>
  <c r="BS93" i="1"/>
  <c r="BT93" i="1"/>
  <c r="BS94" i="1"/>
  <c r="BT94" i="1"/>
  <c r="BS95" i="1"/>
  <c r="BT95" i="1"/>
  <c r="BS96" i="1"/>
  <c r="BT96" i="1"/>
  <c r="BS97" i="1"/>
  <c r="BT97" i="1"/>
  <c r="BS98" i="1"/>
  <c r="BT98" i="1"/>
  <c r="BS99" i="1"/>
  <c r="BT99" i="1"/>
  <c r="BS100" i="1"/>
  <c r="BT100" i="1"/>
  <c r="BS101" i="1"/>
  <c r="BT101" i="1"/>
  <c r="BS102" i="1"/>
  <c r="BT102" i="1"/>
  <c r="BS103" i="1"/>
  <c r="BT103" i="1"/>
  <c r="BS104" i="1"/>
  <c r="BT104" i="1"/>
  <c r="BS105" i="1"/>
  <c r="BT105" i="1"/>
  <c r="BS106" i="1"/>
  <c r="BT106" i="1"/>
  <c r="BS107" i="1"/>
  <c r="BT107" i="1"/>
  <c r="BS108" i="1"/>
  <c r="BT108" i="1"/>
  <c r="BS109" i="1"/>
  <c r="BT109" i="1"/>
  <c r="BS110" i="1"/>
  <c r="BT110" i="1"/>
  <c r="BS111" i="1"/>
  <c r="BT111" i="1"/>
  <c r="BS112" i="1"/>
  <c r="BT112" i="1"/>
  <c r="BS113" i="1"/>
  <c r="BT113" i="1"/>
  <c r="BS114" i="1"/>
  <c r="BT114" i="1"/>
  <c r="BS115" i="1"/>
  <c r="BT115" i="1"/>
  <c r="BS116" i="1"/>
  <c r="BT116" i="1"/>
  <c r="BS117" i="1"/>
  <c r="BT117" i="1"/>
  <c r="BS118" i="1"/>
  <c r="BT118" i="1"/>
  <c r="BS119" i="1"/>
  <c r="BT119" i="1"/>
  <c r="BS120" i="1"/>
  <c r="BT120" i="1"/>
  <c r="BS121" i="1"/>
  <c r="BT121" i="1"/>
  <c r="BS122" i="1"/>
  <c r="BT122" i="1"/>
  <c r="BS123" i="1"/>
  <c r="BT123" i="1"/>
  <c r="BS124" i="1"/>
  <c r="BT124" i="1"/>
  <c r="BS125" i="1"/>
  <c r="BT125" i="1"/>
  <c r="BS126" i="1"/>
  <c r="BT126" i="1"/>
  <c r="BS127" i="1"/>
  <c r="BT127" i="1"/>
  <c r="BS128" i="1"/>
  <c r="BT128" i="1"/>
  <c r="BS129" i="1"/>
  <c r="BT129" i="1"/>
  <c r="BS130" i="1"/>
  <c r="BT130" i="1"/>
  <c r="BS131" i="1"/>
  <c r="BT131" i="1"/>
  <c r="BS132" i="1"/>
  <c r="BT132" i="1"/>
  <c r="BS133" i="1"/>
  <c r="BT133" i="1"/>
  <c r="BS134" i="1"/>
  <c r="BT134" i="1"/>
  <c r="BS135" i="1"/>
  <c r="BT135" i="1"/>
  <c r="BS136" i="1"/>
  <c r="BT136" i="1"/>
  <c r="BS137" i="1"/>
  <c r="BT137" i="1"/>
  <c r="BS138" i="1"/>
  <c r="BT138" i="1"/>
  <c r="BS139" i="1"/>
  <c r="BT139" i="1"/>
  <c r="BS140" i="1"/>
  <c r="BT140" i="1"/>
  <c r="BS141" i="1"/>
  <c r="BT141" i="1"/>
  <c r="BS142" i="1"/>
  <c r="BT142" i="1"/>
  <c r="BS143" i="1"/>
  <c r="BT143" i="1"/>
  <c r="BS144" i="1"/>
  <c r="BT144" i="1"/>
  <c r="BS145" i="1"/>
  <c r="BT145" i="1"/>
  <c r="BS146" i="1"/>
  <c r="BT146" i="1"/>
  <c r="BS147" i="1"/>
  <c r="BT147" i="1"/>
  <c r="BS148" i="1"/>
  <c r="BT148" i="1"/>
  <c r="BS149" i="1"/>
  <c r="BT149" i="1"/>
  <c r="BS150" i="1"/>
  <c r="BT150" i="1"/>
  <c r="BS151" i="1"/>
  <c r="BT151" i="1"/>
  <c r="BS152" i="1"/>
  <c r="BT152" i="1"/>
  <c r="BS153" i="1"/>
  <c r="BT153" i="1"/>
  <c r="BS154" i="1"/>
  <c r="BT154" i="1"/>
  <c r="BS155" i="1"/>
  <c r="BT155" i="1"/>
  <c r="BS156" i="1"/>
  <c r="BT156" i="1"/>
  <c r="BS157" i="1"/>
  <c r="BT157" i="1"/>
  <c r="BS158" i="1"/>
  <c r="BT158" i="1"/>
  <c r="BS159" i="1"/>
  <c r="BT159" i="1"/>
  <c r="BS160" i="1"/>
  <c r="BT160" i="1"/>
  <c r="BS161" i="1"/>
  <c r="BT161" i="1"/>
  <c r="BS162" i="1"/>
  <c r="BT162" i="1"/>
  <c r="BS163" i="1"/>
  <c r="BT163" i="1"/>
  <c r="BS164" i="1"/>
  <c r="BT164" i="1"/>
  <c r="BS165" i="1"/>
  <c r="BT165" i="1"/>
  <c r="BS166" i="1"/>
  <c r="BT166" i="1"/>
  <c r="BS167" i="1"/>
  <c r="BT167" i="1"/>
  <c r="BS168" i="1"/>
  <c r="BT168" i="1"/>
  <c r="BS169" i="1"/>
  <c r="BT169" i="1"/>
  <c r="BS170" i="1"/>
  <c r="BT170" i="1"/>
  <c r="BS171" i="1"/>
  <c r="BT171" i="1"/>
  <c r="BS172" i="1"/>
  <c r="BT172" i="1"/>
  <c r="BS173" i="1"/>
  <c r="BT173" i="1"/>
  <c r="BS174" i="1"/>
  <c r="BT174" i="1"/>
  <c r="BS175" i="1"/>
  <c r="BT175" i="1"/>
  <c r="BS176" i="1"/>
  <c r="BT176" i="1"/>
  <c r="BS177" i="1"/>
  <c r="BT177" i="1"/>
  <c r="BS178" i="1"/>
  <c r="BT178" i="1"/>
  <c r="BS179" i="1"/>
  <c r="BT179" i="1"/>
  <c r="BS180" i="1"/>
  <c r="BT180" i="1"/>
  <c r="BS181" i="1"/>
  <c r="BT181" i="1"/>
  <c r="BS182" i="1"/>
  <c r="BT182" i="1"/>
  <c r="BS183" i="1"/>
  <c r="BT183" i="1"/>
  <c r="BS184" i="1"/>
  <c r="BT184" i="1"/>
  <c r="BS185" i="1"/>
  <c r="BT185" i="1"/>
  <c r="BS186" i="1"/>
  <c r="BT186" i="1"/>
  <c r="BS187" i="1"/>
  <c r="BT187" i="1"/>
  <c r="BS188" i="1"/>
  <c r="BT188" i="1"/>
  <c r="BS189" i="1"/>
  <c r="BT189" i="1"/>
  <c r="BS190" i="1"/>
  <c r="BT190" i="1"/>
  <c r="BS191" i="1"/>
  <c r="BT191" i="1"/>
  <c r="BS192" i="1"/>
  <c r="BT192" i="1"/>
  <c r="BS193" i="1"/>
  <c r="BT193" i="1"/>
  <c r="BS194" i="1"/>
  <c r="BT194" i="1"/>
  <c r="BS195" i="1"/>
  <c r="BT195" i="1"/>
  <c r="BS196" i="1"/>
  <c r="BT196" i="1"/>
  <c r="BS197" i="1"/>
  <c r="BT197" i="1"/>
  <c r="BS198" i="1"/>
  <c r="BT198" i="1"/>
  <c r="BS199" i="1"/>
  <c r="BT199" i="1"/>
  <c r="BS200" i="1"/>
  <c r="BT200" i="1"/>
  <c r="BS201" i="1"/>
  <c r="BT201" i="1"/>
  <c r="BS202" i="1"/>
  <c r="BT202" i="1"/>
  <c r="BS203" i="1"/>
  <c r="BT203" i="1"/>
  <c r="BS204" i="1"/>
  <c r="BT204" i="1"/>
  <c r="BS205" i="1"/>
  <c r="BT205" i="1"/>
  <c r="BS206" i="1"/>
  <c r="BT206" i="1"/>
  <c r="BS207" i="1"/>
  <c r="BT207" i="1"/>
  <c r="BS208" i="1"/>
  <c r="BT208" i="1"/>
  <c r="BS209" i="1"/>
  <c r="BT209" i="1"/>
  <c r="BS210" i="1"/>
  <c r="BT210" i="1"/>
  <c r="BS211" i="1"/>
  <c r="BT211" i="1"/>
  <c r="BS212" i="1"/>
  <c r="BT212" i="1"/>
  <c r="BS213" i="1"/>
  <c r="BT213" i="1"/>
  <c r="BS214" i="1"/>
  <c r="BT214" i="1"/>
  <c r="BS215" i="1"/>
  <c r="BT215" i="1"/>
  <c r="BS216" i="1"/>
  <c r="BT216" i="1"/>
  <c r="BS217" i="1"/>
  <c r="BT217" i="1"/>
  <c r="BS218" i="1"/>
  <c r="BT218" i="1"/>
  <c r="BS219" i="1"/>
  <c r="BT219" i="1"/>
  <c r="BS220" i="1"/>
  <c r="BT220" i="1"/>
  <c r="BS221" i="1"/>
  <c r="BT221" i="1"/>
  <c r="BS222" i="1"/>
  <c r="BT222" i="1"/>
  <c r="BS223" i="1"/>
  <c r="BT223" i="1"/>
  <c r="BS224" i="1"/>
  <c r="BT224" i="1"/>
  <c r="BS225" i="1"/>
  <c r="BT225" i="1"/>
  <c r="BS226" i="1"/>
  <c r="BT226" i="1"/>
  <c r="BS227" i="1"/>
  <c r="BT227" i="1"/>
  <c r="BS228" i="1"/>
  <c r="BT228" i="1"/>
  <c r="BS229" i="1"/>
  <c r="BT229" i="1"/>
  <c r="BS230" i="1"/>
  <c r="BT230" i="1"/>
  <c r="BS231" i="1"/>
  <c r="BT231" i="1"/>
  <c r="BS232" i="1"/>
  <c r="BT232" i="1"/>
  <c r="BS233" i="1"/>
  <c r="BT233" i="1"/>
  <c r="BS234" i="1"/>
  <c r="BT234" i="1"/>
  <c r="BS235" i="1"/>
  <c r="BT235" i="1"/>
  <c r="BS236" i="1"/>
  <c r="BT236" i="1"/>
  <c r="BS237" i="1"/>
  <c r="BT237" i="1"/>
  <c r="BS238" i="1"/>
  <c r="BT238" i="1"/>
  <c r="BS239" i="1"/>
  <c r="BT239" i="1"/>
  <c r="BS240" i="1"/>
  <c r="BT240" i="1"/>
  <c r="BS241" i="1"/>
  <c r="BT241" i="1"/>
  <c r="BS242" i="1"/>
  <c r="BT242" i="1"/>
  <c r="BS243" i="1"/>
  <c r="BT243" i="1"/>
  <c r="BS244" i="1"/>
  <c r="BT244" i="1"/>
  <c r="BS245" i="1"/>
  <c r="BT245" i="1"/>
  <c r="BS246" i="1"/>
  <c r="BT246" i="1"/>
  <c r="BS247" i="1"/>
  <c r="BT247" i="1"/>
  <c r="BS248" i="1"/>
  <c r="BT248" i="1"/>
  <c r="BS249" i="1"/>
  <c r="BT249" i="1"/>
  <c r="BS250" i="1"/>
  <c r="BT250" i="1"/>
  <c r="BS251" i="1"/>
  <c r="BT251" i="1"/>
  <c r="BS252" i="1"/>
  <c r="BT252" i="1"/>
  <c r="BS253" i="1"/>
  <c r="BT253" i="1"/>
  <c r="BS254" i="1"/>
  <c r="BT254" i="1"/>
  <c r="BS255" i="1"/>
  <c r="BT255" i="1"/>
  <c r="BT7" i="1"/>
  <c r="BS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U127" i="1"/>
  <c r="BU128" i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8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82" i="1"/>
  <c r="BU183" i="1"/>
  <c r="BU184" i="1"/>
  <c r="BU185" i="1"/>
  <c r="BU186" i="1"/>
  <c r="BU187" i="1"/>
  <c r="BU188" i="1"/>
  <c r="BU189" i="1"/>
  <c r="BU190" i="1"/>
  <c r="BU191" i="1"/>
  <c r="BU192" i="1"/>
  <c r="BU193" i="1"/>
  <c r="BU194" i="1"/>
  <c r="BU195" i="1"/>
  <c r="BU196" i="1"/>
  <c r="BU197" i="1"/>
  <c r="BU198" i="1"/>
  <c r="BU199" i="1"/>
  <c r="BU200" i="1"/>
  <c r="BU201" i="1"/>
  <c r="BU202" i="1"/>
  <c r="BU203" i="1"/>
  <c r="BU204" i="1"/>
  <c r="BU205" i="1"/>
  <c r="BU206" i="1"/>
  <c r="BU207" i="1"/>
  <c r="BU208" i="1"/>
  <c r="BU209" i="1"/>
  <c r="BU210" i="1"/>
  <c r="BU211" i="1"/>
  <c r="BU212" i="1"/>
  <c r="BU213" i="1"/>
  <c r="BU214" i="1"/>
  <c r="BU215" i="1"/>
  <c r="BU216" i="1"/>
  <c r="BU217" i="1"/>
  <c r="BU218" i="1"/>
  <c r="BU219" i="1"/>
  <c r="BU220" i="1"/>
  <c r="BU221" i="1"/>
  <c r="BU222" i="1"/>
  <c r="BU223" i="1"/>
  <c r="BU224" i="1"/>
  <c r="BU225" i="1"/>
  <c r="BU226" i="1"/>
  <c r="BU227" i="1"/>
  <c r="BU228" i="1"/>
  <c r="BU229" i="1"/>
  <c r="BU230" i="1"/>
  <c r="BU231" i="1"/>
  <c r="BU232" i="1"/>
  <c r="BU233" i="1"/>
  <c r="BU234" i="1"/>
  <c r="BU235" i="1"/>
  <c r="BU236" i="1"/>
  <c r="BU237" i="1"/>
  <c r="BU238" i="1"/>
  <c r="BU239" i="1"/>
  <c r="BU240" i="1"/>
  <c r="BU241" i="1"/>
  <c r="BU242" i="1"/>
  <c r="BU243" i="1"/>
  <c r="BU244" i="1"/>
  <c r="BU245" i="1"/>
  <c r="BU246" i="1"/>
  <c r="BU247" i="1"/>
  <c r="BU248" i="1"/>
  <c r="BU249" i="1"/>
  <c r="BU250" i="1"/>
  <c r="BU251" i="1"/>
  <c r="BU252" i="1"/>
  <c r="BU253" i="1"/>
  <c r="BU254" i="1"/>
  <c r="BU255" i="1"/>
  <c r="BU7" i="1"/>
  <c r="BN8" i="1"/>
  <c r="BO8" i="1"/>
  <c r="BN9" i="1"/>
  <c r="BO9" i="1"/>
  <c r="BN10" i="1"/>
  <c r="BO10" i="1"/>
  <c r="BN11" i="1"/>
  <c r="BO11" i="1"/>
  <c r="BN12" i="1"/>
  <c r="BO12" i="1"/>
  <c r="BN13" i="1"/>
  <c r="BO13" i="1"/>
  <c r="BN14" i="1"/>
  <c r="BO14" i="1"/>
  <c r="BN15" i="1"/>
  <c r="BO15" i="1"/>
  <c r="BN16" i="1"/>
  <c r="BO16" i="1"/>
  <c r="BN17" i="1"/>
  <c r="BO17" i="1"/>
  <c r="BN18" i="1"/>
  <c r="BO18" i="1"/>
  <c r="BN19" i="1"/>
  <c r="BO19" i="1"/>
  <c r="BN20" i="1"/>
  <c r="BO20" i="1"/>
  <c r="BN21" i="1"/>
  <c r="BO21" i="1"/>
  <c r="BN22" i="1"/>
  <c r="BO22" i="1"/>
  <c r="BN23" i="1"/>
  <c r="BO23" i="1"/>
  <c r="BN24" i="1"/>
  <c r="BO24" i="1"/>
  <c r="BN25" i="1"/>
  <c r="BO25" i="1"/>
  <c r="BN26" i="1"/>
  <c r="BO26" i="1"/>
  <c r="BN27" i="1"/>
  <c r="BO27" i="1"/>
  <c r="BN28" i="1"/>
  <c r="BO28" i="1"/>
  <c r="BN29" i="1"/>
  <c r="BO29" i="1"/>
  <c r="BN30" i="1"/>
  <c r="BO30" i="1"/>
  <c r="BN31" i="1"/>
  <c r="BO31" i="1"/>
  <c r="BN32" i="1"/>
  <c r="BO32" i="1"/>
  <c r="BN33" i="1"/>
  <c r="BO33" i="1"/>
  <c r="BN34" i="1"/>
  <c r="BO34" i="1"/>
  <c r="BN35" i="1"/>
  <c r="BO35" i="1"/>
  <c r="BN36" i="1"/>
  <c r="BO36" i="1"/>
  <c r="BN37" i="1"/>
  <c r="BO37" i="1"/>
  <c r="BN38" i="1"/>
  <c r="BO38" i="1"/>
  <c r="BN39" i="1"/>
  <c r="BO39" i="1"/>
  <c r="BN40" i="1"/>
  <c r="BO40" i="1"/>
  <c r="BN41" i="1"/>
  <c r="BO41" i="1"/>
  <c r="BN42" i="1"/>
  <c r="BO42" i="1"/>
  <c r="BN43" i="1"/>
  <c r="BO43" i="1"/>
  <c r="BN44" i="1"/>
  <c r="BO44" i="1"/>
  <c r="BN45" i="1"/>
  <c r="BO45" i="1"/>
  <c r="BN46" i="1"/>
  <c r="BO46" i="1"/>
  <c r="BN47" i="1"/>
  <c r="BO47" i="1"/>
  <c r="BN48" i="1"/>
  <c r="BO48" i="1"/>
  <c r="BN49" i="1"/>
  <c r="BO49" i="1"/>
  <c r="BN50" i="1"/>
  <c r="BO50" i="1"/>
  <c r="BN51" i="1"/>
  <c r="BO51" i="1"/>
  <c r="BN52" i="1"/>
  <c r="BO52" i="1"/>
  <c r="BN53" i="1"/>
  <c r="BO53" i="1"/>
  <c r="BN54" i="1"/>
  <c r="BO54" i="1"/>
  <c r="BN55" i="1"/>
  <c r="BO55" i="1"/>
  <c r="BN56" i="1"/>
  <c r="BO56" i="1"/>
  <c r="BN57" i="1"/>
  <c r="BO57" i="1"/>
  <c r="BN58" i="1"/>
  <c r="BO58" i="1"/>
  <c r="BN59" i="1"/>
  <c r="BO59" i="1"/>
  <c r="BN60" i="1"/>
  <c r="BO60" i="1"/>
  <c r="BN61" i="1"/>
  <c r="BO61" i="1"/>
  <c r="BN62" i="1"/>
  <c r="BO62" i="1"/>
  <c r="BN63" i="1"/>
  <c r="BO63" i="1"/>
  <c r="BN64" i="1"/>
  <c r="BO64" i="1"/>
  <c r="BN65" i="1"/>
  <c r="BO65" i="1"/>
  <c r="BN66" i="1"/>
  <c r="BO66" i="1"/>
  <c r="BN67" i="1"/>
  <c r="BO67" i="1"/>
  <c r="BN68" i="1"/>
  <c r="BO68" i="1"/>
  <c r="BN69" i="1"/>
  <c r="BO69" i="1"/>
  <c r="BN70" i="1"/>
  <c r="BO70" i="1"/>
  <c r="BN71" i="1"/>
  <c r="BO71" i="1"/>
  <c r="BN72" i="1"/>
  <c r="BO72" i="1"/>
  <c r="BN73" i="1"/>
  <c r="BO73" i="1"/>
  <c r="BN74" i="1"/>
  <c r="BO74" i="1"/>
  <c r="BN75" i="1"/>
  <c r="BO75" i="1"/>
  <c r="BN76" i="1"/>
  <c r="BO76" i="1"/>
  <c r="BN77" i="1"/>
  <c r="BO77" i="1"/>
  <c r="BN78" i="1"/>
  <c r="BO78" i="1"/>
  <c r="BN79" i="1"/>
  <c r="BO79" i="1"/>
  <c r="BN80" i="1"/>
  <c r="BO80" i="1"/>
  <c r="BN81" i="1"/>
  <c r="BO81" i="1"/>
  <c r="BN82" i="1"/>
  <c r="BO82" i="1"/>
  <c r="BN83" i="1"/>
  <c r="BO83" i="1"/>
  <c r="BN84" i="1"/>
  <c r="BO84" i="1"/>
  <c r="BN85" i="1"/>
  <c r="BO85" i="1"/>
  <c r="BN86" i="1"/>
  <c r="BO86" i="1"/>
  <c r="BN87" i="1"/>
  <c r="BO87" i="1"/>
  <c r="BN88" i="1"/>
  <c r="BO88" i="1"/>
  <c r="BN89" i="1"/>
  <c r="BO89" i="1"/>
  <c r="BN90" i="1"/>
  <c r="BO90" i="1"/>
  <c r="BN91" i="1"/>
  <c r="BO91" i="1"/>
  <c r="BN92" i="1"/>
  <c r="BO92" i="1"/>
  <c r="BN93" i="1"/>
  <c r="BO93" i="1"/>
  <c r="BN94" i="1"/>
  <c r="BO94" i="1"/>
  <c r="BN95" i="1"/>
  <c r="BO95" i="1"/>
  <c r="BN96" i="1"/>
  <c r="BO96" i="1"/>
  <c r="BN97" i="1"/>
  <c r="BO97" i="1"/>
  <c r="BN98" i="1"/>
  <c r="BO98" i="1"/>
  <c r="BN99" i="1"/>
  <c r="BO99" i="1"/>
  <c r="BN100" i="1"/>
  <c r="BO100" i="1"/>
  <c r="BN101" i="1"/>
  <c r="BO101" i="1"/>
  <c r="BN102" i="1"/>
  <c r="BO102" i="1"/>
  <c r="BN103" i="1"/>
  <c r="BO103" i="1"/>
  <c r="BN104" i="1"/>
  <c r="BO104" i="1"/>
  <c r="BN105" i="1"/>
  <c r="BO105" i="1"/>
  <c r="BN106" i="1"/>
  <c r="BO106" i="1"/>
  <c r="BN107" i="1"/>
  <c r="BO107" i="1"/>
  <c r="BN108" i="1"/>
  <c r="BO108" i="1"/>
  <c r="BN109" i="1"/>
  <c r="BO109" i="1"/>
  <c r="BN110" i="1"/>
  <c r="BO110" i="1"/>
  <c r="BN111" i="1"/>
  <c r="BO111" i="1"/>
  <c r="BN112" i="1"/>
  <c r="BO112" i="1"/>
  <c r="BN113" i="1"/>
  <c r="BO113" i="1"/>
  <c r="BN114" i="1"/>
  <c r="BO114" i="1"/>
  <c r="BN115" i="1"/>
  <c r="BO115" i="1"/>
  <c r="BN116" i="1"/>
  <c r="BO116" i="1"/>
  <c r="BN117" i="1"/>
  <c r="BO117" i="1"/>
  <c r="BN118" i="1"/>
  <c r="BO118" i="1"/>
  <c r="BN119" i="1"/>
  <c r="BO119" i="1"/>
  <c r="BN120" i="1"/>
  <c r="BO120" i="1"/>
  <c r="BN121" i="1"/>
  <c r="BO121" i="1"/>
  <c r="BN122" i="1"/>
  <c r="BO122" i="1"/>
  <c r="BN123" i="1"/>
  <c r="BO123" i="1"/>
  <c r="BN124" i="1"/>
  <c r="BO124" i="1"/>
  <c r="BN125" i="1"/>
  <c r="BO125" i="1"/>
  <c r="BN126" i="1"/>
  <c r="BO126" i="1"/>
  <c r="BN127" i="1"/>
  <c r="BO127" i="1"/>
  <c r="BN128" i="1"/>
  <c r="BO128" i="1"/>
  <c r="BN129" i="1"/>
  <c r="BO129" i="1"/>
  <c r="BN130" i="1"/>
  <c r="BO130" i="1"/>
  <c r="BN131" i="1"/>
  <c r="BO131" i="1"/>
  <c r="BN132" i="1"/>
  <c r="BO132" i="1"/>
  <c r="BN133" i="1"/>
  <c r="BO133" i="1"/>
  <c r="BN134" i="1"/>
  <c r="BO134" i="1"/>
  <c r="BN135" i="1"/>
  <c r="BO135" i="1"/>
  <c r="BN136" i="1"/>
  <c r="BO136" i="1"/>
  <c r="BN137" i="1"/>
  <c r="BO137" i="1"/>
  <c r="BN138" i="1"/>
  <c r="BO138" i="1"/>
  <c r="BN139" i="1"/>
  <c r="BO139" i="1"/>
  <c r="BN140" i="1"/>
  <c r="BO140" i="1"/>
  <c r="BN141" i="1"/>
  <c r="BO141" i="1"/>
  <c r="BN142" i="1"/>
  <c r="BO142" i="1"/>
  <c r="BN143" i="1"/>
  <c r="BO143" i="1"/>
  <c r="BN144" i="1"/>
  <c r="BO144" i="1"/>
  <c r="BN145" i="1"/>
  <c r="BO145" i="1"/>
  <c r="BN146" i="1"/>
  <c r="BO146" i="1"/>
  <c r="BN147" i="1"/>
  <c r="BO147" i="1"/>
  <c r="BN148" i="1"/>
  <c r="BO148" i="1"/>
  <c r="BN149" i="1"/>
  <c r="BO149" i="1"/>
  <c r="BN150" i="1"/>
  <c r="BO150" i="1"/>
  <c r="BN151" i="1"/>
  <c r="BO151" i="1"/>
  <c r="BN152" i="1"/>
  <c r="BO152" i="1"/>
  <c r="BN153" i="1"/>
  <c r="BO153" i="1"/>
  <c r="BN154" i="1"/>
  <c r="BO154" i="1"/>
  <c r="BN155" i="1"/>
  <c r="BO155" i="1"/>
  <c r="BN156" i="1"/>
  <c r="BO156" i="1"/>
  <c r="BN157" i="1"/>
  <c r="BO157" i="1"/>
  <c r="BN158" i="1"/>
  <c r="BO158" i="1"/>
  <c r="BN159" i="1"/>
  <c r="BO159" i="1"/>
  <c r="BN160" i="1"/>
  <c r="BO160" i="1"/>
  <c r="BN161" i="1"/>
  <c r="BO161" i="1"/>
  <c r="BN162" i="1"/>
  <c r="BO162" i="1"/>
  <c r="BN163" i="1"/>
  <c r="BO163" i="1"/>
  <c r="BN164" i="1"/>
  <c r="BO164" i="1"/>
  <c r="BN165" i="1"/>
  <c r="BO165" i="1"/>
  <c r="BN166" i="1"/>
  <c r="BO166" i="1"/>
  <c r="BN167" i="1"/>
  <c r="BO167" i="1"/>
  <c r="BN168" i="1"/>
  <c r="BO168" i="1"/>
  <c r="BN169" i="1"/>
  <c r="BO169" i="1"/>
  <c r="BN170" i="1"/>
  <c r="BO170" i="1"/>
  <c r="BN171" i="1"/>
  <c r="BO171" i="1"/>
  <c r="BN172" i="1"/>
  <c r="BO172" i="1"/>
  <c r="BN173" i="1"/>
  <c r="BO173" i="1"/>
  <c r="BN174" i="1"/>
  <c r="BO174" i="1"/>
  <c r="BN175" i="1"/>
  <c r="BO175" i="1"/>
  <c r="BN176" i="1"/>
  <c r="BO176" i="1"/>
  <c r="BN177" i="1"/>
  <c r="BO177" i="1"/>
  <c r="BN178" i="1"/>
  <c r="BO178" i="1"/>
  <c r="BN179" i="1"/>
  <c r="BO179" i="1"/>
  <c r="BN180" i="1"/>
  <c r="BO180" i="1"/>
  <c r="BN181" i="1"/>
  <c r="BO181" i="1"/>
  <c r="BN182" i="1"/>
  <c r="BO182" i="1"/>
  <c r="BN183" i="1"/>
  <c r="BO183" i="1"/>
  <c r="BN184" i="1"/>
  <c r="BO184" i="1"/>
  <c r="BN185" i="1"/>
  <c r="BO185" i="1"/>
  <c r="BN186" i="1"/>
  <c r="BO186" i="1"/>
  <c r="BN187" i="1"/>
  <c r="BO187" i="1"/>
  <c r="BN188" i="1"/>
  <c r="BO188" i="1"/>
  <c r="BN189" i="1"/>
  <c r="BO189" i="1"/>
  <c r="BN190" i="1"/>
  <c r="BO190" i="1"/>
  <c r="BN191" i="1"/>
  <c r="BO191" i="1"/>
  <c r="BN192" i="1"/>
  <c r="BO192" i="1"/>
  <c r="BN193" i="1"/>
  <c r="BO193" i="1"/>
  <c r="BN194" i="1"/>
  <c r="BO194" i="1"/>
  <c r="BN195" i="1"/>
  <c r="BO195" i="1"/>
  <c r="BN196" i="1"/>
  <c r="BO196" i="1"/>
  <c r="BN197" i="1"/>
  <c r="BO197" i="1"/>
  <c r="BN198" i="1"/>
  <c r="BO198" i="1"/>
  <c r="BN199" i="1"/>
  <c r="BO199" i="1"/>
  <c r="BN200" i="1"/>
  <c r="BO200" i="1"/>
  <c r="BN201" i="1"/>
  <c r="BO201" i="1"/>
  <c r="BN202" i="1"/>
  <c r="BO202" i="1"/>
  <c r="BN203" i="1"/>
  <c r="BO203" i="1"/>
  <c r="BN204" i="1"/>
  <c r="BO204" i="1"/>
  <c r="BN205" i="1"/>
  <c r="BO205" i="1"/>
  <c r="BN206" i="1"/>
  <c r="BO206" i="1"/>
  <c r="BN207" i="1"/>
  <c r="BO207" i="1"/>
  <c r="BN208" i="1"/>
  <c r="BO208" i="1"/>
  <c r="BN209" i="1"/>
  <c r="BO209" i="1"/>
  <c r="BN210" i="1"/>
  <c r="BO210" i="1"/>
  <c r="BN211" i="1"/>
  <c r="BO211" i="1"/>
  <c r="BN212" i="1"/>
  <c r="BO212" i="1"/>
  <c r="BN213" i="1"/>
  <c r="BO213" i="1"/>
  <c r="BN214" i="1"/>
  <c r="BO214" i="1"/>
  <c r="BN215" i="1"/>
  <c r="BO215" i="1"/>
  <c r="BN216" i="1"/>
  <c r="BO216" i="1"/>
  <c r="BN217" i="1"/>
  <c r="BO217" i="1"/>
  <c r="BN218" i="1"/>
  <c r="BO218" i="1"/>
  <c r="BN219" i="1"/>
  <c r="BO219" i="1"/>
  <c r="BN220" i="1"/>
  <c r="BO220" i="1"/>
  <c r="BN221" i="1"/>
  <c r="BO221" i="1"/>
  <c r="BN222" i="1"/>
  <c r="BO222" i="1"/>
  <c r="BN223" i="1"/>
  <c r="BO223" i="1"/>
  <c r="BN224" i="1"/>
  <c r="BO224" i="1"/>
  <c r="BN225" i="1"/>
  <c r="BO225" i="1"/>
  <c r="BN226" i="1"/>
  <c r="BO226" i="1"/>
  <c r="BN227" i="1"/>
  <c r="BO227" i="1"/>
  <c r="BN228" i="1"/>
  <c r="BO228" i="1"/>
  <c r="BN229" i="1"/>
  <c r="BO229" i="1"/>
  <c r="BN230" i="1"/>
  <c r="BO230" i="1"/>
  <c r="BN231" i="1"/>
  <c r="BO231" i="1"/>
  <c r="BN232" i="1"/>
  <c r="BO232" i="1"/>
  <c r="BN233" i="1"/>
  <c r="BO233" i="1"/>
  <c r="BN234" i="1"/>
  <c r="BO234" i="1"/>
  <c r="BN235" i="1"/>
  <c r="BO235" i="1"/>
  <c r="BN236" i="1"/>
  <c r="BO236" i="1"/>
  <c r="BN237" i="1"/>
  <c r="BO237" i="1"/>
  <c r="BN238" i="1"/>
  <c r="BO238" i="1"/>
  <c r="BN239" i="1"/>
  <c r="BO239" i="1"/>
  <c r="BN240" i="1"/>
  <c r="BO240" i="1"/>
  <c r="BN241" i="1"/>
  <c r="BO241" i="1"/>
  <c r="BN242" i="1"/>
  <c r="BO242" i="1"/>
  <c r="BN243" i="1"/>
  <c r="BO243" i="1"/>
  <c r="BN244" i="1"/>
  <c r="BO244" i="1"/>
  <c r="BN245" i="1"/>
  <c r="BO245" i="1"/>
  <c r="BN246" i="1"/>
  <c r="BO246" i="1"/>
  <c r="BN247" i="1"/>
  <c r="BO247" i="1"/>
  <c r="BN248" i="1"/>
  <c r="BO248" i="1"/>
  <c r="BN249" i="1"/>
  <c r="BO249" i="1"/>
  <c r="BN250" i="1"/>
  <c r="BO250" i="1"/>
  <c r="BN251" i="1"/>
  <c r="BO251" i="1"/>
  <c r="BN252" i="1"/>
  <c r="BO252" i="1"/>
  <c r="BN253" i="1"/>
  <c r="BO253" i="1"/>
  <c r="BN254" i="1"/>
  <c r="BO254" i="1"/>
  <c r="BN255" i="1"/>
  <c r="BO255" i="1"/>
  <c r="BO7" i="1"/>
  <c r="BN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7" i="1"/>
  <c r="BI8" i="1"/>
  <c r="BJ8" i="1"/>
  <c r="BI9" i="1"/>
  <c r="BJ9" i="1"/>
  <c r="BI10" i="1"/>
  <c r="BJ10" i="1"/>
  <c r="BI11" i="1"/>
  <c r="BJ11" i="1"/>
  <c r="BI12" i="1"/>
  <c r="BJ12" i="1"/>
  <c r="BI13" i="1"/>
  <c r="BJ13" i="1"/>
  <c r="BI14" i="1"/>
  <c r="BJ14" i="1"/>
  <c r="BI15" i="1"/>
  <c r="BJ15" i="1"/>
  <c r="BI16" i="1"/>
  <c r="BJ16" i="1"/>
  <c r="BI17" i="1"/>
  <c r="BJ17" i="1"/>
  <c r="BI18" i="1"/>
  <c r="BJ18" i="1"/>
  <c r="BI19" i="1"/>
  <c r="BJ19" i="1"/>
  <c r="BI20" i="1"/>
  <c r="BJ20" i="1"/>
  <c r="BI21" i="1"/>
  <c r="BJ21" i="1"/>
  <c r="BI22" i="1"/>
  <c r="BJ22" i="1"/>
  <c r="BI23" i="1"/>
  <c r="BJ23" i="1"/>
  <c r="BI24" i="1"/>
  <c r="BJ24" i="1"/>
  <c r="BI25" i="1"/>
  <c r="BJ25" i="1"/>
  <c r="BI26" i="1"/>
  <c r="BJ26" i="1"/>
  <c r="BI27" i="1"/>
  <c r="BJ27" i="1"/>
  <c r="BI28" i="1"/>
  <c r="BJ28" i="1"/>
  <c r="BI29" i="1"/>
  <c r="BJ29" i="1"/>
  <c r="BI30" i="1"/>
  <c r="BJ30" i="1"/>
  <c r="BI31" i="1"/>
  <c r="BJ31" i="1"/>
  <c r="BI32" i="1"/>
  <c r="BJ32" i="1"/>
  <c r="BI33" i="1"/>
  <c r="BJ33" i="1"/>
  <c r="BI34" i="1"/>
  <c r="BJ34" i="1"/>
  <c r="BI35" i="1"/>
  <c r="BJ35" i="1"/>
  <c r="BI36" i="1"/>
  <c r="BJ36" i="1"/>
  <c r="BI37" i="1"/>
  <c r="BJ37" i="1"/>
  <c r="BI38" i="1"/>
  <c r="BJ38" i="1"/>
  <c r="BI39" i="1"/>
  <c r="BJ39" i="1"/>
  <c r="BI40" i="1"/>
  <c r="BJ40" i="1"/>
  <c r="BI41" i="1"/>
  <c r="BJ41" i="1"/>
  <c r="BI42" i="1"/>
  <c r="BJ42" i="1"/>
  <c r="BI43" i="1"/>
  <c r="BJ43" i="1"/>
  <c r="BI44" i="1"/>
  <c r="BJ44" i="1"/>
  <c r="BI45" i="1"/>
  <c r="BJ45" i="1"/>
  <c r="BI46" i="1"/>
  <c r="BJ46" i="1"/>
  <c r="BI47" i="1"/>
  <c r="BJ47" i="1"/>
  <c r="BI48" i="1"/>
  <c r="BJ48" i="1"/>
  <c r="BI49" i="1"/>
  <c r="BJ49" i="1"/>
  <c r="BI50" i="1"/>
  <c r="BJ50" i="1"/>
  <c r="BI51" i="1"/>
  <c r="BJ51" i="1"/>
  <c r="BI52" i="1"/>
  <c r="BJ52" i="1"/>
  <c r="BI53" i="1"/>
  <c r="BJ53" i="1"/>
  <c r="BI54" i="1"/>
  <c r="BJ54" i="1"/>
  <c r="BI55" i="1"/>
  <c r="BJ55" i="1"/>
  <c r="BI56" i="1"/>
  <c r="BJ56" i="1"/>
  <c r="BI57" i="1"/>
  <c r="BJ57" i="1"/>
  <c r="BI58" i="1"/>
  <c r="BJ58" i="1"/>
  <c r="BI59" i="1"/>
  <c r="BJ59" i="1"/>
  <c r="BI60" i="1"/>
  <c r="BJ60" i="1"/>
  <c r="BI61" i="1"/>
  <c r="BJ61" i="1"/>
  <c r="BI62" i="1"/>
  <c r="BJ62" i="1"/>
  <c r="BI63" i="1"/>
  <c r="BJ63" i="1"/>
  <c r="BI64" i="1"/>
  <c r="BJ64" i="1"/>
  <c r="BI65" i="1"/>
  <c r="BJ65" i="1"/>
  <c r="BI66" i="1"/>
  <c r="BJ66" i="1"/>
  <c r="BI67" i="1"/>
  <c r="BJ67" i="1"/>
  <c r="BI68" i="1"/>
  <c r="BJ68" i="1"/>
  <c r="BI69" i="1"/>
  <c r="BJ69" i="1"/>
  <c r="BI70" i="1"/>
  <c r="BJ70" i="1"/>
  <c r="BI71" i="1"/>
  <c r="BJ71" i="1"/>
  <c r="BI72" i="1"/>
  <c r="BJ72" i="1"/>
  <c r="BI73" i="1"/>
  <c r="BJ73" i="1"/>
  <c r="BI74" i="1"/>
  <c r="BJ74" i="1"/>
  <c r="BI75" i="1"/>
  <c r="BJ75" i="1"/>
  <c r="BI76" i="1"/>
  <c r="BJ76" i="1"/>
  <c r="BI77" i="1"/>
  <c r="BJ77" i="1"/>
  <c r="BI78" i="1"/>
  <c r="BJ78" i="1"/>
  <c r="BI79" i="1"/>
  <c r="BJ79" i="1"/>
  <c r="BI80" i="1"/>
  <c r="BJ80" i="1"/>
  <c r="BI81" i="1"/>
  <c r="BJ81" i="1"/>
  <c r="BI82" i="1"/>
  <c r="BJ82" i="1"/>
  <c r="BI83" i="1"/>
  <c r="BJ83" i="1"/>
  <c r="BI84" i="1"/>
  <c r="BJ84" i="1"/>
  <c r="BI85" i="1"/>
  <c r="BJ85" i="1"/>
  <c r="BI86" i="1"/>
  <c r="BJ86" i="1"/>
  <c r="BI87" i="1"/>
  <c r="BJ87" i="1"/>
  <c r="BI88" i="1"/>
  <c r="BJ88" i="1"/>
  <c r="BI89" i="1"/>
  <c r="BJ89" i="1"/>
  <c r="BI90" i="1"/>
  <c r="BJ90" i="1"/>
  <c r="BI91" i="1"/>
  <c r="BJ91" i="1"/>
  <c r="BI92" i="1"/>
  <c r="BJ92" i="1"/>
  <c r="BI93" i="1"/>
  <c r="BJ93" i="1"/>
  <c r="BI94" i="1"/>
  <c r="BJ94" i="1"/>
  <c r="BI95" i="1"/>
  <c r="BJ95" i="1"/>
  <c r="BI96" i="1"/>
  <c r="BJ96" i="1"/>
  <c r="BI97" i="1"/>
  <c r="BJ97" i="1"/>
  <c r="BI98" i="1"/>
  <c r="BJ98" i="1"/>
  <c r="BI99" i="1"/>
  <c r="BJ99" i="1"/>
  <c r="BI100" i="1"/>
  <c r="BJ100" i="1"/>
  <c r="BI101" i="1"/>
  <c r="BJ101" i="1"/>
  <c r="BI102" i="1"/>
  <c r="BJ102" i="1"/>
  <c r="BI103" i="1"/>
  <c r="BJ103" i="1"/>
  <c r="BI104" i="1"/>
  <c r="BJ104" i="1"/>
  <c r="BI105" i="1"/>
  <c r="BJ105" i="1"/>
  <c r="BI106" i="1"/>
  <c r="BJ106" i="1"/>
  <c r="BI107" i="1"/>
  <c r="BJ107" i="1"/>
  <c r="BI108" i="1"/>
  <c r="BJ108" i="1"/>
  <c r="BI109" i="1"/>
  <c r="BJ109" i="1"/>
  <c r="BI110" i="1"/>
  <c r="BJ110" i="1"/>
  <c r="BI111" i="1"/>
  <c r="BJ111" i="1"/>
  <c r="BI112" i="1"/>
  <c r="BJ112" i="1"/>
  <c r="BI113" i="1"/>
  <c r="BJ113" i="1"/>
  <c r="BI114" i="1"/>
  <c r="BJ114" i="1"/>
  <c r="BI115" i="1"/>
  <c r="BJ115" i="1"/>
  <c r="BI116" i="1"/>
  <c r="BJ116" i="1"/>
  <c r="BI117" i="1"/>
  <c r="BJ117" i="1"/>
  <c r="BI118" i="1"/>
  <c r="BJ118" i="1"/>
  <c r="BI119" i="1"/>
  <c r="BJ119" i="1"/>
  <c r="BI120" i="1"/>
  <c r="BJ120" i="1"/>
  <c r="BI121" i="1"/>
  <c r="BJ121" i="1"/>
  <c r="BI122" i="1"/>
  <c r="BJ122" i="1"/>
  <c r="BI123" i="1"/>
  <c r="BJ123" i="1"/>
  <c r="BI124" i="1"/>
  <c r="BJ124" i="1"/>
  <c r="BI125" i="1"/>
  <c r="BJ125" i="1"/>
  <c r="BI126" i="1"/>
  <c r="BJ126" i="1"/>
  <c r="BI127" i="1"/>
  <c r="BJ127" i="1"/>
  <c r="BI128" i="1"/>
  <c r="BJ128" i="1"/>
  <c r="BI129" i="1"/>
  <c r="BJ129" i="1"/>
  <c r="BI130" i="1"/>
  <c r="BJ130" i="1"/>
  <c r="BI131" i="1"/>
  <c r="BJ131" i="1"/>
  <c r="BI132" i="1"/>
  <c r="BJ132" i="1"/>
  <c r="BI133" i="1"/>
  <c r="BJ133" i="1"/>
  <c r="BI134" i="1"/>
  <c r="BJ134" i="1"/>
  <c r="BI135" i="1"/>
  <c r="BJ135" i="1"/>
  <c r="BI136" i="1"/>
  <c r="BJ136" i="1"/>
  <c r="BI137" i="1"/>
  <c r="BJ137" i="1"/>
  <c r="BI138" i="1"/>
  <c r="BJ138" i="1"/>
  <c r="BI139" i="1"/>
  <c r="BJ139" i="1"/>
  <c r="BI140" i="1"/>
  <c r="BJ140" i="1"/>
  <c r="BI141" i="1"/>
  <c r="BJ141" i="1"/>
  <c r="BI142" i="1"/>
  <c r="BJ142" i="1"/>
  <c r="BI143" i="1"/>
  <c r="BJ143" i="1"/>
  <c r="BI144" i="1"/>
  <c r="BJ144" i="1"/>
  <c r="BI145" i="1"/>
  <c r="BJ145" i="1"/>
  <c r="BI146" i="1"/>
  <c r="BJ146" i="1"/>
  <c r="BI147" i="1"/>
  <c r="BJ147" i="1"/>
  <c r="BI148" i="1"/>
  <c r="BJ148" i="1"/>
  <c r="BI149" i="1"/>
  <c r="BJ149" i="1"/>
  <c r="BI150" i="1"/>
  <c r="BJ150" i="1"/>
  <c r="BI151" i="1"/>
  <c r="BJ151" i="1"/>
  <c r="BI152" i="1"/>
  <c r="BJ152" i="1"/>
  <c r="BI153" i="1"/>
  <c r="BJ153" i="1"/>
  <c r="BI154" i="1"/>
  <c r="BJ154" i="1"/>
  <c r="BI155" i="1"/>
  <c r="BJ155" i="1"/>
  <c r="BI156" i="1"/>
  <c r="BJ156" i="1"/>
  <c r="BI157" i="1"/>
  <c r="BJ157" i="1"/>
  <c r="BI158" i="1"/>
  <c r="BJ158" i="1"/>
  <c r="BI159" i="1"/>
  <c r="BJ159" i="1"/>
  <c r="BI160" i="1"/>
  <c r="BJ160" i="1"/>
  <c r="BI161" i="1"/>
  <c r="BJ161" i="1"/>
  <c r="BI162" i="1"/>
  <c r="BJ162" i="1"/>
  <c r="BI163" i="1"/>
  <c r="BJ163" i="1"/>
  <c r="BI164" i="1"/>
  <c r="BJ164" i="1"/>
  <c r="BI165" i="1"/>
  <c r="BJ165" i="1"/>
  <c r="BI166" i="1"/>
  <c r="BJ166" i="1"/>
  <c r="BI167" i="1"/>
  <c r="BJ167" i="1"/>
  <c r="BI168" i="1"/>
  <c r="BJ168" i="1"/>
  <c r="BI169" i="1"/>
  <c r="BJ169" i="1"/>
  <c r="BI170" i="1"/>
  <c r="BJ170" i="1"/>
  <c r="BI171" i="1"/>
  <c r="BJ171" i="1"/>
  <c r="BI172" i="1"/>
  <c r="BJ172" i="1"/>
  <c r="BI173" i="1"/>
  <c r="BJ173" i="1"/>
  <c r="BI174" i="1"/>
  <c r="BJ174" i="1"/>
  <c r="BI175" i="1"/>
  <c r="BJ175" i="1"/>
  <c r="BI176" i="1"/>
  <c r="BJ176" i="1"/>
  <c r="BI177" i="1"/>
  <c r="BJ177" i="1"/>
  <c r="BI178" i="1"/>
  <c r="BJ178" i="1"/>
  <c r="BI179" i="1"/>
  <c r="BJ179" i="1"/>
  <c r="BI180" i="1"/>
  <c r="BJ180" i="1"/>
  <c r="BI181" i="1"/>
  <c r="BJ181" i="1"/>
  <c r="BI182" i="1"/>
  <c r="BJ182" i="1"/>
  <c r="BI183" i="1"/>
  <c r="BJ183" i="1"/>
  <c r="BI184" i="1"/>
  <c r="BJ184" i="1"/>
  <c r="BI185" i="1"/>
  <c r="BJ185" i="1"/>
  <c r="BI186" i="1"/>
  <c r="BJ186" i="1"/>
  <c r="BI187" i="1"/>
  <c r="BJ187" i="1"/>
  <c r="BI188" i="1"/>
  <c r="BJ188" i="1"/>
  <c r="BI189" i="1"/>
  <c r="BJ189" i="1"/>
  <c r="BI190" i="1"/>
  <c r="BJ190" i="1"/>
  <c r="BI191" i="1"/>
  <c r="BJ191" i="1"/>
  <c r="BI192" i="1"/>
  <c r="BJ192" i="1"/>
  <c r="BI193" i="1"/>
  <c r="BJ193" i="1"/>
  <c r="BI194" i="1"/>
  <c r="BJ194" i="1"/>
  <c r="BI195" i="1"/>
  <c r="BJ195" i="1"/>
  <c r="BI196" i="1"/>
  <c r="BJ196" i="1"/>
  <c r="BI197" i="1"/>
  <c r="BJ197" i="1"/>
  <c r="BI198" i="1"/>
  <c r="BJ198" i="1"/>
  <c r="BI199" i="1"/>
  <c r="BJ199" i="1"/>
  <c r="BI200" i="1"/>
  <c r="BJ200" i="1"/>
  <c r="BI201" i="1"/>
  <c r="BJ201" i="1"/>
  <c r="BI202" i="1"/>
  <c r="BJ202" i="1"/>
  <c r="BI203" i="1"/>
  <c r="BJ203" i="1"/>
  <c r="BI204" i="1"/>
  <c r="BJ204" i="1"/>
  <c r="BI205" i="1"/>
  <c r="BJ205" i="1"/>
  <c r="BI206" i="1"/>
  <c r="BJ206" i="1"/>
  <c r="BI207" i="1"/>
  <c r="BJ207" i="1"/>
  <c r="BI208" i="1"/>
  <c r="BJ208" i="1"/>
  <c r="BI209" i="1"/>
  <c r="BJ209" i="1"/>
  <c r="BI210" i="1"/>
  <c r="BJ210" i="1"/>
  <c r="BI211" i="1"/>
  <c r="BJ211" i="1"/>
  <c r="BI212" i="1"/>
  <c r="BJ212" i="1"/>
  <c r="BI213" i="1"/>
  <c r="BJ213" i="1"/>
  <c r="BI214" i="1"/>
  <c r="BJ214" i="1"/>
  <c r="BI215" i="1"/>
  <c r="BJ215" i="1"/>
  <c r="BI216" i="1"/>
  <c r="BJ216" i="1"/>
  <c r="BI217" i="1"/>
  <c r="BJ217" i="1"/>
  <c r="BI218" i="1"/>
  <c r="BJ218" i="1"/>
  <c r="BI219" i="1"/>
  <c r="BJ219" i="1"/>
  <c r="BI220" i="1"/>
  <c r="BJ220" i="1"/>
  <c r="BI221" i="1"/>
  <c r="BJ221" i="1"/>
  <c r="BI222" i="1"/>
  <c r="BJ222" i="1"/>
  <c r="BI223" i="1"/>
  <c r="BJ223" i="1"/>
  <c r="BI224" i="1"/>
  <c r="BJ224" i="1"/>
  <c r="BI225" i="1"/>
  <c r="BJ225" i="1"/>
  <c r="BI226" i="1"/>
  <c r="BJ226" i="1"/>
  <c r="BI227" i="1"/>
  <c r="BJ227" i="1"/>
  <c r="BI228" i="1"/>
  <c r="BJ228" i="1"/>
  <c r="BI229" i="1"/>
  <c r="BJ229" i="1"/>
  <c r="BI230" i="1"/>
  <c r="BJ230" i="1"/>
  <c r="BI231" i="1"/>
  <c r="BJ231" i="1"/>
  <c r="BI232" i="1"/>
  <c r="BJ232" i="1"/>
  <c r="BI233" i="1"/>
  <c r="BJ233" i="1"/>
  <c r="BI234" i="1"/>
  <c r="BJ234" i="1"/>
  <c r="BI235" i="1"/>
  <c r="BJ235" i="1"/>
  <c r="BI236" i="1"/>
  <c r="BJ236" i="1"/>
  <c r="BI237" i="1"/>
  <c r="BJ237" i="1"/>
  <c r="BI238" i="1"/>
  <c r="BJ238" i="1"/>
  <c r="BI239" i="1"/>
  <c r="BJ239" i="1"/>
  <c r="BI240" i="1"/>
  <c r="BJ240" i="1"/>
  <c r="BI241" i="1"/>
  <c r="BJ241" i="1"/>
  <c r="BI242" i="1"/>
  <c r="BJ242" i="1"/>
  <c r="BI243" i="1"/>
  <c r="BJ243" i="1"/>
  <c r="BI244" i="1"/>
  <c r="BJ244" i="1"/>
  <c r="BI245" i="1"/>
  <c r="BJ245" i="1"/>
  <c r="BI246" i="1"/>
  <c r="BJ246" i="1"/>
  <c r="BI247" i="1"/>
  <c r="BJ247" i="1"/>
  <c r="BI248" i="1"/>
  <c r="BJ248" i="1"/>
  <c r="BI249" i="1"/>
  <c r="BJ249" i="1"/>
  <c r="BI250" i="1"/>
  <c r="BJ250" i="1"/>
  <c r="BI251" i="1"/>
  <c r="BJ251" i="1"/>
  <c r="BI252" i="1"/>
  <c r="BJ252" i="1"/>
  <c r="BI253" i="1"/>
  <c r="BJ253" i="1"/>
  <c r="BI254" i="1"/>
  <c r="BJ254" i="1"/>
  <c r="BI255" i="1"/>
  <c r="BJ255" i="1"/>
  <c r="BJ7" i="1"/>
  <c r="BI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124" i="1"/>
  <c r="BK125" i="1"/>
  <c r="BK126" i="1"/>
  <c r="BK127" i="1"/>
  <c r="BK128" i="1"/>
  <c r="BK129" i="1"/>
  <c r="BK130" i="1"/>
  <c r="BK131" i="1"/>
  <c r="BK132" i="1"/>
  <c r="BK133" i="1"/>
  <c r="BK134" i="1"/>
  <c r="BK135" i="1"/>
  <c r="BK136" i="1"/>
  <c r="BK137" i="1"/>
  <c r="BK138" i="1"/>
  <c r="BK139" i="1"/>
  <c r="BK140" i="1"/>
  <c r="BK141" i="1"/>
  <c r="BK142" i="1"/>
  <c r="BK143" i="1"/>
  <c r="BK144" i="1"/>
  <c r="BK145" i="1"/>
  <c r="BK146" i="1"/>
  <c r="BK147" i="1"/>
  <c r="BK148" i="1"/>
  <c r="BK149" i="1"/>
  <c r="BK150" i="1"/>
  <c r="BK151" i="1"/>
  <c r="BK152" i="1"/>
  <c r="BK153" i="1"/>
  <c r="BK154" i="1"/>
  <c r="BK155" i="1"/>
  <c r="BK156" i="1"/>
  <c r="BK157" i="1"/>
  <c r="BK158" i="1"/>
  <c r="BK159" i="1"/>
  <c r="BK160" i="1"/>
  <c r="BK161" i="1"/>
  <c r="BK162" i="1"/>
  <c r="BK163" i="1"/>
  <c r="BK164" i="1"/>
  <c r="BK165" i="1"/>
  <c r="BK166" i="1"/>
  <c r="BK167" i="1"/>
  <c r="BK168" i="1"/>
  <c r="BK169" i="1"/>
  <c r="BK170" i="1"/>
  <c r="BK171" i="1"/>
  <c r="BK172" i="1"/>
  <c r="BK173" i="1"/>
  <c r="BK174" i="1"/>
  <c r="BK175" i="1"/>
  <c r="BK176" i="1"/>
  <c r="BK177" i="1"/>
  <c r="BK178" i="1"/>
  <c r="BK179" i="1"/>
  <c r="BK180" i="1"/>
  <c r="BK181" i="1"/>
  <c r="BK182" i="1"/>
  <c r="BK183" i="1"/>
  <c r="BK184" i="1"/>
  <c r="BK185" i="1"/>
  <c r="BK186" i="1"/>
  <c r="BK187" i="1"/>
  <c r="BK188" i="1"/>
  <c r="BK189" i="1"/>
  <c r="BK190" i="1"/>
  <c r="BK191" i="1"/>
  <c r="BK192" i="1"/>
  <c r="BK193" i="1"/>
  <c r="BK194" i="1"/>
  <c r="BK195" i="1"/>
  <c r="BK196" i="1"/>
  <c r="BK197" i="1"/>
  <c r="BK198" i="1"/>
  <c r="BK199" i="1"/>
  <c r="BK200" i="1"/>
  <c r="BK201" i="1"/>
  <c r="BK202" i="1"/>
  <c r="BK203" i="1"/>
  <c r="BK204" i="1"/>
  <c r="BK205" i="1"/>
  <c r="BK206" i="1"/>
  <c r="BK207" i="1"/>
  <c r="BK208" i="1"/>
  <c r="BK209" i="1"/>
  <c r="BK210" i="1"/>
  <c r="BK211" i="1"/>
  <c r="BK212" i="1"/>
  <c r="BK213" i="1"/>
  <c r="BK214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K234" i="1"/>
  <c r="BK235" i="1"/>
  <c r="BK236" i="1"/>
  <c r="BK237" i="1"/>
  <c r="BK238" i="1"/>
  <c r="BK239" i="1"/>
  <c r="BK240" i="1"/>
  <c r="BK241" i="1"/>
  <c r="BK242" i="1"/>
  <c r="BK243" i="1"/>
  <c r="BK244" i="1"/>
  <c r="BK245" i="1"/>
  <c r="BK246" i="1"/>
  <c r="BK247" i="1"/>
  <c r="BK248" i="1"/>
  <c r="BK249" i="1"/>
  <c r="BK250" i="1"/>
  <c r="BK251" i="1"/>
  <c r="BK252" i="1"/>
  <c r="BK253" i="1"/>
  <c r="BK254" i="1"/>
  <c r="BK255" i="1"/>
  <c r="BK7" i="1"/>
  <c r="BD8" i="1"/>
  <c r="BE8" i="1"/>
  <c r="BD9" i="1"/>
  <c r="BE9" i="1"/>
  <c r="BD10" i="1"/>
  <c r="BE10" i="1"/>
  <c r="BD11" i="1"/>
  <c r="BE11" i="1"/>
  <c r="BD12" i="1"/>
  <c r="BE12" i="1"/>
  <c r="BD13" i="1"/>
  <c r="BE13" i="1"/>
  <c r="BD14" i="1"/>
  <c r="BE14" i="1"/>
  <c r="BD15" i="1"/>
  <c r="BE15" i="1"/>
  <c r="BD16" i="1"/>
  <c r="BE16" i="1"/>
  <c r="BD17" i="1"/>
  <c r="BE17" i="1"/>
  <c r="BD18" i="1"/>
  <c r="BE18" i="1"/>
  <c r="BD19" i="1"/>
  <c r="BE19" i="1"/>
  <c r="BD20" i="1"/>
  <c r="BE20" i="1"/>
  <c r="BD21" i="1"/>
  <c r="BE21" i="1"/>
  <c r="BD22" i="1"/>
  <c r="BE22" i="1"/>
  <c r="BD23" i="1"/>
  <c r="BE23" i="1"/>
  <c r="BD24" i="1"/>
  <c r="BE24" i="1"/>
  <c r="BD25" i="1"/>
  <c r="BE25" i="1"/>
  <c r="BD26" i="1"/>
  <c r="BE26" i="1"/>
  <c r="BD27" i="1"/>
  <c r="BE27" i="1"/>
  <c r="BD28" i="1"/>
  <c r="BE28" i="1"/>
  <c r="BD29" i="1"/>
  <c r="BE29" i="1"/>
  <c r="BD30" i="1"/>
  <c r="BE30" i="1"/>
  <c r="BD31" i="1"/>
  <c r="BE31" i="1"/>
  <c r="BD32" i="1"/>
  <c r="BE32" i="1"/>
  <c r="BD33" i="1"/>
  <c r="BE33" i="1"/>
  <c r="BD34" i="1"/>
  <c r="BE34" i="1"/>
  <c r="BD35" i="1"/>
  <c r="BE35" i="1"/>
  <c r="BD36" i="1"/>
  <c r="BE36" i="1"/>
  <c r="BD37" i="1"/>
  <c r="BE37" i="1"/>
  <c r="BD38" i="1"/>
  <c r="BE38" i="1"/>
  <c r="BD39" i="1"/>
  <c r="BE39" i="1"/>
  <c r="BD40" i="1"/>
  <c r="BE40" i="1"/>
  <c r="BD41" i="1"/>
  <c r="BE41" i="1"/>
  <c r="BD42" i="1"/>
  <c r="BE42" i="1"/>
  <c r="BD43" i="1"/>
  <c r="BE43" i="1"/>
  <c r="BD44" i="1"/>
  <c r="BE44" i="1"/>
  <c r="BD45" i="1"/>
  <c r="BE45" i="1"/>
  <c r="BD46" i="1"/>
  <c r="BE46" i="1"/>
  <c r="BD47" i="1"/>
  <c r="BE47" i="1"/>
  <c r="BD48" i="1"/>
  <c r="BE48" i="1"/>
  <c r="BD49" i="1"/>
  <c r="BE49" i="1"/>
  <c r="BD50" i="1"/>
  <c r="BE50" i="1"/>
  <c r="BD51" i="1"/>
  <c r="BE51" i="1"/>
  <c r="BD52" i="1"/>
  <c r="BE52" i="1"/>
  <c r="BD53" i="1"/>
  <c r="BE53" i="1"/>
  <c r="BD54" i="1"/>
  <c r="BE54" i="1"/>
  <c r="BD55" i="1"/>
  <c r="BE55" i="1"/>
  <c r="BD56" i="1"/>
  <c r="BE56" i="1"/>
  <c r="BD57" i="1"/>
  <c r="BE57" i="1"/>
  <c r="BD58" i="1"/>
  <c r="BE58" i="1"/>
  <c r="BD59" i="1"/>
  <c r="BE59" i="1"/>
  <c r="BD60" i="1"/>
  <c r="BE60" i="1"/>
  <c r="BD61" i="1"/>
  <c r="BE61" i="1"/>
  <c r="BD62" i="1"/>
  <c r="BE62" i="1"/>
  <c r="BD63" i="1"/>
  <c r="BE63" i="1"/>
  <c r="BD64" i="1"/>
  <c r="BE64" i="1"/>
  <c r="BD65" i="1"/>
  <c r="BE65" i="1"/>
  <c r="BD66" i="1"/>
  <c r="BE66" i="1"/>
  <c r="BD67" i="1"/>
  <c r="BE67" i="1"/>
  <c r="BD68" i="1"/>
  <c r="BE68" i="1"/>
  <c r="BD69" i="1"/>
  <c r="BE69" i="1"/>
  <c r="BD70" i="1"/>
  <c r="BE70" i="1"/>
  <c r="BD71" i="1"/>
  <c r="BE71" i="1"/>
  <c r="BD72" i="1"/>
  <c r="BE72" i="1"/>
  <c r="BD73" i="1"/>
  <c r="BE73" i="1"/>
  <c r="BD74" i="1"/>
  <c r="BE74" i="1"/>
  <c r="BD75" i="1"/>
  <c r="BE75" i="1"/>
  <c r="BD76" i="1"/>
  <c r="BE76" i="1"/>
  <c r="BD77" i="1"/>
  <c r="BE77" i="1"/>
  <c r="BD78" i="1"/>
  <c r="BE78" i="1"/>
  <c r="BD79" i="1"/>
  <c r="BE79" i="1"/>
  <c r="BD80" i="1"/>
  <c r="BE80" i="1"/>
  <c r="BD81" i="1"/>
  <c r="BE81" i="1"/>
  <c r="BD82" i="1"/>
  <c r="BE82" i="1"/>
  <c r="BD83" i="1"/>
  <c r="BE83" i="1"/>
  <c r="BD84" i="1"/>
  <c r="BE84" i="1"/>
  <c r="BD85" i="1"/>
  <c r="BE85" i="1"/>
  <c r="BD86" i="1"/>
  <c r="BE86" i="1"/>
  <c r="BD87" i="1"/>
  <c r="BE87" i="1"/>
  <c r="BD88" i="1"/>
  <c r="BE88" i="1"/>
  <c r="BD89" i="1"/>
  <c r="BE89" i="1"/>
  <c r="BD90" i="1"/>
  <c r="BE90" i="1"/>
  <c r="BD91" i="1"/>
  <c r="BE91" i="1"/>
  <c r="BD92" i="1"/>
  <c r="BE92" i="1"/>
  <c r="BD93" i="1"/>
  <c r="BE93" i="1"/>
  <c r="BD94" i="1"/>
  <c r="BE94" i="1"/>
  <c r="BD95" i="1"/>
  <c r="BE95" i="1"/>
  <c r="BD96" i="1"/>
  <c r="BE96" i="1"/>
  <c r="BD97" i="1"/>
  <c r="BE97" i="1"/>
  <c r="BD98" i="1"/>
  <c r="BE98" i="1"/>
  <c r="BD99" i="1"/>
  <c r="BE99" i="1"/>
  <c r="BD100" i="1"/>
  <c r="BE100" i="1"/>
  <c r="BD101" i="1"/>
  <c r="BE101" i="1"/>
  <c r="BD102" i="1"/>
  <c r="BE102" i="1"/>
  <c r="BD103" i="1"/>
  <c r="BE103" i="1"/>
  <c r="BD104" i="1"/>
  <c r="BE104" i="1"/>
  <c r="BD105" i="1"/>
  <c r="BE105" i="1"/>
  <c r="BD106" i="1"/>
  <c r="BE106" i="1"/>
  <c r="BD107" i="1"/>
  <c r="BE107" i="1"/>
  <c r="BD108" i="1"/>
  <c r="BE108" i="1"/>
  <c r="BD109" i="1"/>
  <c r="BE109" i="1"/>
  <c r="BD110" i="1"/>
  <c r="BE110" i="1"/>
  <c r="BD111" i="1"/>
  <c r="BE111" i="1"/>
  <c r="BD112" i="1"/>
  <c r="BE112" i="1"/>
  <c r="BD113" i="1"/>
  <c r="BE113" i="1"/>
  <c r="BD114" i="1"/>
  <c r="BE114" i="1"/>
  <c r="BD115" i="1"/>
  <c r="BE115" i="1"/>
  <c r="BD116" i="1"/>
  <c r="BE116" i="1"/>
  <c r="BD117" i="1"/>
  <c r="BE117" i="1"/>
  <c r="BD118" i="1"/>
  <c r="BE118" i="1"/>
  <c r="BD119" i="1"/>
  <c r="BE119" i="1"/>
  <c r="BD120" i="1"/>
  <c r="BE120" i="1"/>
  <c r="BD121" i="1"/>
  <c r="BE121" i="1"/>
  <c r="BD122" i="1"/>
  <c r="BE122" i="1"/>
  <c r="BD123" i="1"/>
  <c r="BE123" i="1"/>
  <c r="BD124" i="1"/>
  <c r="BE124" i="1"/>
  <c r="BD125" i="1"/>
  <c r="BE125" i="1"/>
  <c r="BD126" i="1"/>
  <c r="BE126" i="1"/>
  <c r="BD127" i="1"/>
  <c r="BE127" i="1"/>
  <c r="BD128" i="1"/>
  <c r="BE128" i="1"/>
  <c r="BD129" i="1"/>
  <c r="BE129" i="1"/>
  <c r="BD130" i="1"/>
  <c r="BE130" i="1"/>
  <c r="BD131" i="1"/>
  <c r="BE131" i="1"/>
  <c r="BD132" i="1"/>
  <c r="BE132" i="1"/>
  <c r="BD133" i="1"/>
  <c r="BE133" i="1"/>
  <c r="BD134" i="1"/>
  <c r="BE134" i="1"/>
  <c r="BD135" i="1"/>
  <c r="BE135" i="1"/>
  <c r="BD136" i="1"/>
  <c r="BE136" i="1"/>
  <c r="BD137" i="1"/>
  <c r="BE137" i="1"/>
  <c r="BD138" i="1"/>
  <c r="BE138" i="1"/>
  <c r="BD139" i="1"/>
  <c r="BE139" i="1"/>
  <c r="BD140" i="1"/>
  <c r="BE140" i="1"/>
  <c r="BD141" i="1"/>
  <c r="BE141" i="1"/>
  <c r="BD142" i="1"/>
  <c r="BE142" i="1"/>
  <c r="BD143" i="1"/>
  <c r="BE143" i="1"/>
  <c r="BD144" i="1"/>
  <c r="BE144" i="1"/>
  <c r="BD145" i="1"/>
  <c r="BE145" i="1"/>
  <c r="BD146" i="1"/>
  <c r="BE146" i="1"/>
  <c r="BD147" i="1"/>
  <c r="BE147" i="1"/>
  <c r="BD148" i="1"/>
  <c r="BE148" i="1"/>
  <c r="BD149" i="1"/>
  <c r="BE149" i="1"/>
  <c r="BD150" i="1"/>
  <c r="BE150" i="1"/>
  <c r="BD151" i="1"/>
  <c r="BE151" i="1"/>
  <c r="BD152" i="1"/>
  <c r="BE152" i="1"/>
  <c r="BD153" i="1"/>
  <c r="BE153" i="1"/>
  <c r="BD154" i="1"/>
  <c r="BE154" i="1"/>
  <c r="BD155" i="1"/>
  <c r="BE155" i="1"/>
  <c r="BD156" i="1"/>
  <c r="BE156" i="1"/>
  <c r="BD157" i="1"/>
  <c r="BE157" i="1"/>
  <c r="BD158" i="1"/>
  <c r="BE158" i="1"/>
  <c r="BD159" i="1"/>
  <c r="BE159" i="1"/>
  <c r="BD160" i="1"/>
  <c r="BE160" i="1"/>
  <c r="BD161" i="1"/>
  <c r="BE161" i="1"/>
  <c r="BD162" i="1"/>
  <c r="BE162" i="1"/>
  <c r="BD163" i="1"/>
  <c r="BE163" i="1"/>
  <c r="BD164" i="1"/>
  <c r="BE164" i="1"/>
  <c r="BD165" i="1"/>
  <c r="BE165" i="1"/>
  <c r="BD166" i="1"/>
  <c r="BE166" i="1"/>
  <c r="BD167" i="1"/>
  <c r="BE167" i="1"/>
  <c r="BD168" i="1"/>
  <c r="BE168" i="1"/>
  <c r="BD169" i="1"/>
  <c r="BE169" i="1"/>
  <c r="BD170" i="1"/>
  <c r="BE170" i="1"/>
  <c r="BD171" i="1"/>
  <c r="BE171" i="1"/>
  <c r="BD172" i="1"/>
  <c r="BE172" i="1"/>
  <c r="BD173" i="1"/>
  <c r="BE173" i="1"/>
  <c r="BD174" i="1"/>
  <c r="BE174" i="1"/>
  <c r="BD175" i="1"/>
  <c r="BE175" i="1"/>
  <c r="BD176" i="1"/>
  <c r="BE176" i="1"/>
  <c r="BD177" i="1"/>
  <c r="BE177" i="1"/>
  <c r="BD178" i="1"/>
  <c r="BE178" i="1"/>
  <c r="BD179" i="1"/>
  <c r="BE179" i="1"/>
  <c r="BD180" i="1"/>
  <c r="BE180" i="1"/>
  <c r="BD181" i="1"/>
  <c r="BE181" i="1"/>
  <c r="BD182" i="1"/>
  <c r="BE182" i="1"/>
  <c r="BD183" i="1"/>
  <c r="BE183" i="1"/>
  <c r="BD184" i="1"/>
  <c r="BE184" i="1"/>
  <c r="BD185" i="1"/>
  <c r="BE185" i="1"/>
  <c r="BD186" i="1"/>
  <c r="BE186" i="1"/>
  <c r="BD187" i="1"/>
  <c r="BE187" i="1"/>
  <c r="BD188" i="1"/>
  <c r="BE188" i="1"/>
  <c r="BD189" i="1"/>
  <c r="BE189" i="1"/>
  <c r="BD190" i="1"/>
  <c r="BE190" i="1"/>
  <c r="BD191" i="1"/>
  <c r="BE191" i="1"/>
  <c r="BD192" i="1"/>
  <c r="BE192" i="1"/>
  <c r="BD193" i="1"/>
  <c r="BE193" i="1"/>
  <c r="BD194" i="1"/>
  <c r="BE194" i="1"/>
  <c r="BD195" i="1"/>
  <c r="BE195" i="1"/>
  <c r="BD196" i="1"/>
  <c r="BE196" i="1"/>
  <c r="BD197" i="1"/>
  <c r="BE197" i="1"/>
  <c r="BD198" i="1"/>
  <c r="BE198" i="1"/>
  <c r="BD199" i="1"/>
  <c r="BE199" i="1"/>
  <c r="BD200" i="1"/>
  <c r="BE200" i="1"/>
  <c r="BD201" i="1"/>
  <c r="BE201" i="1"/>
  <c r="BD202" i="1"/>
  <c r="BE202" i="1"/>
  <c r="BD203" i="1"/>
  <c r="BE203" i="1"/>
  <c r="BD204" i="1"/>
  <c r="BE204" i="1"/>
  <c r="BD205" i="1"/>
  <c r="BE205" i="1"/>
  <c r="BD206" i="1"/>
  <c r="BE206" i="1"/>
  <c r="BD207" i="1"/>
  <c r="BE207" i="1"/>
  <c r="BD208" i="1"/>
  <c r="BE208" i="1"/>
  <c r="BD209" i="1"/>
  <c r="BE209" i="1"/>
  <c r="BD210" i="1"/>
  <c r="BE210" i="1"/>
  <c r="BD211" i="1"/>
  <c r="BE211" i="1"/>
  <c r="BD212" i="1"/>
  <c r="BE212" i="1"/>
  <c r="BD213" i="1"/>
  <c r="BE213" i="1"/>
  <c r="BD214" i="1"/>
  <c r="BE214" i="1"/>
  <c r="BD215" i="1"/>
  <c r="BE215" i="1"/>
  <c r="BD216" i="1"/>
  <c r="BE216" i="1"/>
  <c r="BD217" i="1"/>
  <c r="BE217" i="1"/>
  <c r="BD218" i="1"/>
  <c r="BE218" i="1"/>
  <c r="BD219" i="1"/>
  <c r="BE219" i="1"/>
  <c r="BD220" i="1"/>
  <c r="BE220" i="1"/>
  <c r="BD221" i="1"/>
  <c r="BE221" i="1"/>
  <c r="BD222" i="1"/>
  <c r="BE222" i="1"/>
  <c r="BD223" i="1"/>
  <c r="BE223" i="1"/>
  <c r="BD224" i="1"/>
  <c r="BE224" i="1"/>
  <c r="BD225" i="1"/>
  <c r="BE225" i="1"/>
  <c r="BD226" i="1"/>
  <c r="BE226" i="1"/>
  <c r="BD227" i="1"/>
  <c r="BE227" i="1"/>
  <c r="BD228" i="1"/>
  <c r="BE228" i="1"/>
  <c r="BD229" i="1"/>
  <c r="BE229" i="1"/>
  <c r="BD230" i="1"/>
  <c r="BE230" i="1"/>
  <c r="BD231" i="1"/>
  <c r="BE231" i="1"/>
  <c r="BD232" i="1"/>
  <c r="BE232" i="1"/>
  <c r="BD233" i="1"/>
  <c r="BE233" i="1"/>
  <c r="BD234" i="1"/>
  <c r="BE234" i="1"/>
  <c r="BD235" i="1"/>
  <c r="BE235" i="1"/>
  <c r="BD236" i="1"/>
  <c r="BE236" i="1"/>
  <c r="BD237" i="1"/>
  <c r="BE237" i="1"/>
  <c r="BD238" i="1"/>
  <c r="BE238" i="1"/>
  <c r="BD239" i="1"/>
  <c r="BE239" i="1"/>
  <c r="BD240" i="1"/>
  <c r="BE240" i="1"/>
  <c r="BD241" i="1"/>
  <c r="BE241" i="1"/>
  <c r="BD242" i="1"/>
  <c r="BE242" i="1"/>
  <c r="BD243" i="1"/>
  <c r="BE243" i="1"/>
  <c r="BD244" i="1"/>
  <c r="BE244" i="1"/>
  <c r="BD245" i="1"/>
  <c r="BE245" i="1"/>
  <c r="BD246" i="1"/>
  <c r="BE246" i="1"/>
  <c r="BD247" i="1"/>
  <c r="BE247" i="1"/>
  <c r="BD248" i="1"/>
  <c r="BE248" i="1"/>
  <c r="BD249" i="1"/>
  <c r="BE249" i="1"/>
  <c r="BD250" i="1"/>
  <c r="BE250" i="1"/>
  <c r="BD251" i="1"/>
  <c r="BE251" i="1"/>
  <c r="BD252" i="1"/>
  <c r="BE252" i="1"/>
  <c r="BD253" i="1"/>
  <c r="BE253" i="1"/>
  <c r="BD254" i="1"/>
  <c r="BE254" i="1"/>
  <c r="BD255" i="1"/>
  <c r="BE255" i="1"/>
  <c r="BE7" i="1"/>
  <c r="BD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7" i="1"/>
  <c r="AY8" i="1"/>
  <c r="AZ8" i="1"/>
  <c r="AY9" i="1"/>
  <c r="AZ9" i="1"/>
  <c r="AY10" i="1"/>
  <c r="AZ10" i="1"/>
  <c r="AY11" i="1"/>
  <c r="AZ11" i="1"/>
  <c r="AY12" i="1"/>
  <c r="AZ12" i="1"/>
  <c r="AY13" i="1"/>
  <c r="AZ13" i="1"/>
  <c r="AY14" i="1"/>
  <c r="AZ14" i="1"/>
  <c r="AY15" i="1"/>
  <c r="AZ15" i="1"/>
  <c r="AY16" i="1"/>
  <c r="AZ16" i="1"/>
  <c r="AY17" i="1"/>
  <c r="AZ17" i="1"/>
  <c r="AY18" i="1"/>
  <c r="AZ18" i="1"/>
  <c r="AY19" i="1"/>
  <c r="AZ19" i="1"/>
  <c r="AY20" i="1"/>
  <c r="AZ20" i="1"/>
  <c r="AY21" i="1"/>
  <c r="AZ21" i="1"/>
  <c r="AY22" i="1"/>
  <c r="AZ22" i="1"/>
  <c r="AY23" i="1"/>
  <c r="AZ23" i="1"/>
  <c r="AY24" i="1"/>
  <c r="AZ24" i="1"/>
  <c r="AY25" i="1"/>
  <c r="AZ25" i="1"/>
  <c r="AY26" i="1"/>
  <c r="AZ26" i="1"/>
  <c r="AY27" i="1"/>
  <c r="AZ27" i="1"/>
  <c r="AY28" i="1"/>
  <c r="AZ28" i="1"/>
  <c r="AY29" i="1"/>
  <c r="AZ29" i="1"/>
  <c r="AY30" i="1"/>
  <c r="AZ30" i="1"/>
  <c r="AY31" i="1"/>
  <c r="AZ31" i="1"/>
  <c r="AY32" i="1"/>
  <c r="AZ32" i="1"/>
  <c r="AY33" i="1"/>
  <c r="AZ33" i="1"/>
  <c r="AY34" i="1"/>
  <c r="AZ34" i="1"/>
  <c r="AY35" i="1"/>
  <c r="AZ35" i="1"/>
  <c r="AY36" i="1"/>
  <c r="AZ36" i="1"/>
  <c r="AY37" i="1"/>
  <c r="AZ37" i="1"/>
  <c r="AY38" i="1"/>
  <c r="AZ38" i="1"/>
  <c r="AY39" i="1"/>
  <c r="AZ39" i="1"/>
  <c r="AY40" i="1"/>
  <c r="AZ40" i="1"/>
  <c r="AY41" i="1"/>
  <c r="AZ41" i="1"/>
  <c r="AY42" i="1"/>
  <c r="AZ42" i="1"/>
  <c r="AY43" i="1"/>
  <c r="AZ43" i="1"/>
  <c r="AY44" i="1"/>
  <c r="AZ44" i="1"/>
  <c r="AY45" i="1"/>
  <c r="AZ45" i="1"/>
  <c r="AY46" i="1"/>
  <c r="AZ46" i="1"/>
  <c r="AY47" i="1"/>
  <c r="AZ47" i="1"/>
  <c r="AY48" i="1"/>
  <c r="AZ48" i="1"/>
  <c r="AY49" i="1"/>
  <c r="AZ49" i="1"/>
  <c r="AY50" i="1"/>
  <c r="AZ50" i="1"/>
  <c r="AY51" i="1"/>
  <c r="AZ51" i="1"/>
  <c r="AY52" i="1"/>
  <c r="AZ52" i="1"/>
  <c r="AY53" i="1"/>
  <c r="AZ53" i="1"/>
  <c r="AY54" i="1"/>
  <c r="AZ54" i="1"/>
  <c r="AY55" i="1"/>
  <c r="AZ55" i="1"/>
  <c r="AY56" i="1"/>
  <c r="AZ56" i="1"/>
  <c r="AY57" i="1"/>
  <c r="AZ57" i="1"/>
  <c r="AY58" i="1"/>
  <c r="AZ58" i="1"/>
  <c r="AY59" i="1"/>
  <c r="AZ59" i="1"/>
  <c r="AY60" i="1"/>
  <c r="AZ60" i="1"/>
  <c r="AY61" i="1"/>
  <c r="AZ61" i="1"/>
  <c r="AY62" i="1"/>
  <c r="AZ62" i="1"/>
  <c r="AY63" i="1"/>
  <c r="AZ63" i="1"/>
  <c r="AY64" i="1"/>
  <c r="AZ64" i="1"/>
  <c r="AY65" i="1"/>
  <c r="AZ65" i="1"/>
  <c r="AY66" i="1"/>
  <c r="AZ66" i="1"/>
  <c r="AY67" i="1"/>
  <c r="AZ67" i="1"/>
  <c r="AY68" i="1"/>
  <c r="AZ68" i="1"/>
  <c r="AY69" i="1"/>
  <c r="AZ69" i="1"/>
  <c r="AY70" i="1"/>
  <c r="AZ70" i="1"/>
  <c r="AY71" i="1"/>
  <c r="AZ71" i="1"/>
  <c r="AY72" i="1"/>
  <c r="AZ72" i="1"/>
  <c r="AY73" i="1"/>
  <c r="AZ73" i="1"/>
  <c r="AY74" i="1"/>
  <c r="AZ74" i="1"/>
  <c r="AY75" i="1"/>
  <c r="AZ75" i="1"/>
  <c r="AY76" i="1"/>
  <c r="AZ76" i="1"/>
  <c r="AY77" i="1"/>
  <c r="AZ77" i="1"/>
  <c r="AY78" i="1"/>
  <c r="AZ78" i="1"/>
  <c r="AY79" i="1"/>
  <c r="AZ79" i="1"/>
  <c r="AY80" i="1"/>
  <c r="AZ80" i="1"/>
  <c r="AY81" i="1"/>
  <c r="AZ81" i="1"/>
  <c r="AY82" i="1"/>
  <c r="AZ82" i="1"/>
  <c r="AY83" i="1"/>
  <c r="AZ83" i="1"/>
  <c r="AY84" i="1"/>
  <c r="AZ84" i="1"/>
  <c r="AY85" i="1"/>
  <c r="AZ85" i="1"/>
  <c r="AY86" i="1"/>
  <c r="AZ86" i="1"/>
  <c r="AY87" i="1"/>
  <c r="AZ87" i="1"/>
  <c r="AY88" i="1"/>
  <c r="AZ88" i="1"/>
  <c r="AY89" i="1"/>
  <c r="AZ89" i="1"/>
  <c r="AY90" i="1"/>
  <c r="AZ90" i="1"/>
  <c r="AY91" i="1"/>
  <c r="AZ91" i="1"/>
  <c r="AY92" i="1"/>
  <c r="AZ92" i="1"/>
  <c r="AY93" i="1"/>
  <c r="AZ93" i="1"/>
  <c r="AY94" i="1"/>
  <c r="AZ94" i="1"/>
  <c r="AY95" i="1"/>
  <c r="AZ95" i="1"/>
  <c r="AY96" i="1"/>
  <c r="AZ96" i="1"/>
  <c r="AY97" i="1"/>
  <c r="AZ97" i="1"/>
  <c r="AY98" i="1"/>
  <c r="AZ98" i="1"/>
  <c r="AY99" i="1"/>
  <c r="AZ99" i="1"/>
  <c r="AY100" i="1"/>
  <c r="AZ100" i="1"/>
  <c r="AY101" i="1"/>
  <c r="AZ101" i="1"/>
  <c r="AY102" i="1"/>
  <c r="AZ102" i="1"/>
  <c r="AY103" i="1"/>
  <c r="AZ103" i="1"/>
  <c r="AY104" i="1"/>
  <c r="AZ104" i="1"/>
  <c r="AY105" i="1"/>
  <c r="AZ105" i="1"/>
  <c r="AY106" i="1"/>
  <c r="AZ106" i="1"/>
  <c r="AY107" i="1"/>
  <c r="AZ107" i="1"/>
  <c r="AY108" i="1"/>
  <c r="AZ108" i="1"/>
  <c r="AY109" i="1"/>
  <c r="AZ109" i="1"/>
  <c r="AY110" i="1"/>
  <c r="AZ110" i="1"/>
  <c r="AY111" i="1"/>
  <c r="AZ111" i="1"/>
  <c r="AY112" i="1"/>
  <c r="AZ112" i="1"/>
  <c r="AY113" i="1"/>
  <c r="AZ113" i="1"/>
  <c r="AY114" i="1"/>
  <c r="AZ114" i="1"/>
  <c r="AY115" i="1"/>
  <c r="AZ115" i="1"/>
  <c r="AY116" i="1"/>
  <c r="AZ116" i="1"/>
  <c r="AY117" i="1"/>
  <c r="AZ117" i="1"/>
  <c r="AY118" i="1"/>
  <c r="AZ118" i="1"/>
  <c r="AY119" i="1"/>
  <c r="AZ119" i="1"/>
  <c r="AY120" i="1"/>
  <c r="AZ120" i="1"/>
  <c r="AY121" i="1"/>
  <c r="AZ121" i="1"/>
  <c r="AY122" i="1"/>
  <c r="AZ122" i="1"/>
  <c r="AY123" i="1"/>
  <c r="AZ123" i="1"/>
  <c r="AY124" i="1"/>
  <c r="AZ124" i="1"/>
  <c r="AY125" i="1"/>
  <c r="AZ125" i="1"/>
  <c r="AY126" i="1"/>
  <c r="AZ126" i="1"/>
  <c r="AY127" i="1"/>
  <c r="AZ127" i="1"/>
  <c r="AY128" i="1"/>
  <c r="AZ128" i="1"/>
  <c r="AY129" i="1"/>
  <c r="AZ129" i="1"/>
  <c r="AY130" i="1"/>
  <c r="AZ130" i="1"/>
  <c r="AY131" i="1"/>
  <c r="AZ131" i="1"/>
  <c r="AY132" i="1"/>
  <c r="AZ132" i="1"/>
  <c r="AY133" i="1"/>
  <c r="AZ133" i="1"/>
  <c r="AY134" i="1"/>
  <c r="AZ134" i="1"/>
  <c r="AY135" i="1"/>
  <c r="AZ135" i="1"/>
  <c r="AY136" i="1"/>
  <c r="AZ136" i="1"/>
  <c r="AY137" i="1"/>
  <c r="AZ137" i="1"/>
  <c r="AY138" i="1"/>
  <c r="AZ138" i="1"/>
  <c r="AY139" i="1"/>
  <c r="AZ139" i="1"/>
  <c r="AY140" i="1"/>
  <c r="AZ140" i="1"/>
  <c r="AY141" i="1"/>
  <c r="AZ141" i="1"/>
  <c r="AY142" i="1"/>
  <c r="AZ142" i="1"/>
  <c r="AY143" i="1"/>
  <c r="AZ143" i="1"/>
  <c r="AY144" i="1"/>
  <c r="AZ144" i="1"/>
  <c r="AY145" i="1"/>
  <c r="AZ145" i="1"/>
  <c r="AY146" i="1"/>
  <c r="AZ146" i="1"/>
  <c r="AY147" i="1"/>
  <c r="AZ147" i="1"/>
  <c r="AY148" i="1"/>
  <c r="AZ148" i="1"/>
  <c r="AY149" i="1"/>
  <c r="AZ149" i="1"/>
  <c r="AY150" i="1"/>
  <c r="AZ150" i="1"/>
  <c r="AY151" i="1"/>
  <c r="AZ151" i="1"/>
  <c r="AY152" i="1"/>
  <c r="AZ152" i="1"/>
  <c r="AY153" i="1"/>
  <c r="AZ153" i="1"/>
  <c r="AY154" i="1"/>
  <c r="AZ154" i="1"/>
  <c r="AY155" i="1"/>
  <c r="AZ155" i="1"/>
  <c r="AY156" i="1"/>
  <c r="AZ156" i="1"/>
  <c r="AY157" i="1"/>
  <c r="AZ157" i="1"/>
  <c r="AY158" i="1"/>
  <c r="AZ158" i="1"/>
  <c r="AY159" i="1"/>
  <c r="AZ159" i="1"/>
  <c r="AY160" i="1"/>
  <c r="AZ160" i="1"/>
  <c r="AY161" i="1"/>
  <c r="AZ161" i="1"/>
  <c r="AY162" i="1"/>
  <c r="AZ162" i="1"/>
  <c r="AY163" i="1"/>
  <c r="AZ163" i="1"/>
  <c r="AY164" i="1"/>
  <c r="AZ164" i="1"/>
  <c r="AY165" i="1"/>
  <c r="AZ165" i="1"/>
  <c r="AY166" i="1"/>
  <c r="AZ166" i="1"/>
  <c r="AY167" i="1"/>
  <c r="AZ167" i="1"/>
  <c r="AY168" i="1"/>
  <c r="AZ168" i="1"/>
  <c r="AY169" i="1"/>
  <c r="AZ169" i="1"/>
  <c r="AY170" i="1"/>
  <c r="AZ170" i="1"/>
  <c r="AY171" i="1"/>
  <c r="AZ171" i="1"/>
  <c r="AY172" i="1"/>
  <c r="AZ172" i="1"/>
  <c r="AY173" i="1"/>
  <c r="AZ173" i="1"/>
  <c r="AY174" i="1"/>
  <c r="AZ174" i="1"/>
  <c r="AY175" i="1"/>
  <c r="AZ175" i="1"/>
  <c r="AY176" i="1"/>
  <c r="AZ176" i="1"/>
  <c r="AY177" i="1"/>
  <c r="AZ177" i="1"/>
  <c r="AY178" i="1"/>
  <c r="AZ178" i="1"/>
  <c r="AY179" i="1"/>
  <c r="AZ179" i="1"/>
  <c r="AY180" i="1"/>
  <c r="AZ180" i="1"/>
  <c r="AY181" i="1"/>
  <c r="AZ181" i="1"/>
  <c r="AY182" i="1"/>
  <c r="AZ182" i="1"/>
  <c r="AY183" i="1"/>
  <c r="AZ183" i="1"/>
  <c r="AY184" i="1"/>
  <c r="AZ184" i="1"/>
  <c r="AY185" i="1"/>
  <c r="AZ185" i="1"/>
  <c r="AY186" i="1"/>
  <c r="AZ186" i="1"/>
  <c r="AY187" i="1"/>
  <c r="AZ187" i="1"/>
  <c r="AY188" i="1"/>
  <c r="AZ188" i="1"/>
  <c r="AY189" i="1"/>
  <c r="AZ189" i="1"/>
  <c r="AY190" i="1"/>
  <c r="AZ190" i="1"/>
  <c r="AY191" i="1"/>
  <c r="AZ191" i="1"/>
  <c r="AY192" i="1"/>
  <c r="AZ192" i="1"/>
  <c r="AY193" i="1"/>
  <c r="AZ193" i="1"/>
  <c r="AY194" i="1"/>
  <c r="AZ194" i="1"/>
  <c r="AY195" i="1"/>
  <c r="AZ195" i="1"/>
  <c r="AY196" i="1"/>
  <c r="AZ196" i="1"/>
  <c r="AY197" i="1"/>
  <c r="AZ197" i="1"/>
  <c r="AY198" i="1"/>
  <c r="AZ198" i="1"/>
  <c r="AY199" i="1"/>
  <c r="AZ199" i="1"/>
  <c r="AY200" i="1"/>
  <c r="AZ200" i="1"/>
  <c r="AY201" i="1"/>
  <c r="AZ201" i="1"/>
  <c r="AY202" i="1"/>
  <c r="AZ202" i="1"/>
  <c r="AY203" i="1"/>
  <c r="AZ203" i="1"/>
  <c r="AY204" i="1"/>
  <c r="AZ204" i="1"/>
  <c r="AY205" i="1"/>
  <c r="AZ205" i="1"/>
  <c r="AY206" i="1"/>
  <c r="AZ206" i="1"/>
  <c r="AY207" i="1"/>
  <c r="AZ207" i="1"/>
  <c r="AY208" i="1"/>
  <c r="AZ208" i="1"/>
  <c r="AY209" i="1"/>
  <c r="AZ209" i="1"/>
  <c r="AY210" i="1"/>
  <c r="AZ210" i="1"/>
  <c r="AY211" i="1"/>
  <c r="AZ211" i="1"/>
  <c r="AY212" i="1"/>
  <c r="AZ212" i="1"/>
  <c r="AY213" i="1"/>
  <c r="AZ213" i="1"/>
  <c r="AY214" i="1"/>
  <c r="AZ214" i="1"/>
  <c r="AY215" i="1"/>
  <c r="AZ215" i="1"/>
  <c r="AY216" i="1"/>
  <c r="AZ216" i="1"/>
  <c r="AY217" i="1"/>
  <c r="AZ217" i="1"/>
  <c r="AY218" i="1"/>
  <c r="AZ218" i="1"/>
  <c r="AY219" i="1"/>
  <c r="AZ219" i="1"/>
  <c r="AY220" i="1"/>
  <c r="AZ220" i="1"/>
  <c r="AY221" i="1"/>
  <c r="AZ221" i="1"/>
  <c r="AY222" i="1"/>
  <c r="AZ222" i="1"/>
  <c r="AY223" i="1"/>
  <c r="AZ223" i="1"/>
  <c r="AY224" i="1"/>
  <c r="AZ224" i="1"/>
  <c r="AY225" i="1"/>
  <c r="AZ225" i="1"/>
  <c r="AY226" i="1"/>
  <c r="AZ226" i="1"/>
  <c r="AY227" i="1"/>
  <c r="AZ227" i="1"/>
  <c r="AY228" i="1"/>
  <c r="AZ228" i="1"/>
  <c r="AY229" i="1"/>
  <c r="AZ229" i="1"/>
  <c r="AY230" i="1"/>
  <c r="AZ230" i="1"/>
  <c r="AY231" i="1"/>
  <c r="AZ231" i="1"/>
  <c r="AY232" i="1"/>
  <c r="AZ232" i="1"/>
  <c r="AY233" i="1"/>
  <c r="AZ233" i="1"/>
  <c r="AY234" i="1"/>
  <c r="AZ234" i="1"/>
  <c r="AY235" i="1"/>
  <c r="AZ235" i="1"/>
  <c r="AY236" i="1"/>
  <c r="AZ236" i="1"/>
  <c r="AY237" i="1"/>
  <c r="AZ237" i="1"/>
  <c r="AY238" i="1"/>
  <c r="AZ238" i="1"/>
  <c r="AY239" i="1"/>
  <c r="AZ239" i="1"/>
  <c r="AY240" i="1"/>
  <c r="AZ240" i="1"/>
  <c r="AY241" i="1"/>
  <c r="AZ241" i="1"/>
  <c r="AY242" i="1"/>
  <c r="AZ242" i="1"/>
  <c r="AY243" i="1"/>
  <c r="AZ243" i="1"/>
  <c r="AY244" i="1"/>
  <c r="AZ244" i="1"/>
  <c r="AY245" i="1"/>
  <c r="AZ245" i="1"/>
  <c r="AY246" i="1"/>
  <c r="AZ246" i="1"/>
  <c r="AY247" i="1"/>
  <c r="AZ247" i="1"/>
  <c r="AY248" i="1"/>
  <c r="AZ248" i="1"/>
  <c r="AY249" i="1"/>
  <c r="AZ249" i="1"/>
  <c r="AY250" i="1"/>
  <c r="AZ250" i="1"/>
  <c r="AY251" i="1"/>
  <c r="AZ251" i="1"/>
  <c r="AY252" i="1"/>
  <c r="AZ252" i="1"/>
  <c r="AY253" i="1"/>
  <c r="AZ253" i="1"/>
  <c r="AY254" i="1"/>
  <c r="AZ254" i="1"/>
  <c r="AY255" i="1"/>
  <c r="AZ255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AZ7" i="1"/>
  <c r="AY7" i="1"/>
  <c r="BA7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T8" i="1"/>
  <c r="AU8" i="1"/>
  <c r="AT9" i="1"/>
  <c r="AU9" i="1"/>
  <c r="AT10" i="1"/>
  <c r="AU10" i="1"/>
  <c r="AT11" i="1"/>
  <c r="AU11" i="1"/>
  <c r="AT12" i="1"/>
  <c r="AU12" i="1"/>
  <c r="AT13" i="1"/>
  <c r="AU13" i="1"/>
  <c r="AT14" i="1"/>
  <c r="AU14" i="1"/>
  <c r="AT15" i="1"/>
  <c r="AU15" i="1"/>
  <c r="AT16" i="1"/>
  <c r="AU16" i="1"/>
  <c r="AT17" i="1"/>
  <c r="AU17" i="1"/>
  <c r="AT18" i="1"/>
  <c r="AU18" i="1"/>
  <c r="AT19" i="1"/>
  <c r="AU19" i="1"/>
  <c r="AT20" i="1"/>
  <c r="AU20" i="1"/>
  <c r="AT21" i="1"/>
  <c r="AU21" i="1"/>
  <c r="AT22" i="1"/>
  <c r="AU22" i="1"/>
  <c r="AT23" i="1"/>
  <c r="AU23" i="1"/>
  <c r="AT24" i="1"/>
  <c r="AU24" i="1"/>
  <c r="AT25" i="1"/>
  <c r="AU25" i="1"/>
  <c r="AT26" i="1"/>
  <c r="AU26" i="1"/>
  <c r="AT27" i="1"/>
  <c r="AU27" i="1"/>
  <c r="AT28" i="1"/>
  <c r="AU28" i="1"/>
  <c r="AT29" i="1"/>
  <c r="AU29" i="1"/>
  <c r="AT30" i="1"/>
  <c r="AU30" i="1"/>
  <c r="AT31" i="1"/>
  <c r="AU31" i="1"/>
  <c r="AT32" i="1"/>
  <c r="AU32" i="1"/>
  <c r="AT33" i="1"/>
  <c r="AU33" i="1"/>
  <c r="AT34" i="1"/>
  <c r="AU34" i="1"/>
  <c r="AT35" i="1"/>
  <c r="AU35" i="1"/>
  <c r="AT36" i="1"/>
  <c r="AU36" i="1"/>
  <c r="AT37" i="1"/>
  <c r="AU37" i="1"/>
  <c r="AT38" i="1"/>
  <c r="AU38" i="1"/>
  <c r="AT39" i="1"/>
  <c r="AU39" i="1"/>
  <c r="AT40" i="1"/>
  <c r="AU40" i="1"/>
  <c r="AT41" i="1"/>
  <c r="AU41" i="1"/>
  <c r="AT42" i="1"/>
  <c r="AU42" i="1"/>
  <c r="AT43" i="1"/>
  <c r="AU43" i="1"/>
  <c r="AT44" i="1"/>
  <c r="AU44" i="1"/>
  <c r="AT45" i="1"/>
  <c r="AU45" i="1"/>
  <c r="AT46" i="1"/>
  <c r="AU46" i="1"/>
  <c r="AT47" i="1"/>
  <c r="AU47" i="1"/>
  <c r="AT48" i="1"/>
  <c r="AU48" i="1"/>
  <c r="AT49" i="1"/>
  <c r="AU49" i="1"/>
  <c r="AT50" i="1"/>
  <c r="AU50" i="1"/>
  <c r="AT51" i="1"/>
  <c r="AU51" i="1"/>
  <c r="AT52" i="1"/>
  <c r="AU52" i="1"/>
  <c r="AT53" i="1"/>
  <c r="AU53" i="1"/>
  <c r="AT54" i="1"/>
  <c r="AU54" i="1"/>
  <c r="AT55" i="1"/>
  <c r="AU55" i="1"/>
  <c r="AT56" i="1"/>
  <c r="AU56" i="1"/>
  <c r="AT57" i="1"/>
  <c r="AU57" i="1"/>
  <c r="AT58" i="1"/>
  <c r="AU58" i="1"/>
  <c r="AT59" i="1"/>
  <c r="AU59" i="1"/>
  <c r="AT60" i="1"/>
  <c r="AU60" i="1"/>
  <c r="AT61" i="1"/>
  <c r="AU61" i="1"/>
  <c r="AT62" i="1"/>
  <c r="AU62" i="1"/>
  <c r="AT63" i="1"/>
  <c r="AU63" i="1"/>
  <c r="AT64" i="1"/>
  <c r="AU64" i="1"/>
  <c r="AT65" i="1"/>
  <c r="AU65" i="1"/>
  <c r="AT66" i="1"/>
  <c r="AU66" i="1"/>
  <c r="AT67" i="1"/>
  <c r="AU67" i="1"/>
  <c r="AT68" i="1"/>
  <c r="AU68" i="1"/>
  <c r="AT69" i="1"/>
  <c r="AU69" i="1"/>
  <c r="AT70" i="1"/>
  <c r="AU70" i="1"/>
  <c r="AT71" i="1"/>
  <c r="AU71" i="1"/>
  <c r="AT72" i="1"/>
  <c r="AU72" i="1"/>
  <c r="AT73" i="1"/>
  <c r="AU73" i="1"/>
  <c r="AT74" i="1"/>
  <c r="AU74" i="1"/>
  <c r="AT75" i="1"/>
  <c r="AU75" i="1"/>
  <c r="AT76" i="1"/>
  <c r="AU76" i="1"/>
  <c r="AT77" i="1"/>
  <c r="AU77" i="1"/>
  <c r="AT78" i="1"/>
  <c r="AU78" i="1"/>
  <c r="AT79" i="1"/>
  <c r="AU79" i="1"/>
  <c r="AT80" i="1"/>
  <c r="AU80" i="1"/>
  <c r="AT81" i="1"/>
  <c r="AU81" i="1"/>
  <c r="AT82" i="1"/>
  <c r="AU82" i="1"/>
  <c r="AT83" i="1"/>
  <c r="AU83" i="1"/>
  <c r="AT84" i="1"/>
  <c r="AU84" i="1"/>
  <c r="AT85" i="1"/>
  <c r="AU85" i="1"/>
  <c r="AT86" i="1"/>
  <c r="AU86" i="1"/>
  <c r="AT87" i="1"/>
  <c r="AU87" i="1"/>
  <c r="AT88" i="1"/>
  <c r="AU88" i="1"/>
  <c r="AT89" i="1"/>
  <c r="AU89" i="1"/>
  <c r="AT90" i="1"/>
  <c r="AU90" i="1"/>
  <c r="AT91" i="1"/>
  <c r="AU91" i="1"/>
  <c r="AT92" i="1"/>
  <c r="AU92" i="1"/>
  <c r="AT93" i="1"/>
  <c r="AU93" i="1"/>
  <c r="AT94" i="1"/>
  <c r="AU94" i="1"/>
  <c r="AT95" i="1"/>
  <c r="AU95" i="1"/>
  <c r="AT96" i="1"/>
  <c r="AU96" i="1"/>
  <c r="AT97" i="1"/>
  <c r="AU97" i="1"/>
  <c r="AT98" i="1"/>
  <c r="AU98" i="1"/>
  <c r="AT99" i="1"/>
  <c r="AU99" i="1"/>
  <c r="AT100" i="1"/>
  <c r="AU100" i="1"/>
  <c r="AT101" i="1"/>
  <c r="AU101" i="1"/>
  <c r="AT102" i="1"/>
  <c r="AU102" i="1"/>
  <c r="AT103" i="1"/>
  <c r="AU103" i="1"/>
  <c r="AT104" i="1"/>
  <c r="AU104" i="1"/>
  <c r="AT105" i="1"/>
  <c r="AU105" i="1"/>
  <c r="AT106" i="1"/>
  <c r="AU106" i="1"/>
  <c r="AT107" i="1"/>
  <c r="AU107" i="1"/>
  <c r="AT108" i="1"/>
  <c r="AU108" i="1"/>
  <c r="AT109" i="1"/>
  <c r="AU109" i="1"/>
  <c r="AT110" i="1"/>
  <c r="AU110" i="1"/>
  <c r="AT111" i="1"/>
  <c r="AU111" i="1"/>
  <c r="AT112" i="1"/>
  <c r="AU112" i="1"/>
  <c r="AT113" i="1"/>
  <c r="AU113" i="1"/>
  <c r="AT114" i="1"/>
  <c r="AU114" i="1"/>
  <c r="AT115" i="1"/>
  <c r="AU115" i="1"/>
  <c r="AT116" i="1"/>
  <c r="AU116" i="1"/>
  <c r="AT117" i="1"/>
  <c r="AU117" i="1"/>
  <c r="AT118" i="1"/>
  <c r="AU118" i="1"/>
  <c r="AT119" i="1"/>
  <c r="AU119" i="1"/>
  <c r="AT120" i="1"/>
  <c r="AU120" i="1"/>
  <c r="AT121" i="1"/>
  <c r="AU121" i="1"/>
  <c r="AT122" i="1"/>
  <c r="AU122" i="1"/>
  <c r="AT123" i="1"/>
  <c r="AU123" i="1"/>
  <c r="AT124" i="1"/>
  <c r="AU124" i="1"/>
  <c r="AT125" i="1"/>
  <c r="AU125" i="1"/>
  <c r="AT126" i="1"/>
  <c r="AU126" i="1"/>
  <c r="AT127" i="1"/>
  <c r="AU127" i="1"/>
  <c r="AT128" i="1"/>
  <c r="AU128" i="1"/>
  <c r="AT129" i="1"/>
  <c r="AU129" i="1"/>
  <c r="AT130" i="1"/>
  <c r="AU130" i="1"/>
  <c r="AT131" i="1"/>
  <c r="AU131" i="1"/>
  <c r="AT132" i="1"/>
  <c r="AU132" i="1"/>
  <c r="AT133" i="1"/>
  <c r="AU133" i="1"/>
  <c r="AT134" i="1"/>
  <c r="AU134" i="1"/>
  <c r="AT135" i="1"/>
  <c r="AU135" i="1"/>
  <c r="AT136" i="1"/>
  <c r="AU136" i="1"/>
  <c r="AT137" i="1"/>
  <c r="AU137" i="1"/>
  <c r="AT138" i="1"/>
  <c r="AU138" i="1"/>
  <c r="AT139" i="1"/>
  <c r="AU139" i="1"/>
  <c r="AT140" i="1"/>
  <c r="AU140" i="1"/>
  <c r="AT141" i="1"/>
  <c r="AU141" i="1"/>
  <c r="AT142" i="1"/>
  <c r="AU142" i="1"/>
  <c r="AT143" i="1"/>
  <c r="AU143" i="1"/>
  <c r="AT144" i="1"/>
  <c r="AU144" i="1"/>
  <c r="AT145" i="1"/>
  <c r="AU145" i="1"/>
  <c r="AT146" i="1"/>
  <c r="AU146" i="1"/>
  <c r="AT147" i="1"/>
  <c r="AU147" i="1"/>
  <c r="AT148" i="1"/>
  <c r="AU148" i="1"/>
  <c r="AT149" i="1"/>
  <c r="AU149" i="1"/>
  <c r="AT150" i="1"/>
  <c r="AU150" i="1"/>
  <c r="AT151" i="1"/>
  <c r="AU151" i="1"/>
  <c r="AT152" i="1"/>
  <c r="AU152" i="1"/>
  <c r="AT153" i="1"/>
  <c r="AU153" i="1"/>
  <c r="AT154" i="1"/>
  <c r="AU154" i="1"/>
  <c r="AT155" i="1"/>
  <c r="AU155" i="1"/>
  <c r="AT156" i="1"/>
  <c r="AU156" i="1"/>
  <c r="AT157" i="1"/>
  <c r="AU157" i="1"/>
  <c r="AT158" i="1"/>
  <c r="AU158" i="1"/>
  <c r="AT159" i="1"/>
  <c r="AU159" i="1"/>
  <c r="AT160" i="1"/>
  <c r="AU160" i="1"/>
  <c r="AT161" i="1"/>
  <c r="AU161" i="1"/>
  <c r="AT162" i="1"/>
  <c r="AU162" i="1"/>
  <c r="AT163" i="1"/>
  <c r="AU163" i="1"/>
  <c r="AT164" i="1"/>
  <c r="AU164" i="1"/>
  <c r="AT165" i="1"/>
  <c r="AU165" i="1"/>
  <c r="AT166" i="1"/>
  <c r="AU166" i="1"/>
  <c r="AT167" i="1"/>
  <c r="AU167" i="1"/>
  <c r="AT168" i="1"/>
  <c r="AU168" i="1"/>
  <c r="AT169" i="1"/>
  <c r="AU169" i="1"/>
  <c r="AT170" i="1"/>
  <c r="AU170" i="1"/>
  <c r="AT171" i="1"/>
  <c r="AU171" i="1"/>
  <c r="AT172" i="1"/>
  <c r="AU172" i="1"/>
  <c r="AT173" i="1"/>
  <c r="AU173" i="1"/>
  <c r="AT174" i="1"/>
  <c r="AU174" i="1"/>
  <c r="AT175" i="1"/>
  <c r="AU175" i="1"/>
  <c r="AT176" i="1"/>
  <c r="AU176" i="1"/>
  <c r="AT177" i="1"/>
  <c r="AU177" i="1"/>
  <c r="AT178" i="1"/>
  <c r="AU178" i="1"/>
  <c r="AT179" i="1"/>
  <c r="AU179" i="1"/>
  <c r="AT180" i="1"/>
  <c r="AU180" i="1"/>
  <c r="AT181" i="1"/>
  <c r="AU181" i="1"/>
  <c r="AT182" i="1"/>
  <c r="AU182" i="1"/>
  <c r="AT183" i="1"/>
  <c r="AU183" i="1"/>
  <c r="AT184" i="1"/>
  <c r="AU184" i="1"/>
  <c r="AT185" i="1"/>
  <c r="AU185" i="1"/>
  <c r="AT186" i="1"/>
  <c r="AU186" i="1"/>
  <c r="AT187" i="1"/>
  <c r="AU187" i="1"/>
  <c r="AT188" i="1"/>
  <c r="AU188" i="1"/>
  <c r="AT189" i="1"/>
  <c r="AU189" i="1"/>
  <c r="AT190" i="1"/>
  <c r="AU190" i="1"/>
  <c r="AT191" i="1"/>
  <c r="AU191" i="1"/>
  <c r="AT192" i="1"/>
  <c r="AU192" i="1"/>
  <c r="AT193" i="1"/>
  <c r="AU193" i="1"/>
  <c r="AT194" i="1"/>
  <c r="AU194" i="1"/>
  <c r="AT195" i="1"/>
  <c r="AU195" i="1"/>
  <c r="AT196" i="1"/>
  <c r="AU196" i="1"/>
  <c r="AT197" i="1"/>
  <c r="AU197" i="1"/>
  <c r="AT198" i="1"/>
  <c r="AU198" i="1"/>
  <c r="AT199" i="1"/>
  <c r="AU199" i="1"/>
  <c r="AT200" i="1"/>
  <c r="AU200" i="1"/>
  <c r="AT201" i="1"/>
  <c r="AU201" i="1"/>
  <c r="AT202" i="1"/>
  <c r="AU202" i="1"/>
  <c r="AT203" i="1"/>
  <c r="AU203" i="1"/>
  <c r="AT204" i="1"/>
  <c r="AU204" i="1"/>
  <c r="AT205" i="1"/>
  <c r="AU205" i="1"/>
  <c r="AT206" i="1"/>
  <c r="AU206" i="1"/>
  <c r="AT207" i="1"/>
  <c r="AU207" i="1"/>
  <c r="AT208" i="1"/>
  <c r="AU208" i="1"/>
  <c r="AT209" i="1"/>
  <c r="AU209" i="1"/>
  <c r="AT210" i="1"/>
  <c r="AU210" i="1"/>
  <c r="AT211" i="1"/>
  <c r="AU211" i="1"/>
  <c r="AT212" i="1"/>
  <c r="AU212" i="1"/>
  <c r="AT213" i="1"/>
  <c r="AU213" i="1"/>
  <c r="AT214" i="1"/>
  <c r="AU214" i="1"/>
  <c r="AT215" i="1"/>
  <c r="AU215" i="1"/>
  <c r="AT216" i="1"/>
  <c r="AU216" i="1"/>
  <c r="AT217" i="1"/>
  <c r="AU217" i="1"/>
  <c r="AT218" i="1"/>
  <c r="AU218" i="1"/>
  <c r="AT219" i="1"/>
  <c r="AU219" i="1"/>
  <c r="AT220" i="1"/>
  <c r="AU220" i="1"/>
  <c r="AT221" i="1"/>
  <c r="AU221" i="1"/>
  <c r="AT222" i="1"/>
  <c r="AU222" i="1"/>
  <c r="AT223" i="1"/>
  <c r="AU223" i="1"/>
  <c r="AT224" i="1"/>
  <c r="AU224" i="1"/>
  <c r="AT225" i="1"/>
  <c r="AU225" i="1"/>
  <c r="AT226" i="1"/>
  <c r="AU226" i="1"/>
  <c r="AT227" i="1"/>
  <c r="AU227" i="1"/>
  <c r="AT228" i="1"/>
  <c r="AU228" i="1"/>
  <c r="AT229" i="1"/>
  <c r="AU229" i="1"/>
  <c r="AT230" i="1"/>
  <c r="AU230" i="1"/>
  <c r="AT231" i="1"/>
  <c r="AU231" i="1"/>
  <c r="AT232" i="1"/>
  <c r="AU232" i="1"/>
  <c r="AT233" i="1"/>
  <c r="AU233" i="1"/>
  <c r="AT234" i="1"/>
  <c r="AU234" i="1"/>
  <c r="AT235" i="1"/>
  <c r="AU235" i="1"/>
  <c r="AT236" i="1"/>
  <c r="AU236" i="1"/>
  <c r="AT237" i="1"/>
  <c r="AU237" i="1"/>
  <c r="AT238" i="1"/>
  <c r="AU238" i="1"/>
  <c r="AT239" i="1"/>
  <c r="AU239" i="1"/>
  <c r="AT240" i="1"/>
  <c r="AU240" i="1"/>
  <c r="AT241" i="1"/>
  <c r="AU241" i="1"/>
  <c r="AT242" i="1"/>
  <c r="AU242" i="1"/>
  <c r="AT243" i="1"/>
  <c r="AU243" i="1"/>
  <c r="AT244" i="1"/>
  <c r="AU244" i="1"/>
  <c r="AT245" i="1"/>
  <c r="AU245" i="1"/>
  <c r="AT246" i="1"/>
  <c r="AU246" i="1"/>
  <c r="AT247" i="1"/>
  <c r="AU247" i="1"/>
  <c r="AT248" i="1"/>
  <c r="AU248" i="1"/>
  <c r="AT249" i="1"/>
  <c r="AU249" i="1"/>
  <c r="AT250" i="1"/>
  <c r="AU250" i="1"/>
  <c r="AT251" i="1"/>
  <c r="AU251" i="1"/>
  <c r="AT252" i="1"/>
  <c r="AU252" i="1"/>
  <c r="AT253" i="1"/>
  <c r="AU253" i="1"/>
  <c r="AT254" i="1"/>
  <c r="AU254" i="1"/>
  <c r="AT255" i="1"/>
  <c r="AU255" i="1"/>
  <c r="AT256" i="1"/>
  <c r="AU256" i="1"/>
  <c r="AT262" i="1"/>
  <c r="AU262" i="1"/>
  <c r="AT272" i="1"/>
  <c r="AU272" i="1"/>
  <c r="AT273" i="1"/>
  <c r="AU273" i="1"/>
  <c r="AT277" i="1"/>
  <c r="AU277" i="1"/>
  <c r="AU278" i="1"/>
  <c r="AU7" i="1"/>
  <c r="AT7" i="1"/>
  <c r="AV7" i="1"/>
  <c r="AP8" i="1"/>
  <c r="AQ8" i="1"/>
  <c r="AO8" i="1" s="1"/>
  <c r="AQ9" i="1"/>
  <c r="AP10" i="1"/>
  <c r="AQ10" i="1"/>
  <c r="AO10" i="1" s="1"/>
  <c r="AQ11" i="1"/>
  <c r="AP12" i="1"/>
  <c r="AQ12" i="1"/>
  <c r="AO12" i="1" s="1"/>
  <c r="AQ13" i="1"/>
  <c r="AP14" i="1"/>
  <c r="AQ14" i="1"/>
  <c r="AO14" i="1" s="1"/>
  <c r="AQ15" i="1"/>
  <c r="AP16" i="1"/>
  <c r="AQ16" i="1"/>
  <c r="AO16" i="1" s="1"/>
  <c r="AQ17" i="1"/>
  <c r="AP18" i="1"/>
  <c r="AQ18" i="1"/>
  <c r="AO18" i="1" s="1"/>
  <c r="AQ19" i="1"/>
  <c r="AP20" i="1"/>
  <c r="AQ20" i="1"/>
  <c r="AO20" i="1" s="1"/>
  <c r="AQ21" i="1"/>
  <c r="AP22" i="1"/>
  <c r="AQ22" i="1"/>
  <c r="AO22" i="1" s="1"/>
  <c r="AQ23" i="1"/>
  <c r="AP24" i="1"/>
  <c r="AQ24" i="1"/>
  <c r="AO24" i="1" s="1"/>
  <c r="AQ25" i="1"/>
  <c r="AP26" i="1"/>
  <c r="AQ26" i="1"/>
  <c r="AO26" i="1" s="1"/>
  <c r="AQ27" i="1"/>
  <c r="AP28" i="1"/>
  <c r="AQ28" i="1"/>
  <c r="AO28" i="1" s="1"/>
  <c r="AQ29" i="1"/>
  <c r="AP30" i="1"/>
  <c r="AQ30" i="1"/>
  <c r="AO30" i="1" s="1"/>
  <c r="AQ31" i="1"/>
  <c r="AP32" i="1"/>
  <c r="AQ32" i="1"/>
  <c r="AO32" i="1" s="1"/>
  <c r="AQ33" i="1"/>
  <c r="AP34" i="1"/>
  <c r="AQ34" i="1"/>
  <c r="AO34" i="1" s="1"/>
  <c r="AQ35" i="1"/>
  <c r="AP36" i="1"/>
  <c r="AQ36" i="1"/>
  <c r="AO36" i="1" s="1"/>
  <c r="AQ37" i="1"/>
  <c r="AP38" i="1"/>
  <c r="AQ38" i="1"/>
  <c r="AO38" i="1" s="1"/>
  <c r="AQ39" i="1"/>
  <c r="AP40" i="1"/>
  <c r="AQ40" i="1"/>
  <c r="AO40" i="1" s="1"/>
  <c r="AQ41" i="1"/>
  <c r="AP42" i="1"/>
  <c r="AQ42" i="1"/>
  <c r="AO42" i="1" s="1"/>
  <c r="AQ43" i="1"/>
  <c r="AP44" i="1"/>
  <c r="AQ44" i="1"/>
  <c r="AO44" i="1" s="1"/>
  <c r="AQ45" i="1"/>
  <c r="AP46" i="1"/>
  <c r="AQ46" i="1"/>
  <c r="AO46" i="1" s="1"/>
  <c r="AQ47" i="1"/>
  <c r="AP48" i="1"/>
  <c r="AQ48" i="1"/>
  <c r="AO48" i="1" s="1"/>
  <c r="AQ49" i="1"/>
  <c r="AP50" i="1"/>
  <c r="AQ50" i="1"/>
  <c r="AO50" i="1" s="1"/>
  <c r="AQ51" i="1"/>
  <c r="AP52" i="1"/>
  <c r="AQ52" i="1"/>
  <c r="AO52" i="1" s="1"/>
  <c r="AQ53" i="1"/>
  <c r="AP54" i="1"/>
  <c r="AQ54" i="1"/>
  <c r="AO54" i="1" s="1"/>
  <c r="AQ55" i="1"/>
  <c r="AP56" i="1"/>
  <c r="AQ56" i="1"/>
  <c r="AO56" i="1" s="1"/>
  <c r="AQ57" i="1"/>
  <c r="AP58" i="1"/>
  <c r="AQ58" i="1"/>
  <c r="AO58" i="1" s="1"/>
  <c r="AQ59" i="1"/>
  <c r="AP60" i="1"/>
  <c r="AQ60" i="1"/>
  <c r="AO60" i="1" s="1"/>
  <c r="AQ61" i="1"/>
  <c r="AP62" i="1"/>
  <c r="AQ62" i="1"/>
  <c r="AO62" i="1" s="1"/>
  <c r="AQ63" i="1"/>
  <c r="AP64" i="1"/>
  <c r="AQ64" i="1"/>
  <c r="AO64" i="1" s="1"/>
  <c r="AQ65" i="1"/>
  <c r="AP66" i="1"/>
  <c r="AQ66" i="1"/>
  <c r="AO66" i="1" s="1"/>
  <c r="AQ67" i="1"/>
  <c r="AP68" i="1"/>
  <c r="AQ68" i="1"/>
  <c r="AO68" i="1" s="1"/>
  <c r="AQ69" i="1"/>
  <c r="AP70" i="1"/>
  <c r="AQ70" i="1"/>
  <c r="AO70" i="1" s="1"/>
  <c r="AQ71" i="1"/>
  <c r="AP72" i="1"/>
  <c r="AQ72" i="1"/>
  <c r="AO72" i="1" s="1"/>
  <c r="AQ73" i="1"/>
  <c r="AP74" i="1"/>
  <c r="AQ74" i="1"/>
  <c r="AO74" i="1" s="1"/>
  <c r="AQ75" i="1"/>
  <c r="AP76" i="1"/>
  <c r="AQ76" i="1"/>
  <c r="AO76" i="1" s="1"/>
  <c r="AQ77" i="1"/>
  <c r="AP78" i="1"/>
  <c r="AQ78" i="1"/>
  <c r="AO78" i="1" s="1"/>
  <c r="AQ79" i="1"/>
  <c r="AP80" i="1"/>
  <c r="AQ80" i="1"/>
  <c r="AO80" i="1" s="1"/>
  <c r="AQ81" i="1"/>
  <c r="AP82" i="1"/>
  <c r="AQ82" i="1"/>
  <c r="AO82" i="1" s="1"/>
  <c r="AQ83" i="1"/>
  <c r="AP84" i="1"/>
  <c r="AQ84" i="1"/>
  <c r="AO84" i="1" s="1"/>
  <c r="AQ85" i="1"/>
  <c r="AP86" i="1"/>
  <c r="AQ86" i="1"/>
  <c r="AO86" i="1" s="1"/>
  <c r="AQ87" i="1"/>
  <c r="AP88" i="1"/>
  <c r="AQ88" i="1"/>
  <c r="AO88" i="1" s="1"/>
  <c r="AQ89" i="1"/>
  <c r="AP90" i="1"/>
  <c r="AQ90" i="1"/>
  <c r="AO90" i="1" s="1"/>
  <c r="AQ91" i="1"/>
  <c r="AQ92" i="1"/>
  <c r="AP93" i="1"/>
  <c r="AQ93" i="1"/>
  <c r="AO93" i="1" s="1"/>
  <c r="AO94" i="1"/>
  <c r="AQ94" i="1"/>
  <c r="AP94" i="1" s="1"/>
  <c r="AP95" i="1"/>
  <c r="AQ95" i="1"/>
  <c r="AO95" i="1" s="1"/>
  <c r="AO96" i="1"/>
  <c r="AQ96" i="1"/>
  <c r="AP96" i="1" s="1"/>
  <c r="AP97" i="1"/>
  <c r="AQ97" i="1"/>
  <c r="AO97" i="1" s="1"/>
  <c r="AO98" i="1"/>
  <c r="AQ98" i="1"/>
  <c r="AP98" i="1" s="1"/>
  <c r="AP99" i="1"/>
  <c r="AQ99" i="1"/>
  <c r="AO99" i="1" s="1"/>
  <c r="AO100" i="1"/>
  <c r="AQ100" i="1"/>
  <c r="AP100" i="1" s="1"/>
  <c r="AP101" i="1"/>
  <c r="AQ101" i="1"/>
  <c r="AO101" i="1" s="1"/>
  <c r="AO102" i="1"/>
  <c r="AQ102" i="1"/>
  <c r="AP102" i="1" s="1"/>
  <c r="AP103" i="1"/>
  <c r="AQ103" i="1"/>
  <c r="AO103" i="1" s="1"/>
  <c r="AO104" i="1"/>
  <c r="AQ104" i="1"/>
  <c r="AP104" i="1" s="1"/>
  <c r="AP105" i="1"/>
  <c r="AQ105" i="1"/>
  <c r="AO105" i="1" s="1"/>
  <c r="AO106" i="1"/>
  <c r="AQ106" i="1"/>
  <c r="AP106" i="1" s="1"/>
  <c r="AP107" i="1"/>
  <c r="AQ107" i="1"/>
  <c r="AO107" i="1" s="1"/>
  <c r="AO108" i="1"/>
  <c r="AQ108" i="1"/>
  <c r="AP108" i="1" s="1"/>
  <c r="AP109" i="1"/>
  <c r="AQ109" i="1"/>
  <c r="AO109" i="1" s="1"/>
  <c r="AO110" i="1"/>
  <c r="AQ110" i="1"/>
  <c r="AP110" i="1" s="1"/>
  <c r="AP111" i="1"/>
  <c r="AQ111" i="1"/>
  <c r="AO111" i="1" s="1"/>
  <c r="AO112" i="1"/>
  <c r="AQ112" i="1"/>
  <c r="AP112" i="1" s="1"/>
  <c r="AP113" i="1"/>
  <c r="AQ113" i="1"/>
  <c r="AO113" i="1" s="1"/>
  <c r="AO114" i="1"/>
  <c r="AQ114" i="1"/>
  <c r="AP114" i="1" s="1"/>
  <c r="AP115" i="1"/>
  <c r="AQ115" i="1"/>
  <c r="AO115" i="1" s="1"/>
  <c r="AO116" i="1"/>
  <c r="AQ116" i="1"/>
  <c r="AP116" i="1" s="1"/>
  <c r="AP117" i="1"/>
  <c r="AQ117" i="1"/>
  <c r="AO117" i="1" s="1"/>
  <c r="AO118" i="1"/>
  <c r="AQ118" i="1"/>
  <c r="AP118" i="1" s="1"/>
  <c r="AP119" i="1"/>
  <c r="AQ119" i="1"/>
  <c r="AO119" i="1" s="1"/>
  <c r="AO120" i="1"/>
  <c r="AQ120" i="1"/>
  <c r="AP120" i="1" s="1"/>
  <c r="AP121" i="1"/>
  <c r="AQ121" i="1"/>
  <c r="AO121" i="1" s="1"/>
  <c r="AO122" i="1"/>
  <c r="AQ122" i="1"/>
  <c r="AP122" i="1" s="1"/>
  <c r="AP123" i="1"/>
  <c r="AQ123" i="1"/>
  <c r="AO123" i="1" s="1"/>
  <c r="AO124" i="1"/>
  <c r="AQ124" i="1"/>
  <c r="AP124" i="1" s="1"/>
  <c r="AP125" i="1"/>
  <c r="AQ125" i="1"/>
  <c r="AO125" i="1" s="1"/>
  <c r="AO126" i="1"/>
  <c r="AQ126" i="1"/>
  <c r="AP126" i="1" s="1"/>
  <c r="AP127" i="1"/>
  <c r="AQ127" i="1"/>
  <c r="AO127" i="1" s="1"/>
  <c r="AO128" i="1"/>
  <c r="AQ128" i="1"/>
  <c r="AP128" i="1" s="1"/>
  <c r="AP129" i="1"/>
  <c r="AQ129" i="1"/>
  <c r="AO129" i="1" s="1"/>
  <c r="AO130" i="1"/>
  <c r="AQ130" i="1"/>
  <c r="AP130" i="1" s="1"/>
  <c r="AP131" i="1"/>
  <c r="AQ131" i="1"/>
  <c r="AO131" i="1" s="1"/>
  <c r="AO132" i="1"/>
  <c r="AQ132" i="1"/>
  <c r="AP132" i="1" s="1"/>
  <c r="AP133" i="1"/>
  <c r="AQ133" i="1"/>
  <c r="AO133" i="1" s="1"/>
  <c r="AO134" i="1"/>
  <c r="AQ134" i="1"/>
  <c r="AP134" i="1" s="1"/>
  <c r="AP135" i="1"/>
  <c r="AQ135" i="1"/>
  <c r="AO135" i="1" s="1"/>
  <c r="AO136" i="1"/>
  <c r="AQ136" i="1"/>
  <c r="AP136" i="1" s="1"/>
  <c r="AP137" i="1"/>
  <c r="AQ137" i="1"/>
  <c r="AO137" i="1" s="1"/>
  <c r="AO138" i="1"/>
  <c r="AQ138" i="1"/>
  <c r="AP138" i="1" s="1"/>
  <c r="AP139" i="1"/>
  <c r="AQ139" i="1"/>
  <c r="AO139" i="1" s="1"/>
  <c r="AO140" i="1"/>
  <c r="AQ140" i="1"/>
  <c r="AP140" i="1" s="1"/>
  <c r="AP141" i="1"/>
  <c r="AQ141" i="1"/>
  <c r="AO141" i="1" s="1"/>
  <c r="AO142" i="1"/>
  <c r="AQ142" i="1"/>
  <c r="AP142" i="1" s="1"/>
  <c r="AP143" i="1"/>
  <c r="AQ143" i="1"/>
  <c r="AO143" i="1" s="1"/>
  <c r="AO144" i="1"/>
  <c r="AQ144" i="1"/>
  <c r="AP144" i="1" s="1"/>
  <c r="AP145" i="1"/>
  <c r="AQ145" i="1"/>
  <c r="AO145" i="1" s="1"/>
  <c r="AO146" i="1"/>
  <c r="AQ146" i="1"/>
  <c r="AP146" i="1" s="1"/>
  <c r="AP147" i="1"/>
  <c r="AQ147" i="1"/>
  <c r="AO147" i="1" s="1"/>
  <c r="AO148" i="1"/>
  <c r="AQ148" i="1"/>
  <c r="AP148" i="1" s="1"/>
  <c r="AP149" i="1"/>
  <c r="AQ149" i="1"/>
  <c r="AO149" i="1" s="1"/>
  <c r="AO150" i="1"/>
  <c r="AQ150" i="1"/>
  <c r="AP150" i="1" s="1"/>
  <c r="AP151" i="1"/>
  <c r="AQ151" i="1"/>
  <c r="AO151" i="1" s="1"/>
  <c r="AO152" i="1"/>
  <c r="AQ152" i="1"/>
  <c r="AP152" i="1" s="1"/>
  <c r="AP153" i="1"/>
  <c r="AQ153" i="1"/>
  <c r="AO153" i="1" s="1"/>
  <c r="AO154" i="1"/>
  <c r="AQ154" i="1"/>
  <c r="AP154" i="1" s="1"/>
  <c r="AP155" i="1"/>
  <c r="AQ155" i="1"/>
  <c r="AO155" i="1" s="1"/>
  <c r="AO156" i="1"/>
  <c r="AQ156" i="1"/>
  <c r="AP156" i="1" s="1"/>
  <c r="AP157" i="1"/>
  <c r="AQ157" i="1"/>
  <c r="AO157" i="1" s="1"/>
  <c r="AO158" i="1"/>
  <c r="AQ158" i="1"/>
  <c r="AP158" i="1" s="1"/>
  <c r="AP159" i="1"/>
  <c r="AQ159" i="1"/>
  <c r="AO159" i="1" s="1"/>
  <c r="AO160" i="1"/>
  <c r="AQ160" i="1"/>
  <c r="AP160" i="1" s="1"/>
  <c r="AP161" i="1"/>
  <c r="AQ161" i="1"/>
  <c r="AO161" i="1" s="1"/>
  <c r="AO162" i="1"/>
  <c r="AQ162" i="1"/>
  <c r="AP162" i="1" s="1"/>
  <c r="AP163" i="1"/>
  <c r="AQ163" i="1"/>
  <c r="AO163" i="1" s="1"/>
  <c r="AO164" i="1"/>
  <c r="AQ164" i="1"/>
  <c r="AP164" i="1" s="1"/>
  <c r="AP165" i="1"/>
  <c r="AQ165" i="1"/>
  <c r="AO165" i="1" s="1"/>
  <c r="AO166" i="1"/>
  <c r="AQ166" i="1"/>
  <c r="AP166" i="1" s="1"/>
  <c r="AP167" i="1"/>
  <c r="AQ167" i="1"/>
  <c r="AO167" i="1" s="1"/>
  <c r="AO168" i="1"/>
  <c r="AQ168" i="1"/>
  <c r="AP168" i="1" s="1"/>
  <c r="AP169" i="1"/>
  <c r="AQ169" i="1"/>
  <c r="AO169" i="1" s="1"/>
  <c r="AO170" i="1"/>
  <c r="AQ170" i="1"/>
  <c r="AP170" i="1" s="1"/>
  <c r="AP171" i="1"/>
  <c r="AQ171" i="1"/>
  <c r="AO171" i="1" s="1"/>
  <c r="AO172" i="1"/>
  <c r="AQ172" i="1"/>
  <c r="AP172" i="1" s="1"/>
  <c r="AP173" i="1"/>
  <c r="AQ173" i="1"/>
  <c r="AO173" i="1" s="1"/>
  <c r="AO174" i="1"/>
  <c r="AQ174" i="1"/>
  <c r="AP174" i="1" s="1"/>
  <c r="AP175" i="1"/>
  <c r="AQ175" i="1"/>
  <c r="AO175" i="1" s="1"/>
  <c r="AO176" i="1"/>
  <c r="AQ176" i="1"/>
  <c r="AP176" i="1" s="1"/>
  <c r="AP177" i="1"/>
  <c r="AQ177" i="1"/>
  <c r="AO177" i="1" s="1"/>
  <c r="AO178" i="1"/>
  <c r="AQ178" i="1"/>
  <c r="AP178" i="1" s="1"/>
  <c r="AP179" i="1"/>
  <c r="AQ179" i="1"/>
  <c r="AO179" i="1" s="1"/>
  <c r="AO180" i="1"/>
  <c r="AQ180" i="1"/>
  <c r="AP180" i="1" s="1"/>
  <c r="AP181" i="1"/>
  <c r="AQ181" i="1"/>
  <c r="AO181" i="1" s="1"/>
  <c r="AO182" i="1"/>
  <c r="AQ182" i="1"/>
  <c r="AP182" i="1" s="1"/>
  <c r="AP183" i="1"/>
  <c r="AQ183" i="1"/>
  <c r="AO183" i="1" s="1"/>
  <c r="AO184" i="1"/>
  <c r="AQ184" i="1"/>
  <c r="AP184" i="1" s="1"/>
  <c r="AP185" i="1"/>
  <c r="AQ185" i="1"/>
  <c r="AO185" i="1" s="1"/>
  <c r="AO186" i="1"/>
  <c r="AQ186" i="1"/>
  <c r="AP186" i="1" s="1"/>
  <c r="AP187" i="1"/>
  <c r="AQ187" i="1"/>
  <c r="AO187" i="1" s="1"/>
  <c r="AO188" i="1"/>
  <c r="AQ188" i="1"/>
  <c r="AP188" i="1" s="1"/>
  <c r="AP189" i="1"/>
  <c r="AQ189" i="1"/>
  <c r="AO189" i="1" s="1"/>
  <c r="AO190" i="1"/>
  <c r="AQ190" i="1"/>
  <c r="AP190" i="1" s="1"/>
  <c r="AP191" i="1"/>
  <c r="AQ191" i="1"/>
  <c r="AO191" i="1" s="1"/>
  <c r="AO192" i="1"/>
  <c r="AQ192" i="1"/>
  <c r="AP192" i="1" s="1"/>
  <c r="AP193" i="1"/>
  <c r="AQ193" i="1"/>
  <c r="AO193" i="1" s="1"/>
  <c r="AO194" i="1"/>
  <c r="AQ194" i="1"/>
  <c r="AP194" i="1" s="1"/>
  <c r="AP195" i="1"/>
  <c r="AQ195" i="1"/>
  <c r="AO195" i="1" s="1"/>
  <c r="AO196" i="1"/>
  <c r="AQ196" i="1"/>
  <c r="AP196" i="1" s="1"/>
  <c r="AP197" i="1"/>
  <c r="AQ197" i="1"/>
  <c r="AO197" i="1" s="1"/>
  <c r="AO198" i="1"/>
  <c r="AQ198" i="1"/>
  <c r="AP198" i="1" s="1"/>
  <c r="AP199" i="1"/>
  <c r="AQ199" i="1"/>
  <c r="AO199" i="1" s="1"/>
  <c r="AO200" i="1"/>
  <c r="AQ200" i="1"/>
  <c r="AP200" i="1" s="1"/>
  <c r="AP201" i="1"/>
  <c r="AQ201" i="1"/>
  <c r="AO201" i="1" s="1"/>
  <c r="AO202" i="1"/>
  <c r="AQ202" i="1"/>
  <c r="AP202" i="1" s="1"/>
  <c r="AP203" i="1"/>
  <c r="AQ203" i="1"/>
  <c r="AO203" i="1" s="1"/>
  <c r="AO204" i="1"/>
  <c r="AQ204" i="1"/>
  <c r="AP204" i="1" s="1"/>
  <c r="AP205" i="1"/>
  <c r="AQ205" i="1"/>
  <c r="AO205" i="1" s="1"/>
  <c r="AO206" i="1"/>
  <c r="AQ206" i="1"/>
  <c r="AP206" i="1" s="1"/>
  <c r="AP207" i="1"/>
  <c r="AQ207" i="1"/>
  <c r="AO207" i="1" s="1"/>
  <c r="AO208" i="1"/>
  <c r="AQ208" i="1"/>
  <c r="AP208" i="1" s="1"/>
  <c r="AP209" i="1"/>
  <c r="AQ209" i="1"/>
  <c r="AO209" i="1" s="1"/>
  <c r="AO210" i="1"/>
  <c r="AQ210" i="1"/>
  <c r="AP210" i="1" s="1"/>
  <c r="AP211" i="1"/>
  <c r="AQ211" i="1"/>
  <c r="AO211" i="1" s="1"/>
  <c r="AO212" i="1"/>
  <c r="AQ212" i="1"/>
  <c r="AP212" i="1" s="1"/>
  <c r="AP213" i="1"/>
  <c r="AQ213" i="1"/>
  <c r="AO213" i="1" s="1"/>
  <c r="AO214" i="1"/>
  <c r="AQ214" i="1"/>
  <c r="AP214" i="1" s="1"/>
  <c r="AP215" i="1"/>
  <c r="AQ215" i="1"/>
  <c r="AO215" i="1" s="1"/>
  <c r="AO216" i="1"/>
  <c r="AQ216" i="1"/>
  <c r="AP216" i="1" s="1"/>
  <c r="AP217" i="1"/>
  <c r="AQ217" i="1"/>
  <c r="AO217" i="1" s="1"/>
  <c r="AO218" i="1"/>
  <c r="AQ218" i="1"/>
  <c r="AP218" i="1" s="1"/>
  <c r="AP219" i="1"/>
  <c r="AQ219" i="1"/>
  <c r="AO219" i="1" s="1"/>
  <c r="AQ220" i="1"/>
  <c r="AP220" i="1" s="1"/>
  <c r="AP221" i="1"/>
  <c r="AQ221" i="1"/>
  <c r="AO221" i="1" s="1"/>
  <c r="AQ222" i="1"/>
  <c r="AP222" i="1" s="1"/>
  <c r="AP223" i="1"/>
  <c r="AQ223" i="1"/>
  <c r="AO223" i="1" s="1"/>
  <c r="AQ224" i="1"/>
  <c r="AP224" i="1" s="1"/>
  <c r="AP225" i="1"/>
  <c r="AQ225" i="1"/>
  <c r="AO225" i="1" s="1"/>
  <c r="AQ226" i="1"/>
  <c r="AP226" i="1" s="1"/>
  <c r="AP227" i="1"/>
  <c r="AQ227" i="1"/>
  <c r="AO227" i="1" s="1"/>
  <c r="AQ228" i="1"/>
  <c r="AP228" i="1" s="1"/>
  <c r="AP229" i="1"/>
  <c r="AQ229" i="1"/>
  <c r="AO229" i="1" s="1"/>
  <c r="AQ230" i="1"/>
  <c r="AP230" i="1" s="1"/>
  <c r="AP231" i="1"/>
  <c r="AQ231" i="1"/>
  <c r="AO231" i="1" s="1"/>
  <c r="AQ232" i="1"/>
  <c r="AP232" i="1" s="1"/>
  <c r="AP233" i="1"/>
  <c r="AQ233" i="1"/>
  <c r="AO233" i="1" s="1"/>
  <c r="AQ234" i="1"/>
  <c r="AP234" i="1" s="1"/>
  <c r="AP235" i="1"/>
  <c r="AQ235" i="1"/>
  <c r="AO235" i="1" s="1"/>
  <c r="AQ236" i="1"/>
  <c r="AP236" i="1" s="1"/>
  <c r="AP237" i="1"/>
  <c r="AQ237" i="1"/>
  <c r="AO237" i="1" s="1"/>
  <c r="AQ238" i="1"/>
  <c r="AP238" i="1" s="1"/>
  <c r="AP239" i="1"/>
  <c r="AQ239" i="1"/>
  <c r="AO239" i="1" s="1"/>
  <c r="AQ240" i="1"/>
  <c r="AP240" i="1" s="1"/>
  <c r="AP241" i="1"/>
  <c r="AQ241" i="1"/>
  <c r="AO241" i="1" s="1"/>
  <c r="AQ242" i="1"/>
  <c r="AP242" i="1" s="1"/>
  <c r="AP243" i="1"/>
  <c r="AQ243" i="1"/>
  <c r="AO243" i="1" s="1"/>
  <c r="AQ244" i="1"/>
  <c r="AP244" i="1" s="1"/>
  <c r="AP245" i="1"/>
  <c r="AQ245" i="1"/>
  <c r="AO245" i="1" s="1"/>
  <c r="AQ246" i="1"/>
  <c r="AP246" i="1" s="1"/>
  <c r="AP247" i="1"/>
  <c r="AQ247" i="1"/>
  <c r="AO247" i="1" s="1"/>
  <c r="AQ248" i="1"/>
  <c r="AP248" i="1" s="1"/>
  <c r="AP249" i="1"/>
  <c r="AQ249" i="1"/>
  <c r="AO249" i="1" s="1"/>
  <c r="AQ250" i="1"/>
  <c r="AP250" i="1" s="1"/>
  <c r="AP251" i="1"/>
  <c r="AQ251" i="1"/>
  <c r="AO251" i="1" s="1"/>
  <c r="AQ252" i="1"/>
  <c r="AP252" i="1" s="1"/>
  <c r="AP253" i="1"/>
  <c r="AQ253" i="1"/>
  <c r="AO253" i="1" s="1"/>
  <c r="AQ254" i="1"/>
  <c r="AP254" i="1" s="1"/>
  <c r="AP255" i="1"/>
  <c r="AQ255" i="1"/>
  <c r="AO255" i="1" s="1"/>
  <c r="AP7" i="1"/>
  <c r="AO7" i="1"/>
  <c r="AQ7" i="1"/>
  <c r="AK255" i="1"/>
  <c r="AJ255" i="1"/>
  <c r="AK254" i="1"/>
  <c r="AJ254" i="1"/>
  <c r="AK253" i="1"/>
  <c r="AJ253" i="1"/>
  <c r="AK252" i="1"/>
  <c r="AJ252" i="1"/>
  <c r="AK251" i="1"/>
  <c r="AJ251" i="1"/>
  <c r="AK250" i="1"/>
  <c r="AJ250" i="1"/>
  <c r="AK249" i="1"/>
  <c r="AJ249" i="1"/>
  <c r="AK248" i="1"/>
  <c r="AJ248" i="1"/>
  <c r="AK247" i="1"/>
  <c r="AJ247" i="1"/>
  <c r="AK246" i="1"/>
  <c r="AJ246" i="1"/>
  <c r="AK245" i="1"/>
  <c r="AJ245" i="1"/>
  <c r="AK244" i="1"/>
  <c r="AJ244" i="1"/>
  <c r="AK243" i="1"/>
  <c r="AJ243" i="1"/>
  <c r="AK242" i="1"/>
  <c r="AJ242" i="1"/>
  <c r="AK241" i="1"/>
  <c r="AJ241" i="1"/>
  <c r="AK240" i="1"/>
  <c r="AJ240" i="1"/>
  <c r="AK239" i="1"/>
  <c r="AJ239" i="1"/>
  <c r="AK238" i="1"/>
  <c r="AJ238" i="1"/>
  <c r="AK237" i="1"/>
  <c r="AJ237" i="1"/>
  <c r="AK236" i="1"/>
  <c r="AJ236" i="1"/>
  <c r="AK235" i="1"/>
  <c r="AJ235" i="1"/>
  <c r="AK234" i="1"/>
  <c r="AJ234" i="1"/>
  <c r="AK233" i="1"/>
  <c r="AJ233" i="1"/>
  <c r="AK232" i="1"/>
  <c r="AJ232" i="1"/>
  <c r="AK231" i="1"/>
  <c r="AJ231" i="1"/>
  <c r="AK230" i="1"/>
  <c r="AJ230" i="1"/>
  <c r="AK229" i="1"/>
  <c r="AJ229" i="1"/>
  <c r="AK228" i="1"/>
  <c r="AJ228" i="1"/>
  <c r="AK227" i="1"/>
  <c r="AJ227" i="1"/>
  <c r="AK226" i="1"/>
  <c r="AJ226" i="1"/>
  <c r="AK225" i="1"/>
  <c r="AJ225" i="1"/>
  <c r="AK224" i="1"/>
  <c r="AJ224" i="1"/>
  <c r="AK223" i="1"/>
  <c r="AJ223" i="1"/>
  <c r="AK222" i="1"/>
  <c r="AJ222" i="1"/>
  <c r="AK221" i="1"/>
  <c r="AJ221" i="1"/>
  <c r="AK220" i="1"/>
  <c r="AJ220" i="1"/>
  <c r="AK219" i="1"/>
  <c r="AJ219" i="1"/>
  <c r="AK218" i="1"/>
  <c r="AJ218" i="1"/>
  <c r="AK217" i="1"/>
  <c r="AJ217" i="1"/>
  <c r="AK216" i="1"/>
  <c r="AJ216" i="1"/>
  <c r="AK215" i="1"/>
  <c r="AJ215" i="1"/>
  <c r="AK214" i="1"/>
  <c r="AJ214" i="1"/>
  <c r="AK213" i="1"/>
  <c r="AJ213" i="1"/>
  <c r="AK212" i="1"/>
  <c r="AJ212" i="1"/>
  <c r="AK211" i="1"/>
  <c r="AJ211" i="1"/>
  <c r="AK210" i="1"/>
  <c r="AJ210" i="1"/>
  <c r="AK209" i="1"/>
  <c r="AJ209" i="1"/>
  <c r="AK208" i="1"/>
  <c r="AJ208" i="1"/>
  <c r="AK207" i="1"/>
  <c r="AJ207" i="1"/>
  <c r="AK206" i="1"/>
  <c r="AJ206" i="1"/>
  <c r="AK205" i="1"/>
  <c r="AJ205" i="1"/>
  <c r="AK204" i="1"/>
  <c r="AJ204" i="1"/>
  <c r="AK203" i="1"/>
  <c r="AJ203" i="1"/>
  <c r="AK202" i="1"/>
  <c r="AJ202" i="1"/>
  <c r="AK201" i="1"/>
  <c r="AJ201" i="1"/>
  <c r="AK200" i="1"/>
  <c r="AJ200" i="1"/>
  <c r="AK199" i="1"/>
  <c r="AJ199" i="1"/>
  <c r="AK198" i="1"/>
  <c r="AJ198" i="1"/>
  <c r="AK197" i="1"/>
  <c r="AJ197" i="1"/>
  <c r="AK196" i="1"/>
  <c r="AJ196" i="1"/>
  <c r="AK195" i="1"/>
  <c r="AJ195" i="1"/>
  <c r="AK194" i="1"/>
  <c r="AJ194" i="1"/>
  <c r="AK193" i="1"/>
  <c r="AJ193" i="1"/>
  <c r="AK192" i="1"/>
  <c r="AJ192" i="1"/>
  <c r="AK191" i="1"/>
  <c r="AJ191" i="1"/>
  <c r="AK190" i="1"/>
  <c r="AJ190" i="1"/>
  <c r="AK189" i="1"/>
  <c r="AJ189" i="1"/>
  <c r="AK188" i="1"/>
  <c r="AJ188" i="1"/>
  <c r="AK187" i="1"/>
  <c r="AJ187" i="1"/>
  <c r="AK186" i="1"/>
  <c r="AJ186" i="1"/>
  <c r="AK185" i="1"/>
  <c r="AJ185" i="1"/>
  <c r="AK184" i="1"/>
  <c r="AJ184" i="1"/>
  <c r="AK183" i="1"/>
  <c r="AJ183" i="1"/>
  <c r="AK182" i="1"/>
  <c r="AJ182" i="1"/>
  <c r="AK181" i="1"/>
  <c r="AJ181" i="1"/>
  <c r="AK180" i="1"/>
  <c r="AJ180" i="1"/>
  <c r="AK179" i="1"/>
  <c r="AJ179" i="1"/>
  <c r="AK178" i="1"/>
  <c r="AJ178" i="1"/>
  <c r="AK177" i="1"/>
  <c r="AJ177" i="1"/>
  <c r="AK176" i="1"/>
  <c r="AJ176" i="1"/>
  <c r="AK175" i="1"/>
  <c r="AJ175" i="1"/>
  <c r="AK174" i="1"/>
  <c r="AJ174" i="1"/>
  <c r="AK173" i="1"/>
  <c r="AJ173" i="1"/>
  <c r="AK172" i="1"/>
  <c r="AJ172" i="1"/>
  <c r="AK171" i="1"/>
  <c r="AJ171" i="1"/>
  <c r="AK170" i="1"/>
  <c r="AJ170" i="1"/>
  <c r="AK169" i="1"/>
  <c r="AJ169" i="1"/>
  <c r="AK168" i="1"/>
  <c r="AJ168" i="1"/>
  <c r="AK167" i="1"/>
  <c r="AJ167" i="1"/>
  <c r="AK166" i="1"/>
  <c r="AJ166" i="1"/>
  <c r="AK165" i="1"/>
  <c r="AJ165" i="1"/>
  <c r="AK164" i="1"/>
  <c r="AJ164" i="1"/>
  <c r="AK163" i="1"/>
  <c r="AJ163" i="1"/>
  <c r="AK162" i="1"/>
  <c r="AJ162" i="1"/>
  <c r="AK161" i="1"/>
  <c r="AJ161" i="1"/>
  <c r="AK160" i="1"/>
  <c r="AJ160" i="1"/>
  <c r="AK159" i="1"/>
  <c r="AJ159" i="1"/>
  <c r="AK158" i="1"/>
  <c r="AJ158" i="1"/>
  <c r="AK157" i="1"/>
  <c r="AJ157" i="1"/>
  <c r="AK156" i="1"/>
  <c r="AJ156" i="1"/>
  <c r="AK155" i="1"/>
  <c r="AJ155" i="1"/>
  <c r="AK154" i="1"/>
  <c r="AJ154" i="1"/>
  <c r="AK153" i="1"/>
  <c r="AJ153" i="1"/>
  <c r="AK152" i="1"/>
  <c r="AJ152" i="1"/>
  <c r="AK151" i="1"/>
  <c r="AJ151" i="1"/>
  <c r="AK150" i="1"/>
  <c r="AJ150" i="1"/>
  <c r="AK149" i="1"/>
  <c r="AJ149" i="1"/>
  <c r="AK148" i="1"/>
  <c r="AJ148" i="1"/>
  <c r="AK147" i="1"/>
  <c r="AJ147" i="1"/>
  <c r="AK146" i="1"/>
  <c r="AJ146" i="1"/>
  <c r="AK145" i="1"/>
  <c r="AJ145" i="1"/>
  <c r="AK144" i="1"/>
  <c r="AJ144" i="1"/>
  <c r="AK143" i="1"/>
  <c r="AJ143" i="1"/>
  <c r="AK142" i="1"/>
  <c r="AJ142" i="1"/>
  <c r="AK141" i="1"/>
  <c r="AJ141" i="1"/>
  <c r="AK140" i="1"/>
  <c r="AJ140" i="1"/>
  <c r="AK139" i="1"/>
  <c r="AJ139" i="1"/>
  <c r="AK138" i="1"/>
  <c r="AJ138" i="1"/>
  <c r="AK137" i="1"/>
  <c r="AJ137" i="1"/>
  <c r="AK136" i="1"/>
  <c r="AJ136" i="1"/>
  <c r="AK135" i="1"/>
  <c r="AJ135" i="1"/>
  <c r="AK134" i="1"/>
  <c r="AJ134" i="1"/>
  <c r="AK133" i="1"/>
  <c r="AJ133" i="1"/>
  <c r="AK132" i="1"/>
  <c r="AJ132" i="1"/>
  <c r="AK131" i="1"/>
  <c r="AJ131" i="1"/>
  <c r="AK130" i="1"/>
  <c r="AJ130" i="1"/>
  <c r="AK129" i="1"/>
  <c r="AJ129" i="1"/>
  <c r="AK128" i="1"/>
  <c r="AJ128" i="1"/>
  <c r="AK127" i="1"/>
  <c r="AJ127" i="1"/>
  <c r="AK126" i="1"/>
  <c r="AJ126" i="1"/>
  <c r="AK125" i="1"/>
  <c r="AJ125" i="1"/>
  <c r="AK124" i="1"/>
  <c r="AJ124" i="1"/>
  <c r="AK123" i="1"/>
  <c r="AJ123" i="1"/>
  <c r="AK122" i="1"/>
  <c r="AJ122" i="1"/>
  <c r="AK121" i="1"/>
  <c r="AJ121" i="1"/>
  <c r="AK120" i="1"/>
  <c r="AJ120" i="1"/>
  <c r="AK119" i="1"/>
  <c r="AJ119" i="1"/>
  <c r="AK118" i="1"/>
  <c r="AJ118" i="1"/>
  <c r="AK117" i="1"/>
  <c r="AJ117" i="1"/>
  <c r="AK116" i="1"/>
  <c r="AJ116" i="1"/>
  <c r="AK115" i="1"/>
  <c r="AJ115" i="1"/>
  <c r="AK114" i="1"/>
  <c r="AJ114" i="1"/>
  <c r="AK113" i="1"/>
  <c r="AJ113" i="1"/>
  <c r="AK112" i="1"/>
  <c r="AJ112" i="1"/>
  <c r="AK111" i="1"/>
  <c r="AJ111" i="1"/>
  <c r="AK110" i="1"/>
  <c r="AJ110" i="1"/>
  <c r="AK109" i="1"/>
  <c r="AJ109" i="1"/>
  <c r="AK108" i="1"/>
  <c r="AJ108" i="1"/>
  <c r="AK107" i="1"/>
  <c r="AJ107" i="1"/>
  <c r="AK106" i="1"/>
  <c r="AJ106" i="1"/>
  <c r="AK105" i="1"/>
  <c r="AJ105" i="1"/>
  <c r="AK104" i="1"/>
  <c r="AJ104" i="1"/>
  <c r="AK103" i="1"/>
  <c r="AJ103" i="1"/>
  <c r="AK102" i="1"/>
  <c r="AJ102" i="1"/>
  <c r="AK101" i="1"/>
  <c r="AJ101" i="1"/>
  <c r="AK100" i="1"/>
  <c r="AJ100" i="1"/>
  <c r="AK99" i="1"/>
  <c r="AJ99" i="1"/>
  <c r="AK98" i="1"/>
  <c r="AJ98" i="1"/>
  <c r="AK97" i="1"/>
  <c r="AJ97" i="1"/>
  <c r="AK96" i="1"/>
  <c r="AJ96" i="1"/>
  <c r="AK95" i="1"/>
  <c r="AJ95" i="1"/>
  <c r="AK94" i="1"/>
  <c r="AJ94" i="1"/>
  <c r="AK93" i="1"/>
  <c r="AJ93" i="1"/>
  <c r="AK92" i="1"/>
  <c r="AJ92" i="1"/>
  <c r="AK91" i="1"/>
  <c r="AJ91" i="1"/>
  <c r="AK90" i="1"/>
  <c r="AJ90" i="1"/>
  <c r="AK89" i="1"/>
  <c r="AJ89" i="1"/>
  <c r="AK88" i="1"/>
  <c r="AJ88" i="1"/>
  <c r="AK87" i="1"/>
  <c r="AJ87" i="1"/>
  <c r="AK86" i="1"/>
  <c r="AJ86" i="1"/>
  <c r="AK85" i="1"/>
  <c r="AJ85" i="1"/>
  <c r="AK84" i="1"/>
  <c r="AJ84" i="1"/>
  <c r="AK83" i="1"/>
  <c r="AJ83" i="1"/>
  <c r="AK82" i="1"/>
  <c r="AJ82" i="1"/>
  <c r="AK81" i="1"/>
  <c r="AJ81" i="1"/>
  <c r="AK80" i="1"/>
  <c r="AJ80" i="1"/>
  <c r="AK79" i="1"/>
  <c r="AJ79" i="1"/>
  <c r="AK78" i="1"/>
  <c r="AJ78" i="1"/>
  <c r="AK77" i="1"/>
  <c r="AJ77" i="1"/>
  <c r="AK76" i="1"/>
  <c r="AJ76" i="1"/>
  <c r="AK75" i="1"/>
  <c r="AJ75" i="1"/>
  <c r="AK74" i="1"/>
  <c r="AJ74" i="1"/>
  <c r="AK73" i="1"/>
  <c r="AJ73" i="1"/>
  <c r="AK72" i="1"/>
  <c r="AJ72" i="1"/>
  <c r="AK71" i="1"/>
  <c r="AJ71" i="1"/>
  <c r="AK70" i="1"/>
  <c r="AJ70" i="1"/>
  <c r="AK69" i="1"/>
  <c r="AJ69" i="1"/>
  <c r="AK68" i="1"/>
  <c r="AJ68" i="1"/>
  <c r="AK67" i="1"/>
  <c r="AJ67" i="1"/>
  <c r="AK66" i="1"/>
  <c r="AJ66" i="1"/>
  <c r="AK65" i="1"/>
  <c r="AJ65" i="1"/>
  <c r="AK64" i="1"/>
  <c r="AJ64" i="1"/>
  <c r="AK63" i="1"/>
  <c r="AJ63" i="1"/>
  <c r="AK62" i="1"/>
  <c r="AJ62" i="1"/>
  <c r="AK61" i="1"/>
  <c r="AJ61" i="1"/>
  <c r="AK60" i="1"/>
  <c r="AJ60" i="1"/>
  <c r="AK59" i="1"/>
  <c r="AJ59" i="1"/>
  <c r="AK58" i="1"/>
  <c r="AJ58" i="1"/>
  <c r="AK57" i="1"/>
  <c r="AJ57" i="1"/>
  <c r="AK56" i="1"/>
  <c r="AJ56" i="1"/>
  <c r="AK55" i="1"/>
  <c r="AJ55" i="1"/>
  <c r="AK54" i="1"/>
  <c r="AJ54" i="1"/>
  <c r="AK53" i="1"/>
  <c r="AJ53" i="1"/>
  <c r="AK52" i="1"/>
  <c r="AJ52" i="1"/>
  <c r="AK51" i="1"/>
  <c r="AJ51" i="1"/>
  <c r="AK50" i="1"/>
  <c r="AJ50" i="1"/>
  <c r="AK49" i="1"/>
  <c r="AJ49" i="1"/>
  <c r="AK48" i="1"/>
  <c r="AJ48" i="1"/>
  <c r="AK47" i="1"/>
  <c r="AJ47" i="1"/>
  <c r="AK46" i="1"/>
  <c r="AJ46" i="1"/>
  <c r="AK45" i="1"/>
  <c r="AJ45" i="1"/>
  <c r="AK44" i="1"/>
  <c r="AJ44" i="1"/>
  <c r="AK43" i="1"/>
  <c r="AJ43" i="1"/>
  <c r="AK42" i="1"/>
  <c r="AJ42" i="1"/>
  <c r="AK41" i="1"/>
  <c r="AJ41" i="1"/>
  <c r="AK40" i="1"/>
  <c r="AJ40" i="1"/>
  <c r="AK39" i="1"/>
  <c r="AJ39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J21" i="1"/>
  <c r="AK20" i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7" i="1"/>
  <c r="AG8" i="1"/>
  <c r="AE8" i="1" s="1"/>
  <c r="AF9" i="1"/>
  <c r="AG9" i="1"/>
  <c r="AE9" i="1" s="1"/>
  <c r="AG10" i="1"/>
  <c r="AE10" i="1" s="1"/>
  <c r="AF11" i="1"/>
  <c r="AG11" i="1"/>
  <c r="AE11" i="1" s="1"/>
  <c r="AG12" i="1"/>
  <c r="AE12" i="1" s="1"/>
  <c r="AF13" i="1"/>
  <c r="AG13" i="1"/>
  <c r="AE13" i="1" s="1"/>
  <c r="AG14" i="1"/>
  <c r="AE14" i="1" s="1"/>
  <c r="AF15" i="1"/>
  <c r="AG15" i="1"/>
  <c r="AE15" i="1" s="1"/>
  <c r="AG16" i="1"/>
  <c r="AE16" i="1" s="1"/>
  <c r="AF17" i="1"/>
  <c r="AG17" i="1"/>
  <c r="AE17" i="1" s="1"/>
  <c r="AG18" i="1"/>
  <c r="AE18" i="1" s="1"/>
  <c r="AF19" i="1"/>
  <c r="AG19" i="1"/>
  <c r="AE19" i="1" s="1"/>
  <c r="AG20" i="1"/>
  <c r="AE20" i="1" s="1"/>
  <c r="AF21" i="1"/>
  <c r="AG21" i="1"/>
  <c r="AE21" i="1" s="1"/>
  <c r="AG22" i="1"/>
  <c r="AE22" i="1" s="1"/>
  <c r="AF23" i="1"/>
  <c r="AG23" i="1"/>
  <c r="AE23" i="1" s="1"/>
  <c r="AG24" i="1"/>
  <c r="AE24" i="1" s="1"/>
  <c r="AF25" i="1"/>
  <c r="AG25" i="1"/>
  <c r="AE25" i="1" s="1"/>
  <c r="AG26" i="1"/>
  <c r="AE26" i="1" s="1"/>
  <c r="AF27" i="1"/>
  <c r="AG27" i="1"/>
  <c r="AE27" i="1" s="1"/>
  <c r="AG28" i="1"/>
  <c r="AE28" i="1" s="1"/>
  <c r="AF29" i="1"/>
  <c r="AG29" i="1"/>
  <c r="AE29" i="1" s="1"/>
  <c r="AG30" i="1"/>
  <c r="AE30" i="1" s="1"/>
  <c r="AF31" i="1"/>
  <c r="AG31" i="1"/>
  <c r="AE31" i="1" s="1"/>
  <c r="AG32" i="1"/>
  <c r="AE32" i="1" s="1"/>
  <c r="AF33" i="1"/>
  <c r="AG33" i="1"/>
  <c r="AE33" i="1" s="1"/>
  <c r="AG34" i="1"/>
  <c r="AE34" i="1" s="1"/>
  <c r="AF35" i="1"/>
  <c r="AG35" i="1"/>
  <c r="AE35" i="1" s="1"/>
  <c r="AG36" i="1"/>
  <c r="AE36" i="1" s="1"/>
  <c r="AF37" i="1"/>
  <c r="AG37" i="1"/>
  <c r="AE37" i="1" s="1"/>
  <c r="AG38" i="1"/>
  <c r="AE38" i="1" s="1"/>
  <c r="AF39" i="1"/>
  <c r="AG39" i="1"/>
  <c r="AE39" i="1" s="1"/>
  <c r="AG40" i="1"/>
  <c r="AE40" i="1" s="1"/>
  <c r="AF41" i="1"/>
  <c r="AG41" i="1"/>
  <c r="AE41" i="1" s="1"/>
  <c r="AG42" i="1"/>
  <c r="AE42" i="1" s="1"/>
  <c r="AF43" i="1"/>
  <c r="AG43" i="1"/>
  <c r="AE43" i="1" s="1"/>
  <c r="AG44" i="1"/>
  <c r="AE44" i="1" s="1"/>
  <c r="AF45" i="1"/>
  <c r="AG45" i="1"/>
  <c r="AE45" i="1" s="1"/>
  <c r="AG46" i="1"/>
  <c r="AE46" i="1" s="1"/>
  <c r="AF47" i="1"/>
  <c r="AG47" i="1"/>
  <c r="AE47" i="1" s="1"/>
  <c r="AG48" i="1"/>
  <c r="AE48" i="1" s="1"/>
  <c r="AF49" i="1"/>
  <c r="AG49" i="1"/>
  <c r="AE49" i="1" s="1"/>
  <c r="AG50" i="1"/>
  <c r="AE50" i="1" s="1"/>
  <c r="AF51" i="1"/>
  <c r="AG51" i="1"/>
  <c r="AE51" i="1" s="1"/>
  <c r="AG52" i="1"/>
  <c r="AE52" i="1" s="1"/>
  <c r="AF53" i="1"/>
  <c r="AG53" i="1"/>
  <c r="AE53" i="1" s="1"/>
  <c r="AG54" i="1"/>
  <c r="AE54" i="1" s="1"/>
  <c r="AF55" i="1"/>
  <c r="AG55" i="1"/>
  <c r="AE55" i="1" s="1"/>
  <c r="AG56" i="1"/>
  <c r="AE56" i="1" s="1"/>
  <c r="AF57" i="1"/>
  <c r="AG57" i="1"/>
  <c r="AE57" i="1" s="1"/>
  <c r="AG58" i="1"/>
  <c r="AE58" i="1" s="1"/>
  <c r="AF59" i="1"/>
  <c r="AG59" i="1"/>
  <c r="AE59" i="1" s="1"/>
  <c r="AG60" i="1"/>
  <c r="AE60" i="1" s="1"/>
  <c r="AF61" i="1"/>
  <c r="AG61" i="1"/>
  <c r="AE61" i="1" s="1"/>
  <c r="AG62" i="1"/>
  <c r="AE62" i="1" s="1"/>
  <c r="AF63" i="1"/>
  <c r="AG63" i="1"/>
  <c r="AE63" i="1" s="1"/>
  <c r="AG64" i="1"/>
  <c r="AE64" i="1" s="1"/>
  <c r="AF65" i="1"/>
  <c r="AG65" i="1"/>
  <c r="AE65" i="1" s="1"/>
  <c r="AG66" i="1"/>
  <c r="AE66" i="1" s="1"/>
  <c r="AF67" i="1"/>
  <c r="AG67" i="1"/>
  <c r="AE67" i="1" s="1"/>
  <c r="AG68" i="1"/>
  <c r="AE68" i="1" s="1"/>
  <c r="AF69" i="1"/>
  <c r="AG69" i="1"/>
  <c r="AE69" i="1" s="1"/>
  <c r="AG70" i="1"/>
  <c r="AE70" i="1" s="1"/>
  <c r="AF71" i="1"/>
  <c r="AG71" i="1"/>
  <c r="AE71" i="1" s="1"/>
  <c r="AG72" i="1"/>
  <c r="AE72" i="1" s="1"/>
  <c r="AF73" i="1"/>
  <c r="AG73" i="1"/>
  <c r="AE73" i="1" s="1"/>
  <c r="AG74" i="1"/>
  <c r="AF74" i="1" s="1"/>
  <c r="AF75" i="1"/>
  <c r="AG75" i="1"/>
  <c r="AE75" i="1" s="1"/>
  <c r="AG76" i="1"/>
  <c r="AF76" i="1" s="1"/>
  <c r="AF77" i="1"/>
  <c r="AG77" i="1"/>
  <c r="AE77" i="1" s="1"/>
  <c r="AG78" i="1"/>
  <c r="AF78" i="1" s="1"/>
  <c r="AF79" i="1"/>
  <c r="AG79" i="1"/>
  <c r="AE79" i="1" s="1"/>
  <c r="AG80" i="1"/>
  <c r="AF80" i="1" s="1"/>
  <c r="AF81" i="1"/>
  <c r="AG81" i="1"/>
  <c r="AE81" i="1" s="1"/>
  <c r="AG82" i="1"/>
  <c r="AF82" i="1" s="1"/>
  <c r="AF83" i="1"/>
  <c r="AG83" i="1"/>
  <c r="AE83" i="1" s="1"/>
  <c r="AG84" i="1"/>
  <c r="AF84" i="1" s="1"/>
  <c r="AF85" i="1"/>
  <c r="AG85" i="1"/>
  <c r="AE85" i="1" s="1"/>
  <c r="AG86" i="1"/>
  <c r="AF86" i="1" s="1"/>
  <c r="AF87" i="1"/>
  <c r="AG87" i="1"/>
  <c r="AE87" i="1" s="1"/>
  <c r="AG88" i="1"/>
  <c r="AF88" i="1" s="1"/>
  <c r="AF89" i="1"/>
  <c r="AG89" i="1"/>
  <c r="AE89" i="1" s="1"/>
  <c r="AG90" i="1"/>
  <c r="AF90" i="1" s="1"/>
  <c r="AF91" i="1"/>
  <c r="AG91" i="1"/>
  <c r="AE91" i="1" s="1"/>
  <c r="AG92" i="1"/>
  <c r="AF92" i="1" s="1"/>
  <c r="AF93" i="1"/>
  <c r="AG93" i="1"/>
  <c r="AE93" i="1" s="1"/>
  <c r="AG94" i="1"/>
  <c r="AE94" i="1" s="1"/>
  <c r="AF95" i="1"/>
  <c r="AG95" i="1"/>
  <c r="AE95" i="1" s="1"/>
  <c r="AG96" i="1"/>
  <c r="AE96" i="1" s="1"/>
  <c r="AF97" i="1"/>
  <c r="AG97" i="1"/>
  <c r="AE97" i="1" s="1"/>
  <c r="AG98" i="1"/>
  <c r="AE98" i="1" s="1"/>
  <c r="AF99" i="1"/>
  <c r="AG99" i="1"/>
  <c r="AE99" i="1" s="1"/>
  <c r="AG100" i="1"/>
  <c r="AE100" i="1" s="1"/>
  <c r="AF101" i="1"/>
  <c r="AG101" i="1"/>
  <c r="AE101" i="1" s="1"/>
  <c r="AG102" i="1"/>
  <c r="AE102" i="1" s="1"/>
  <c r="AF103" i="1"/>
  <c r="AG103" i="1"/>
  <c r="AE103" i="1" s="1"/>
  <c r="AG104" i="1"/>
  <c r="AE104" i="1" s="1"/>
  <c r="AF105" i="1"/>
  <c r="AG105" i="1"/>
  <c r="AE105" i="1" s="1"/>
  <c r="AG106" i="1"/>
  <c r="AE106" i="1" s="1"/>
  <c r="AF107" i="1"/>
  <c r="AG107" i="1"/>
  <c r="AE107" i="1" s="1"/>
  <c r="AG108" i="1"/>
  <c r="AE108" i="1" s="1"/>
  <c r="AF109" i="1"/>
  <c r="AG109" i="1"/>
  <c r="AE109" i="1" s="1"/>
  <c r="AG110" i="1"/>
  <c r="AE110" i="1" s="1"/>
  <c r="AF111" i="1"/>
  <c r="AG111" i="1"/>
  <c r="AE111" i="1" s="1"/>
  <c r="AG112" i="1"/>
  <c r="AE112" i="1" s="1"/>
  <c r="AF113" i="1"/>
  <c r="AG113" i="1"/>
  <c r="AE113" i="1" s="1"/>
  <c r="AG114" i="1"/>
  <c r="AE114" i="1" s="1"/>
  <c r="AF115" i="1"/>
  <c r="AG115" i="1"/>
  <c r="AE115" i="1" s="1"/>
  <c r="AG116" i="1"/>
  <c r="AE116" i="1" s="1"/>
  <c r="AF117" i="1"/>
  <c r="AG117" i="1"/>
  <c r="AE117" i="1" s="1"/>
  <c r="AG118" i="1"/>
  <c r="AE118" i="1" s="1"/>
  <c r="AF119" i="1"/>
  <c r="AG119" i="1"/>
  <c r="AE119" i="1" s="1"/>
  <c r="AG120" i="1"/>
  <c r="AE120" i="1" s="1"/>
  <c r="AF121" i="1"/>
  <c r="AG121" i="1"/>
  <c r="AE121" i="1" s="1"/>
  <c r="AG122" i="1"/>
  <c r="AE122" i="1" s="1"/>
  <c r="AF123" i="1"/>
  <c r="AG123" i="1"/>
  <c r="AE123" i="1" s="1"/>
  <c r="AG124" i="1"/>
  <c r="AE124" i="1" s="1"/>
  <c r="AF125" i="1"/>
  <c r="AG125" i="1"/>
  <c r="AE125" i="1" s="1"/>
  <c r="AG126" i="1"/>
  <c r="AE126" i="1" s="1"/>
  <c r="AF127" i="1"/>
  <c r="AG127" i="1"/>
  <c r="AE127" i="1" s="1"/>
  <c r="AG128" i="1"/>
  <c r="AE128" i="1" s="1"/>
  <c r="AF129" i="1"/>
  <c r="AG129" i="1"/>
  <c r="AE129" i="1" s="1"/>
  <c r="AG130" i="1"/>
  <c r="AE130" i="1" s="1"/>
  <c r="AF131" i="1"/>
  <c r="AG131" i="1"/>
  <c r="AE131" i="1" s="1"/>
  <c r="AG132" i="1"/>
  <c r="AE132" i="1" s="1"/>
  <c r="AF133" i="1"/>
  <c r="AG133" i="1"/>
  <c r="AE133" i="1" s="1"/>
  <c r="AG134" i="1"/>
  <c r="AE134" i="1" s="1"/>
  <c r="AF135" i="1"/>
  <c r="AG135" i="1"/>
  <c r="AE135" i="1" s="1"/>
  <c r="AG136" i="1"/>
  <c r="AE136" i="1" s="1"/>
  <c r="AF137" i="1"/>
  <c r="AG137" i="1"/>
  <c r="AE137" i="1" s="1"/>
  <c r="AG138" i="1"/>
  <c r="AE138" i="1" s="1"/>
  <c r="AF139" i="1"/>
  <c r="AG139" i="1"/>
  <c r="AE139" i="1" s="1"/>
  <c r="AG140" i="1"/>
  <c r="AE140" i="1" s="1"/>
  <c r="AF141" i="1"/>
  <c r="AG141" i="1"/>
  <c r="AE141" i="1" s="1"/>
  <c r="AG142" i="1"/>
  <c r="AE142" i="1" s="1"/>
  <c r="AF143" i="1"/>
  <c r="AG143" i="1"/>
  <c r="AE143" i="1" s="1"/>
  <c r="AG144" i="1"/>
  <c r="AE144" i="1" s="1"/>
  <c r="AF145" i="1"/>
  <c r="AG145" i="1"/>
  <c r="AE145" i="1" s="1"/>
  <c r="AG146" i="1"/>
  <c r="AE146" i="1" s="1"/>
  <c r="AF147" i="1"/>
  <c r="AG147" i="1"/>
  <c r="AE147" i="1" s="1"/>
  <c r="AG148" i="1"/>
  <c r="AE148" i="1" s="1"/>
  <c r="AF149" i="1"/>
  <c r="AG149" i="1"/>
  <c r="AE149" i="1" s="1"/>
  <c r="AG150" i="1"/>
  <c r="AE150" i="1" s="1"/>
  <c r="AF151" i="1"/>
  <c r="AG151" i="1"/>
  <c r="AE151" i="1" s="1"/>
  <c r="AG152" i="1"/>
  <c r="AE152" i="1" s="1"/>
  <c r="AF153" i="1"/>
  <c r="AG153" i="1"/>
  <c r="AE153" i="1" s="1"/>
  <c r="AG154" i="1"/>
  <c r="AE154" i="1" s="1"/>
  <c r="AF155" i="1"/>
  <c r="AG155" i="1"/>
  <c r="AE155" i="1" s="1"/>
  <c r="AG156" i="1"/>
  <c r="AE156" i="1" s="1"/>
  <c r="AF157" i="1"/>
  <c r="AG157" i="1"/>
  <c r="AE157" i="1" s="1"/>
  <c r="AG158" i="1"/>
  <c r="AE158" i="1" s="1"/>
  <c r="AF159" i="1"/>
  <c r="AG159" i="1"/>
  <c r="AE159" i="1" s="1"/>
  <c r="AG160" i="1"/>
  <c r="AE160" i="1" s="1"/>
  <c r="AF161" i="1"/>
  <c r="AG161" i="1"/>
  <c r="AE161" i="1" s="1"/>
  <c r="AG162" i="1"/>
  <c r="AE162" i="1" s="1"/>
  <c r="AF163" i="1"/>
  <c r="AG163" i="1"/>
  <c r="AE163" i="1" s="1"/>
  <c r="AG164" i="1"/>
  <c r="AE164" i="1" s="1"/>
  <c r="AF165" i="1"/>
  <c r="AG165" i="1"/>
  <c r="AE165" i="1" s="1"/>
  <c r="AG166" i="1"/>
  <c r="AE166" i="1" s="1"/>
  <c r="AF167" i="1"/>
  <c r="AG167" i="1"/>
  <c r="AE167" i="1" s="1"/>
  <c r="AG168" i="1"/>
  <c r="AE168" i="1" s="1"/>
  <c r="AF169" i="1"/>
  <c r="AG169" i="1"/>
  <c r="AE169" i="1" s="1"/>
  <c r="AG170" i="1"/>
  <c r="AE170" i="1" s="1"/>
  <c r="AF171" i="1"/>
  <c r="AG171" i="1"/>
  <c r="AE171" i="1" s="1"/>
  <c r="AG172" i="1"/>
  <c r="AE172" i="1" s="1"/>
  <c r="AF173" i="1"/>
  <c r="AG173" i="1"/>
  <c r="AE173" i="1" s="1"/>
  <c r="AG174" i="1"/>
  <c r="AE174" i="1" s="1"/>
  <c r="AF175" i="1"/>
  <c r="AG175" i="1"/>
  <c r="AE175" i="1" s="1"/>
  <c r="AG176" i="1"/>
  <c r="AE176" i="1" s="1"/>
  <c r="AF177" i="1"/>
  <c r="AG177" i="1"/>
  <c r="AE177" i="1" s="1"/>
  <c r="AG178" i="1"/>
  <c r="AE178" i="1" s="1"/>
  <c r="AF179" i="1"/>
  <c r="AG179" i="1"/>
  <c r="AE179" i="1" s="1"/>
  <c r="AG180" i="1"/>
  <c r="AE180" i="1" s="1"/>
  <c r="AF181" i="1"/>
  <c r="AG181" i="1"/>
  <c r="AE181" i="1" s="1"/>
  <c r="AG182" i="1"/>
  <c r="AE182" i="1" s="1"/>
  <c r="AF183" i="1"/>
  <c r="AG183" i="1"/>
  <c r="AE183" i="1" s="1"/>
  <c r="AG184" i="1"/>
  <c r="AE184" i="1" s="1"/>
  <c r="AF185" i="1"/>
  <c r="AG185" i="1"/>
  <c r="AE185" i="1" s="1"/>
  <c r="AG186" i="1"/>
  <c r="AE186" i="1" s="1"/>
  <c r="AF187" i="1"/>
  <c r="AG187" i="1"/>
  <c r="AE187" i="1" s="1"/>
  <c r="AG188" i="1"/>
  <c r="AE188" i="1" s="1"/>
  <c r="AF189" i="1"/>
  <c r="AG189" i="1"/>
  <c r="AE189" i="1" s="1"/>
  <c r="AG190" i="1"/>
  <c r="AE190" i="1" s="1"/>
  <c r="AF191" i="1"/>
  <c r="AG191" i="1"/>
  <c r="AE191" i="1" s="1"/>
  <c r="AG192" i="1"/>
  <c r="AE192" i="1" s="1"/>
  <c r="AF193" i="1"/>
  <c r="AG193" i="1"/>
  <c r="AE193" i="1" s="1"/>
  <c r="AG194" i="1"/>
  <c r="AE194" i="1" s="1"/>
  <c r="AF195" i="1"/>
  <c r="AG195" i="1"/>
  <c r="AE195" i="1" s="1"/>
  <c r="AG196" i="1"/>
  <c r="AE196" i="1" s="1"/>
  <c r="AF197" i="1"/>
  <c r="AG197" i="1"/>
  <c r="AE197" i="1" s="1"/>
  <c r="AG198" i="1"/>
  <c r="AE198" i="1" s="1"/>
  <c r="AF199" i="1"/>
  <c r="AG199" i="1"/>
  <c r="AE199" i="1" s="1"/>
  <c r="AG200" i="1"/>
  <c r="AE200" i="1" s="1"/>
  <c r="AF201" i="1"/>
  <c r="AG201" i="1"/>
  <c r="AE201" i="1" s="1"/>
  <c r="AG202" i="1"/>
  <c r="AE202" i="1" s="1"/>
  <c r="AF203" i="1"/>
  <c r="AG203" i="1"/>
  <c r="AE203" i="1" s="1"/>
  <c r="AG204" i="1"/>
  <c r="AE204" i="1" s="1"/>
  <c r="AF205" i="1"/>
  <c r="AG205" i="1"/>
  <c r="AE205" i="1" s="1"/>
  <c r="AG206" i="1"/>
  <c r="AE206" i="1" s="1"/>
  <c r="AF207" i="1"/>
  <c r="AG207" i="1"/>
  <c r="AE207" i="1" s="1"/>
  <c r="AG208" i="1"/>
  <c r="AE208" i="1" s="1"/>
  <c r="AF209" i="1"/>
  <c r="AG209" i="1"/>
  <c r="AE209" i="1" s="1"/>
  <c r="AG210" i="1"/>
  <c r="AE210" i="1" s="1"/>
  <c r="AF211" i="1"/>
  <c r="AG211" i="1"/>
  <c r="AE211" i="1" s="1"/>
  <c r="AE212" i="1"/>
  <c r="AG212" i="1"/>
  <c r="AF212" i="1" s="1"/>
  <c r="AF213" i="1"/>
  <c r="AG213" i="1"/>
  <c r="AE213" i="1" s="1"/>
  <c r="AE214" i="1"/>
  <c r="AG214" i="1"/>
  <c r="AF214" i="1" s="1"/>
  <c r="AF215" i="1"/>
  <c r="AG215" i="1"/>
  <c r="AE215" i="1" s="1"/>
  <c r="AG216" i="1"/>
  <c r="AF216" i="1" s="1"/>
  <c r="AF217" i="1"/>
  <c r="AG217" i="1"/>
  <c r="AE217" i="1" s="1"/>
  <c r="AG218" i="1"/>
  <c r="AF218" i="1" s="1"/>
  <c r="AF219" i="1"/>
  <c r="AG219" i="1"/>
  <c r="AE219" i="1" s="1"/>
  <c r="AG220" i="1"/>
  <c r="AF220" i="1" s="1"/>
  <c r="AF221" i="1"/>
  <c r="AG221" i="1"/>
  <c r="AE221" i="1" s="1"/>
  <c r="AG222" i="1"/>
  <c r="AF222" i="1" s="1"/>
  <c r="AF223" i="1"/>
  <c r="AG223" i="1"/>
  <c r="AE223" i="1" s="1"/>
  <c r="AG224" i="1"/>
  <c r="AF224" i="1" s="1"/>
  <c r="AF225" i="1"/>
  <c r="AG225" i="1"/>
  <c r="AE225" i="1" s="1"/>
  <c r="AG226" i="1"/>
  <c r="AF226" i="1" s="1"/>
  <c r="AF227" i="1"/>
  <c r="AG227" i="1"/>
  <c r="AE227" i="1" s="1"/>
  <c r="AG228" i="1"/>
  <c r="AF228" i="1" s="1"/>
  <c r="AF229" i="1"/>
  <c r="AG229" i="1"/>
  <c r="AE229" i="1" s="1"/>
  <c r="AG230" i="1"/>
  <c r="AF230" i="1" s="1"/>
  <c r="AF231" i="1"/>
  <c r="AG231" i="1"/>
  <c r="AE231" i="1" s="1"/>
  <c r="AG232" i="1"/>
  <c r="AF232" i="1" s="1"/>
  <c r="AF233" i="1"/>
  <c r="AG233" i="1"/>
  <c r="AE233" i="1" s="1"/>
  <c r="AG234" i="1"/>
  <c r="AF234" i="1" s="1"/>
  <c r="AF235" i="1"/>
  <c r="AG235" i="1"/>
  <c r="AE235" i="1" s="1"/>
  <c r="AG236" i="1"/>
  <c r="AF236" i="1" s="1"/>
  <c r="AF237" i="1"/>
  <c r="AG237" i="1"/>
  <c r="AE237" i="1" s="1"/>
  <c r="AG238" i="1"/>
  <c r="AF238" i="1" s="1"/>
  <c r="AF239" i="1"/>
  <c r="AG239" i="1"/>
  <c r="AE239" i="1" s="1"/>
  <c r="AG240" i="1"/>
  <c r="AF240" i="1" s="1"/>
  <c r="AF241" i="1"/>
  <c r="AG241" i="1"/>
  <c r="AE241" i="1" s="1"/>
  <c r="AG242" i="1"/>
  <c r="AF242" i="1" s="1"/>
  <c r="AF243" i="1"/>
  <c r="AG243" i="1"/>
  <c r="AE243" i="1" s="1"/>
  <c r="AG244" i="1"/>
  <c r="AF244" i="1" s="1"/>
  <c r="AF245" i="1"/>
  <c r="AG245" i="1"/>
  <c r="AE245" i="1" s="1"/>
  <c r="AG246" i="1"/>
  <c r="AF246" i="1" s="1"/>
  <c r="AF247" i="1"/>
  <c r="AG247" i="1"/>
  <c r="AE247" i="1" s="1"/>
  <c r="AG248" i="1"/>
  <c r="AF248" i="1" s="1"/>
  <c r="AF249" i="1"/>
  <c r="AG249" i="1"/>
  <c r="AE249" i="1" s="1"/>
  <c r="AG250" i="1"/>
  <c r="AF250" i="1" s="1"/>
  <c r="AF251" i="1"/>
  <c r="AG251" i="1"/>
  <c r="AE251" i="1" s="1"/>
  <c r="AG252" i="1"/>
  <c r="AF252" i="1" s="1"/>
  <c r="AF253" i="1"/>
  <c r="AG253" i="1"/>
  <c r="AE253" i="1" s="1"/>
  <c r="AG254" i="1"/>
  <c r="AF254" i="1" s="1"/>
  <c r="AF255" i="1"/>
  <c r="AG255" i="1"/>
  <c r="AE255" i="1" s="1"/>
  <c r="AF7" i="1"/>
  <c r="AE7" i="1"/>
  <c r="AG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  <c r="Z55" i="1"/>
  <c r="AA55" i="1"/>
  <c r="Z56" i="1"/>
  <c r="AA56" i="1"/>
  <c r="Z57" i="1"/>
  <c r="AA57" i="1"/>
  <c r="Z58" i="1"/>
  <c r="AA58" i="1"/>
  <c r="Z59" i="1"/>
  <c r="AA59" i="1"/>
  <c r="Z60" i="1"/>
  <c r="AA60" i="1"/>
  <c r="Z61" i="1"/>
  <c r="AA61" i="1"/>
  <c r="Z62" i="1"/>
  <c r="AA62" i="1"/>
  <c r="Z63" i="1"/>
  <c r="AA63" i="1"/>
  <c r="Z64" i="1"/>
  <c r="AA64" i="1"/>
  <c r="Z65" i="1"/>
  <c r="AA65" i="1"/>
  <c r="Z66" i="1"/>
  <c r="AA66" i="1"/>
  <c r="Z67" i="1"/>
  <c r="AA67" i="1"/>
  <c r="Z68" i="1"/>
  <c r="AA68" i="1"/>
  <c r="Z69" i="1"/>
  <c r="AA69" i="1"/>
  <c r="Z70" i="1"/>
  <c r="AA70" i="1"/>
  <c r="Z71" i="1"/>
  <c r="AA71" i="1"/>
  <c r="Z72" i="1"/>
  <c r="AA72" i="1"/>
  <c r="Z73" i="1"/>
  <c r="AA73" i="1"/>
  <c r="Z74" i="1"/>
  <c r="AA74" i="1"/>
  <c r="Z75" i="1"/>
  <c r="AA75" i="1"/>
  <c r="Z76" i="1"/>
  <c r="AA76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6" i="1"/>
  <c r="AA86" i="1"/>
  <c r="Z87" i="1"/>
  <c r="AA87" i="1"/>
  <c r="Z88" i="1"/>
  <c r="AA88" i="1"/>
  <c r="Z89" i="1"/>
  <c r="AA89" i="1"/>
  <c r="Z90" i="1"/>
  <c r="AA90" i="1"/>
  <c r="Z91" i="1"/>
  <c r="AA91" i="1"/>
  <c r="Z92" i="1"/>
  <c r="AA92" i="1"/>
  <c r="Z93" i="1"/>
  <c r="AA93" i="1"/>
  <c r="Z94" i="1"/>
  <c r="AA94" i="1"/>
  <c r="Z95" i="1"/>
  <c r="AA95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8" i="1"/>
  <c r="AA108" i="1"/>
  <c r="Z109" i="1"/>
  <c r="AA109" i="1"/>
  <c r="Z110" i="1"/>
  <c r="AA110" i="1"/>
  <c r="Z111" i="1"/>
  <c r="AA111" i="1"/>
  <c r="Z112" i="1"/>
  <c r="AA112" i="1"/>
  <c r="Z113" i="1"/>
  <c r="AA113" i="1"/>
  <c r="Z114" i="1"/>
  <c r="AA114" i="1"/>
  <c r="Z115" i="1"/>
  <c r="AA115" i="1"/>
  <c r="Z116" i="1"/>
  <c r="AA116" i="1"/>
  <c r="Z117" i="1"/>
  <c r="AA117" i="1"/>
  <c r="Z118" i="1"/>
  <c r="AA118" i="1"/>
  <c r="Z119" i="1"/>
  <c r="AA119" i="1"/>
  <c r="Z120" i="1"/>
  <c r="AA120" i="1"/>
  <c r="Z121" i="1"/>
  <c r="AA121" i="1"/>
  <c r="Z122" i="1"/>
  <c r="AA122" i="1"/>
  <c r="Z123" i="1"/>
  <c r="AA123" i="1"/>
  <c r="Z124" i="1"/>
  <c r="AA124" i="1"/>
  <c r="Z125" i="1"/>
  <c r="AA125" i="1"/>
  <c r="Z126" i="1"/>
  <c r="AA126" i="1"/>
  <c r="Z127" i="1"/>
  <c r="AA127" i="1"/>
  <c r="Z128" i="1"/>
  <c r="AA128" i="1"/>
  <c r="Z129" i="1"/>
  <c r="AA129" i="1"/>
  <c r="Z130" i="1"/>
  <c r="AA130" i="1"/>
  <c r="Z131" i="1"/>
  <c r="AA131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8" i="1"/>
  <c r="AA138" i="1"/>
  <c r="Z139" i="1"/>
  <c r="AA139" i="1"/>
  <c r="Z140" i="1"/>
  <c r="AA140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48" i="1"/>
  <c r="AA148" i="1"/>
  <c r="Z149" i="1"/>
  <c r="AA149" i="1"/>
  <c r="Z150" i="1"/>
  <c r="AA150" i="1"/>
  <c r="Z151" i="1"/>
  <c r="AA151" i="1"/>
  <c r="Z152" i="1"/>
  <c r="AA152" i="1"/>
  <c r="Z153" i="1"/>
  <c r="AA153" i="1"/>
  <c r="Z154" i="1"/>
  <c r="AA154" i="1"/>
  <c r="Z155" i="1"/>
  <c r="AA155" i="1"/>
  <c r="Z156" i="1"/>
  <c r="AA156" i="1"/>
  <c r="Z157" i="1"/>
  <c r="AA157" i="1"/>
  <c r="Z158" i="1"/>
  <c r="AA158" i="1"/>
  <c r="Z159" i="1"/>
  <c r="AA159" i="1"/>
  <c r="Z160" i="1"/>
  <c r="AA160" i="1"/>
  <c r="Z161" i="1"/>
  <c r="AA161" i="1"/>
  <c r="Z162" i="1"/>
  <c r="AA162" i="1"/>
  <c r="Z163" i="1"/>
  <c r="AA163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Z171" i="1"/>
  <c r="AA171" i="1"/>
  <c r="Z172" i="1"/>
  <c r="AA172" i="1"/>
  <c r="Z173" i="1"/>
  <c r="AA173" i="1"/>
  <c r="Z174" i="1"/>
  <c r="AA174" i="1"/>
  <c r="Z175" i="1"/>
  <c r="AA175" i="1"/>
  <c r="Z176" i="1"/>
  <c r="AA176" i="1"/>
  <c r="Z177" i="1"/>
  <c r="AA177" i="1"/>
  <c r="Z178" i="1"/>
  <c r="AA178" i="1"/>
  <c r="Z179" i="1"/>
  <c r="AA179" i="1"/>
  <c r="Z180" i="1"/>
  <c r="AA180" i="1"/>
  <c r="Z181" i="1"/>
  <c r="AA181" i="1"/>
  <c r="Z182" i="1"/>
  <c r="AA182" i="1"/>
  <c r="Z183" i="1"/>
  <c r="AA183" i="1"/>
  <c r="Z184" i="1"/>
  <c r="AA184" i="1"/>
  <c r="Z185" i="1"/>
  <c r="AA185" i="1"/>
  <c r="Z186" i="1"/>
  <c r="AA186" i="1"/>
  <c r="Z187" i="1"/>
  <c r="AA187" i="1"/>
  <c r="Z188" i="1"/>
  <c r="AA188" i="1"/>
  <c r="Z189" i="1"/>
  <c r="AA189" i="1"/>
  <c r="Z190" i="1"/>
  <c r="AA190" i="1"/>
  <c r="Z191" i="1"/>
  <c r="AA191" i="1"/>
  <c r="Z192" i="1"/>
  <c r="AA192" i="1"/>
  <c r="Z193" i="1"/>
  <c r="AA193" i="1"/>
  <c r="Z194" i="1"/>
  <c r="AA194" i="1"/>
  <c r="Z195" i="1"/>
  <c r="AA195" i="1"/>
  <c r="Z196" i="1"/>
  <c r="AA196" i="1"/>
  <c r="Z197" i="1"/>
  <c r="AA197" i="1"/>
  <c r="Z198" i="1"/>
  <c r="AA198" i="1"/>
  <c r="Z199" i="1"/>
  <c r="AA199" i="1"/>
  <c r="Z200" i="1"/>
  <c r="AA200" i="1"/>
  <c r="Z201" i="1"/>
  <c r="AA201" i="1"/>
  <c r="Z202" i="1"/>
  <c r="AA202" i="1"/>
  <c r="Z203" i="1"/>
  <c r="AA203" i="1"/>
  <c r="Z204" i="1"/>
  <c r="AA204" i="1"/>
  <c r="Z205" i="1"/>
  <c r="AA205" i="1"/>
  <c r="Z206" i="1"/>
  <c r="AA206" i="1"/>
  <c r="Z207" i="1"/>
  <c r="AA207" i="1"/>
  <c r="Z208" i="1"/>
  <c r="AA208" i="1"/>
  <c r="Z209" i="1"/>
  <c r="AA209" i="1"/>
  <c r="Z210" i="1"/>
  <c r="AA210" i="1"/>
  <c r="Z211" i="1"/>
  <c r="AA211" i="1"/>
  <c r="Z212" i="1"/>
  <c r="AA212" i="1"/>
  <c r="Z213" i="1"/>
  <c r="AA213" i="1"/>
  <c r="Z214" i="1"/>
  <c r="AA214" i="1"/>
  <c r="Z215" i="1"/>
  <c r="AA215" i="1"/>
  <c r="Z216" i="1"/>
  <c r="AA216" i="1"/>
  <c r="Z217" i="1"/>
  <c r="AA217" i="1"/>
  <c r="Z218" i="1"/>
  <c r="AA218" i="1"/>
  <c r="Z219" i="1"/>
  <c r="AA219" i="1"/>
  <c r="Z220" i="1"/>
  <c r="AA220" i="1"/>
  <c r="Z221" i="1"/>
  <c r="AA221" i="1"/>
  <c r="Z222" i="1"/>
  <c r="AA222" i="1"/>
  <c r="Z223" i="1"/>
  <c r="AA223" i="1"/>
  <c r="Z224" i="1"/>
  <c r="AA224" i="1"/>
  <c r="Z225" i="1"/>
  <c r="AA225" i="1"/>
  <c r="Z226" i="1"/>
  <c r="AA226" i="1"/>
  <c r="Z227" i="1"/>
  <c r="AA227" i="1"/>
  <c r="Z228" i="1"/>
  <c r="AA228" i="1"/>
  <c r="Z229" i="1"/>
  <c r="AA229" i="1"/>
  <c r="Z230" i="1"/>
  <c r="AA230" i="1"/>
  <c r="Z231" i="1"/>
  <c r="AA231" i="1"/>
  <c r="Z232" i="1"/>
  <c r="AA232" i="1"/>
  <c r="Z233" i="1"/>
  <c r="AA233" i="1"/>
  <c r="Z234" i="1"/>
  <c r="AA234" i="1"/>
  <c r="Z235" i="1"/>
  <c r="AA235" i="1"/>
  <c r="Z236" i="1"/>
  <c r="AA236" i="1"/>
  <c r="Z237" i="1"/>
  <c r="AA237" i="1"/>
  <c r="Z238" i="1"/>
  <c r="AA238" i="1"/>
  <c r="Z239" i="1"/>
  <c r="AA239" i="1"/>
  <c r="Z240" i="1"/>
  <c r="AA240" i="1"/>
  <c r="Z241" i="1"/>
  <c r="AA241" i="1"/>
  <c r="Z242" i="1"/>
  <c r="AA242" i="1"/>
  <c r="Z243" i="1"/>
  <c r="AA243" i="1"/>
  <c r="Z244" i="1"/>
  <c r="AA244" i="1"/>
  <c r="Z245" i="1"/>
  <c r="AA245" i="1"/>
  <c r="Z246" i="1"/>
  <c r="AA246" i="1"/>
  <c r="Z247" i="1"/>
  <c r="AA247" i="1"/>
  <c r="Z248" i="1"/>
  <c r="AA248" i="1"/>
  <c r="Z249" i="1"/>
  <c r="AA249" i="1"/>
  <c r="Z250" i="1"/>
  <c r="AA250" i="1"/>
  <c r="Z251" i="1"/>
  <c r="AA251" i="1"/>
  <c r="Z252" i="1"/>
  <c r="AA252" i="1"/>
  <c r="Z253" i="1"/>
  <c r="AA253" i="1"/>
  <c r="Z254" i="1"/>
  <c r="AA254" i="1"/>
  <c r="Z255" i="1"/>
  <c r="AA255" i="1"/>
  <c r="AA7" i="1"/>
  <c r="Z7" i="1"/>
  <c r="AB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7" i="1"/>
  <c r="V237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V7" i="1"/>
  <c r="U7" i="1"/>
  <c r="W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Q7" i="1"/>
  <c r="P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L7" i="1"/>
  <c r="K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7" i="1"/>
  <c r="G7" i="1" s="1"/>
  <c r="F7" i="1"/>
  <c r="AO254" i="1" l="1"/>
  <c r="AO252" i="1"/>
  <c r="AO250" i="1"/>
  <c r="AO248" i="1"/>
  <c r="AO246" i="1"/>
  <c r="AO244" i="1"/>
  <c r="AO242" i="1"/>
  <c r="AO240" i="1"/>
  <c r="AO238" i="1"/>
  <c r="AO236" i="1"/>
  <c r="AO234" i="1"/>
  <c r="AO232" i="1"/>
  <c r="AO230" i="1"/>
  <c r="AO228" i="1"/>
  <c r="AO226" i="1"/>
  <c r="AO224" i="1"/>
  <c r="AO222" i="1"/>
  <c r="AO220" i="1"/>
  <c r="AP91" i="1"/>
  <c r="AO91" i="1"/>
  <c r="AP87" i="1"/>
  <c r="AO87" i="1"/>
  <c r="AP83" i="1"/>
  <c r="AO83" i="1"/>
  <c r="AP79" i="1"/>
  <c r="AO79" i="1"/>
  <c r="AP75" i="1"/>
  <c r="AO75" i="1"/>
  <c r="AP71" i="1"/>
  <c r="AO71" i="1"/>
  <c r="AP67" i="1"/>
  <c r="AO67" i="1"/>
  <c r="AP63" i="1"/>
  <c r="AO63" i="1"/>
  <c r="AP59" i="1"/>
  <c r="AO59" i="1"/>
  <c r="AP55" i="1"/>
  <c r="AO55" i="1"/>
  <c r="AP51" i="1"/>
  <c r="AO51" i="1"/>
  <c r="AP47" i="1"/>
  <c r="AO47" i="1"/>
  <c r="AP43" i="1"/>
  <c r="AO43" i="1"/>
  <c r="AP39" i="1"/>
  <c r="AO39" i="1"/>
  <c r="AP35" i="1"/>
  <c r="AO35" i="1"/>
  <c r="AP31" i="1"/>
  <c r="AO31" i="1"/>
  <c r="AP27" i="1"/>
  <c r="AO27" i="1"/>
  <c r="AP23" i="1"/>
  <c r="AO23" i="1"/>
  <c r="AP19" i="1"/>
  <c r="AO19" i="1"/>
  <c r="AP15" i="1"/>
  <c r="AO15" i="1"/>
  <c r="AP11" i="1"/>
  <c r="AO11" i="1"/>
  <c r="AO92" i="1"/>
  <c r="AP92" i="1"/>
  <c r="AP89" i="1"/>
  <c r="AO89" i="1"/>
  <c r="AP85" i="1"/>
  <c r="AO85" i="1"/>
  <c r="AP81" i="1"/>
  <c r="AO81" i="1"/>
  <c r="AP77" i="1"/>
  <c r="AO77" i="1"/>
  <c r="AP73" i="1"/>
  <c r="AO73" i="1"/>
  <c r="AP69" i="1"/>
  <c r="AO69" i="1"/>
  <c r="AP65" i="1"/>
  <c r="AO65" i="1"/>
  <c r="AP61" i="1"/>
  <c r="AO61" i="1"/>
  <c r="AP57" i="1"/>
  <c r="AO57" i="1"/>
  <c r="AP53" i="1"/>
  <c r="AO53" i="1"/>
  <c r="AP49" i="1"/>
  <c r="AO49" i="1"/>
  <c r="AP45" i="1"/>
  <c r="AO45" i="1"/>
  <c r="AP41" i="1"/>
  <c r="AO41" i="1"/>
  <c r="AP37" i="1"/>
  <c r="AO37" i="1"/>
  <c r="AP33" i="1"/>
  <c r="AO33" i="1"/>
  <c r="AP29" i="1"/>
  <c r="AO29" i="1"/>
  <c r="AP25" i="1"/>
  <c r="AO25" i="1"/>
  <c r="AP21" i="1"/>
  <c r="AO21" i="1"/>
  <c r="AP17" i="1"/>
  <c r="AO17" i="1"/>
  <c r="AP13" i="1"/>
  <c r="AO13" i="1"/>
  <c r="AP9" i="1"/>
  <c r="AO9" i="1"/>
  <c r="AE254" i="1"/>
  <c r="AE252" i="1"/>
  <c r="AE250" i="1"/>
  <c r="AE248" i="1"/>
  <c r="AE246" i="1"/>
  <c r="AE244" i="1"/>
  <c r="AE242" i="1"/>
  <c r="AE240" i="1"/>
  <c r="AE238" i="1"/>
  <c r="AE236" i="1"/>
  <c r="AE234" i="1"/>
  <c r="AE232" i="1"/>
  <c r="AE230" i="1"/>
  <c r="AE228" i="1"/>
  <c r="AE226" i="1"/>
  <c r="AE224" i="1"/>
  <c r="AE222" i="1"/>
  <c r="AE220" i="1"/>
  <c r="AE218" i="1"/>
  <c r="AE216" i="1"/>
  <c r="AF210" i="1"/>
  <c r="AF208" i="1"/>
  <c r="AF206" i="1"/>
  <c r="AF204" i="1"/>
  <c r="AF202" i="1"/>
  <c r="AF200" i="1"/>
  <c r="AF198" i="1"/>
  <c r="AF196" i="1"/>
  <c r="AF194" i="1"/>
  <c r="AF192" i="1"/>
  <c r="AF190" i="1"/>
  <c r="AF188" i="1"/>
  <c r="AF186" i="1"/>
  <c r="AF184" i="1"/>
  <c r="AF182" i="1"/>
  <c r="AF180" i="1"/>
  <c r="AF178" i="1"/>
  <c r="AF176" i="1"/>
  <c r="AF174" i="1"/>
  <c r="AF172" i="1"/>
  <c r="AF170" i="1"/>
  <c r="AF168" i="1"/>
  <c r="AF166" i="1"/>
  <c r="AF164" i="1"/>
  <c r="AF162" i="1"/>
  <c r="AF160" i="1"/>
  <c r="AF158" i="1"/>
  <c r="AF156" i="1"/>
  <c r="AF154" i="1"/>
  <c r="AF152" i="1"/>
  <c r="AF150" i="1"/>
  <c r="AF148" i="1"/>
  <c r="AF146" i="1"/>
  <c r="AF144" i="1"/>
  <c r="AF142" i="1"/>
  <c r="AF140" i="1"/>
  <c r="AF138" i="1"/>
  <c r="AF136" i="1"/>
  <c r="AF134" i="1"/>
  <c r="AF132" i="1"/>
  <c r="AF130" i="1"/>
  <c r="AF128" i="1"/>
  <c r="AF126" i="1"/>
  <c r="AF124" i="1"/>
  <c r="AF122" i="1"/>
  <c r="AF120" i="1"/>
  <c r="AF118" i="1"/>
  <c r="AF116" i="1"/>
  <c r="AF114" i="1"/>
  <c r="AF112" i="1"/>
  <c r="AF110" i="1"/>
  <c r="AF108" i="1"/>
  <c r="AF106" i="1"/>
  <c r="AF104" i="1"/>
  <c r="AF102" i="1"/>
  <c r="AF100" i="1"/>
  <c r="AF98" i="1"/>
  <c r="AF96" i="1"/>
  <c r="AF94" i="1"/>
  <c r="AE92" i="1"/>
  <c r="AE90" i="1"/>
  <c r="AE88" i="1"/>
  <c r="AE86" i="1"/>
  <c r="AE84" i="1"/>
  <c r="AE82" i="1"/>
  <c r="AE80" i="1"/>
  <c r="AE78" i="1"/>
  <c r="AE76" i="1"/>
  <c r="AE74" i="1"/>
  <c r="AF72" i="1"/>
  <c r="AF70" i="1"/>
  <c r="AF68" i="1"/>
  <c r="AF66" i="1"/>
  <c r="AF64" i="1"/>
  <c r="AF62" i="1"/>
  <c r="AF60" i="1"/>
  <c r="AF58" i="1"/>
  <c r="AF56" i="1"/>
  <c r="AF54" i="1"/>
  <c r="AF52" i="1"/>
  <c r="AF50" i="1"/>
  <c r="AF48" i="1"/>
  <c r="AF46" i="1"/>
  <c r="AF44" i="1"/>
  <c r="AF42" i="1"/>
  <c r="AF40" i="1"/>
  <c r="AF38" i="1"/>
  <c r="AF36" i="1"/>
  <c r="AF34" i="1"/>
  <c r="AF32" i="1"/>
  <c r="AF30" i="1"/>
  <c r="AF28" i="1"/>
  <c r="AF26" i="1"/>
  <c r="AF24" i="1"/>
  <c r="AF22" i="1"/>
  <c r="AF20" i="1"/>
  <c r="AF18" i="1"/>
  <c r="AF16" i="1"/>
  <c r="AF14" i="1"/>
  <c r="AF12" i="1"/>
  <c r="AF10" i="1"/>
  <c r="AF8" i="1"/>
  <c r="I256" i="1" l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V256" i="1"/>
  <c r="AU279" i="1" s="1"/>
  <c r="AW256" i="1"/>
  <c r="AX256" i="1"/>
  <c r="AY256" i="1"/>
  <c r="AZ256" i="1"/>
  <c r="BA256" i="1"/>
  <c r="BB256" i="1"/>
  <c r="BC256" i="1"/>
  <c r="BD256" i="1"/>
  <c r="BE256" i="1"/>
  <c r="BF256" i="1"/>
  <c r="BG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C256" i="1"/>
  <c r="CD256" i="1"/>
  <c r="CE256" i="1"/>
  <c r="CF256" i="1"/>
  <c r="CH256" i="1"/>
  <c r="CI256" i="1"/>
  <c r="D256" i="1"/>
  <c r="E256" i="1"/>
  <c r="F256" i="1"/>
  <c r="G256" i="1"/>
  <c r="Y258" i="4"/>
  <c r="Z258" i="4"/>
  <c r="W258" i="4"/>
  <c r="AF10" i="4" l="1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251" i="4"/>
  <c r="AF252" i="4"/>
  <c r="AF253" i="4"/>
  <c r="AF254" i="4"/>
  <c r="AF255" i="4"/>
  <c r="AF256" i="4"/>
  <c r="AF257" i="4"/>
  <c r="AF9" i="4"/>
  <c r="AF258" i="4" s="1"/>
  <c r="AE258" i="4" l="1"/>
  <c r="AD259" i="4" l="1"/>
  <c r="AD261" i="4"/>
  <c r="AD264" i="4"/>
  <c r="AD265" i="4"/>
  <c r="AD266" i="4"/>
  <c r="AD268" i="4"/>
  <c r="AD269" i="4"/>
  <c r="AD270" i="4"/>
  <c r="AD272" i="4"/>
  <c r="AD274" i="4"/>
  <c r="AD275" i="4"/>
  <c r="AD276" i="4"/>
  <c r="AD278" i="4"/>
  <c r="AD279" i="4"/>
  <c r="AD280" i="4"/>
  <c r="AD281" i="4"/>
  <c r="AD282" i="4"/>
  <c r="AD283" i="4"/>
  <c r="AD285" i="4"/>
  <c r="AD286" i="4"/>
  <c r="AD287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8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1" i="4"/>
  <c r="AD202" i="4"/>
  <c r="AD203" i="4"/>
  <c r="AD204" i="4"/>
  <c r="AD205" i="4"/>
  <c r="AD206" i="4"/>
  <c r="AD207" i="4"/>
  <c r="AD208" i="4"/>
  <c r="AD209" i="4"/>
  <c r="AD210" i="4"/>
  <c r="AD211" i="4"/>
  <c r="AD212" i="4"/>
  <c r="AD213" i="4"/>
  <c r="AD214" i="4"/>
  <c r="AD215" i="4"/>
  <c r="AD216" i="4"/>
  <c r="AD217" i="4"/>
  <c r="AD218" i="4"/>
  <c r="AD219" i="4"/>
  <c r="AD220" i="4"/>
  <c r="AD221" i="4"/>
  <c r="AD222" i="4"/>
  <c r="AD223" i="4"/>
  <c r="AD224" i="4"/>
  <c r="AD225" i="4"/>
  <c r="AD226" i="4"/>
  <c r="AD227" i="4"/>
  <c r="AD228" i="4"/>
  <c r="AD229" i="4"/>
  <c r="AD230" i="4"/>
  <c r="AD231" i="4"/>
  <c r="AD232" i="4"/>
  <c r="AD233" i="4"/>
  <c r="AD234" i="4"/>
  <c r="AD235" i="4"/>
  <c r="AD236" i="4"/>
  <c r="AD237" i="4"/>
  <c r="AD238" i="4"/>
  <c r="AD239" i="4"/>
  <c r="AD240" i="4"/>
  <c r="AD241" i="4"/>
  <c r="AD242" i="4"/>
  <c r="AD243" i="4"/>
  <c r="AD244" i="4"/>
  <c r="AD245" i="4"/>
  <c r="AD246" i="4"/>
  <c r="AD247" i="4"/>
  <c r="AD248" i="4"/>
  <c r="AD249" i="4"/>
  <c r="AD250" i="4"/>
  <c r="AD251" i="4"/>
  <c r="AD252" i="4"/>
  <c r="AD253" i="4"/>
  <c r="AD254" i="4"/>
  <c r="AD255" i="4"/>
  <c r="AD256" i="4"/>
  <c r="AD257" i="4"/>
  <c r="AD9" i="4"/>
  <c r="C258" i="4"/>
  <c r="AD258" i="4" s="1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X258" i="4"/>
  <c r="AA19" i="4"/>
  <c r="AB19" i="4"/>
  <c r="AA20" i="4"/>
  <c r="AB20" i="4"/>
  <c r="AA21" i="4"/>
  <c r="AB21" i="4"/>
  <c r="AA22" i="4"/>
  <c r="AB22" i="4"/>
  <c r="AA23" i="4"/>
  <c r="AB23" i="4"/>
  <c r="AA24" i="4"/>
  <c r="AB24" i="4"/>
  <c r="AA25" i="4"/>
  <c r="AB25" i="4"/>
  <c r="AA26" i="4"/>
  <c r="AB26" i="4"/>
  <c r="AA27" i="4"/>
  <c r="AB27" i="4"/>
  <c r="AA28" i="4"/>
  <c r="AB28" i="4"/>
  <c r="AA29" i="4"/>
  <c r="AB29" i="4"/>
  <c r="AA30" i="4"/>
  <c r="AB30" i="4"/>
  <c r="AA31" i="4"/>
  <c r="AB31" i="4"/>
  <c r="AA32" i="4"/>
  <c r="AB32" i="4"/>
  <c r="AA33" i="4"/>
  <c r="AB33" i="4"/>
  <c r="AA34" i="4"/>
  <c r="AB34" i="4"/>
  <c r="AA35" i="4"/>
  <c r="AB35" i="4"/>
  <c r="AA36" i="4"/>
  <c r="AB36" i="4"/>
  <c r="AA37" i="4"/>
  <c r="AB37" i="4"/>
  <c r="AA38" i="4"/>
  <c r="AB38" i="4"/>
  <c r="AA39" i="4"/>
  <c r="AB39" i="4"/>
  <c r="AA40" i="4"/>
  <c r="AB40" i="4"/>
  <c r="AA41" i="4"/>
  <c r="AB41" i="4"/>
  <c r="AA42" i="4"/>
  <c r="AB42" i="4"/>
  <c r="AA43" i="4"/>
  <c r="AB43" i="4"/>
  <c r="AA44" i="4"/>
  <c r="AB44" i="4"/>
  <c r="AA45" i="4"/>
  <c r="AB45" i="4"/>
  <c r="AA46" i="4"/>
  <c r="AB46" i="4"/>
  <c r="AA47" i="4"/>
  <c r="AB47" i="4"/>
  <c r="AA48" i="4"/>
  <c r="AB48" i="4"/>
  <c r="AA49" i="4"/>
  <c r="AB49" i="4"/>
  <c r="AA50" i="4"/>
  <c r="AB50" i="4"/>
  <c r="AA51" i="4"/>
  <c r="AB51" i="4"/>
  <c r="AA52" i="4"/>
  <c r="AB52" i="4"/>
  <c r="AA53" i="4"/>
  <c r="AB53" i="4"/>
  <c r="AA54" i="4"/>
  <c r="AB54" i="4"/>
  <c r="AA55" i="4"/>
  <c r="AB55" i="4"/>
  <c r="AA56" i="4"/>
  <c r="AB56" i="4"/>
  <c r="AA57" i="4"/>
  <c r="AB57" i="4"/>
  <c r="AA58" i="4"/>
  <c r="AB58" i="4"/>
  <c r="AA59" i="4"/>
  <c r="AB59" i="4"/>
  <c r="AA60" i="4"/>
  <c r="AB60" i="4"/>
  <c r="AA61" i="4"/>
  <c r="AB61" i="4"/>
  <c r="AA62" i="4"/>
  <c r="AB62" i="4"/>
  <c r="AA63" i="4"/>
  <c r="AB63" i="4"/>
  <c r="AA64" i="4"/>
  <c r="AB64" i="4"/>
  <c r="AA65" i="4"/>
  <c r="AB65" i="4"/>
  <c r="AA66" i="4"/>
  <c r="AB66" i="4"/>
  <c r="AA67" i="4"/>
  <c r="AB67" i="4"/>
  <c r="AA68" i="4"/>
  <c r="AB68" i="4"/>
  <c r="AA69" i="4"/>
  <c r="AB69" i="4"/>
  <c r="AA70" i="4"/>
  <c r="AB70" i="4"/>
  <c r="AA71" i="4"/>
  <c r="AB71" i="4"/>
  <c r="AA72" i="4"/>
  <c r="AB72" i="4"/>
  <c r="AA73" i="4"/>
  <c r="AB73" i="4"/>
  <c r="AA74" i="4"/>
  <c r="AB74" i="4"/>
  <c r="AA75" i="4"/>
  <c r="AB75" i="4"/>
  <c r="AA76" i="4"/>
  <c r="AB76" i="4"/>
  <c r="AA77" i="4"/>
  <c r="AB77" i="4"/>
  <c r="AA78" i="4"/>
  <c r="AB78" i="4"/>
  <c r="AA79" i="4"/>
  <c r="AB79" i="4"/>
  <c r="AA80" i="4"/>
  <c r="AB80" i="4"/>
  <c r="AA81" i="4"/>
  <c r="AB81" i="4"/>
  <c r="AA82" i="4"/>
  <c r="AB82" i="4"/>
  <c r="AA83" i="4"/>
  <c r="AB83" i="4"/>
  <c r="AA84" i="4"/>
  <c r="AB84" i="4"/>
  <c r="AA85" i="4"/>
  <c r="AB85" i="4"/>
  <c r="AA86" i="4"/>
  <c r="AB86" i="4"/>
  <c r="AA87" i="4"/>
  <c r="AB87" i="4"/>
  <c r="AA88" i="4"/>
  <c r="AB88" i="4"/>
  <c r="AA89" i="4"/>
  <c r="AB89" i="4"/>
  <c r="AA90" i="4"/>
  <c r="AB90" i="4"/>
  <c r="AA91" i="4"/>
  <c r="AB91" i="4"/>
  <c r="AA92" i="4"/>
  <c r="AB92" i="4"/>
  <c r="AA93" i="4"/>
  <c r="AB93" i="4"/>
  <c r="AA94" i="4"/>
  <c r="AB94" i="4"/>
  <c r="AA95" i="4"/>
  <c r="AB95" i="4"/>
  <c r="AA96" i="4"/>
  <c r="AB96" i="4"/>
  <c r="AA97" i="4"/>
  <c r="AB97" i="4"/>
  <c r="AA98" i="4"/>
  <c r="AB98" i="4"/>
  <c r="AA99" i="4"/>
  <c r="AB99" i="4"/>
  <c r="AA100" i="4"/>
  <c r="AB100" i="4"/>
  <c r="AA101" i="4"/>
  <c r="AB101" i="4"/>
  <c r="AA102" i="4"/>
  <c r="AB102" i="4"/>
  <c r="AA103" i="4"/>
  <c r="AB103" i="4"/>
  <c r="AA104" i="4"/>
  <c r="AB104" i="4"/>
  <c r="AA105" i="4"/>
  <c r="AB105" i="4"/>
  <c r="AA106" i="4"/>
  <c r="AB106" i="4"/>
  <c r="AA107" i="4"/>
  <c r="AB107" i="4"/>
  <c r="AA108" i="4"/>
  <c r="AB108" i="4"/>
  <c r="AA109" i="4"/>
  <c r="AB109" i="4"/>
  <c r="AA110" i="4"/>
  <c r="AB110" i="4"/>
  <c r="AA111" i="4"/>
  <c r="AB111" i="4"/>
  <c r="AA112" i="4"/>
  <c r="AB112" i="4"/>
  <c r="AA113" i="4"/>
  <c r="AB113" i="4"/>
  <c r="AA114" i="4"/>
  <c r="AB114" i="4"/>
  <c r="AA115" i="4"/>
  <c r="AB115" i="4"/>
  <c r="AA116" i="4"/>
  <c r="AB116" i="4"/>
  <c r="AA117" i="4"/>
  <c r="AB117" i="4"/>
  <c r="AA118" i="4"/>
  <c r="AB118" i="4"/>
  <c r="AA119" i="4"/>
  <c r="AB119" i="4"/>
  <c r="AA120" i="4"/>
  <c r="AB120" i="4"/>
  <c r="AA121" i="4"/>
  <c r="AB121" i="4"/>
  <c r="AA122" i="4"/>
  <c r="AB122" i="4"/>
  <c r="AA123" i="4"/>
  <c r="AB123" i="4"/>
  <c r="AA124" i="4"/>
  <c r="AB124" i="4"/>
  <c r="AA125" i="4"/>
  <c r="AB125" i="4"/>
  <c r="AA126" i="4"/>
  <c r="AB126" i="4"/>
  <c r="AA127" i="4"/>
  <c r="AB127" i="4"/>
  <c r="AA128" i="4"/>
  <c r="AB128" i="4"/>
  <c r="AA129" i="4"/>
  <c r="AB129" i="4"/>
  <c r="AA130" i="4"/>
  <c r="AB130" i="4"/>
  <c r="AA131" i="4"/>
  <c r="AB131" i="4"/>
  <c r="AA132" i="4"/>
  <c r="AB132" i="4"/>
  <c r="AA133" i="4"/>
  <c r="AB133" i="4"/>
  <c r="AA134" i="4"/>
  <c r="AB134" i="4"/>
  <c r="AA135" i="4"/>
  <c r="AB135" i="4"/>
  <c r="AA136" i="4"/>
  <c r="AB136" i="4"/>
  <c r="AA137" i="4"/>
  <c r="AB137" i="4"/>
  <c r="AA138" i="4"/>
  <c r="AB138" i="4"/>
  <c r="AA139" i="4"/>
  <c r="AB139" i="4"/>
  <c r="AA140" i="4"/>
  <c r="AB140" i="4"/>
  <c r="AA141" i="4"/>
  <c r="AB141" i="4"/>
  <c r="AA142" i="4"/>
  <c r="AB142" i="4"/>
  <c r="AA143" i="4"/>
  <c r="AB143" i="4"/>
  <c r="AA144" i="4"/>
  <c r="AB144" i="4"/>
  <c r="AA145" i="4"/>
  <c r="AB145" i="4"/>
  <c r="AA146" i="4"/>
  <c r="AB146" i="4"/>
  <c r="AA147" i="4"/>
  <c r="AB147" i="4"/>
  <c r="AA148" i="4"/>
  <c r="AB148" i="4"/>
  <c r="AA149" i="4"/>
  <c r="AB149" i="4"/>
  <c r="AA150" i="4"/>
  <c r="AB150" i="4"/>
  <c r="AA151" i="4"/>
  <c r="AB151" i="4"/>
  <c r="AA152" i="4"/>
  <c r="AB152" i="4"/>
  <c r="AA153" i="4"/>
  <c r="AB153" i="4"/>
  <c r="AA154" i="4"/>
  <c r="AB154" i="4"/>
  <c r="AA155" i="4"/>
  <c r="AB155" i="4"/>
  <c r="AA156" i="4"/>
  <c r="AB156" i="4"/>
  <c r="AA157" i="4"/>
  <c r="AB157" i="4"/>
  <c r="AA158" i="4"/>
  <c r="AB158" i="4"/>
  <c r="AA159" i="4"/>
  <c r="AB159" i="4"/>
  <c r="AA160" i="4"/>
  <c r="AB160" i="4"/>
  <c r="AA161" i="4"/>
  <c r="AB161" i="4"/>
  <c r="AA162" i="4"/>
  <c r="AB162" i="4"/>
  <c r="AA163" i="4"/>
  <c r="AB163" i="4"/>
  <c r="AA164" i="4"/>
  <c r="AB164" i="4"/>
  <c r="AA165" i="4"/>
  <c r="AB165" i="4"/>
  <c r="AA166" i="4"/>
  <c r="AB166" i="4"/>
  <c r="AA167" i="4"/>
  <c r="AB167" i="4"/>
  <c r="AA168" i="4"/>
  <c r="AB168" i="4"/>
  <c r="AA169" i="4"/>
  <c r="AB169" i="4"/>
  <c r="AA170" i="4"/>
  <c r="AB170" i="4"/>
  <c r="AA171" i="4"/>
  <c r="AB171" i="4"/>
  <c r="AA172" i="4"/>
  <c r="AB172" i="4"/>
  <c r="AA173" i="4"/>
  <c r="AB173" i="4"/>
  <c r="AA174" i="4"/>
  <c r="AB174" i="4"/>
  <c r="AA175" i="4"/>
  <c r="AB175" i="4"/>
  <c r="AA176" i="4"/>
  <c r="AB176" i="4"/>
  <c r="AA177" i="4"/>
  <c r="AB177" i="4"/>
  <c r="AA178" i="4"/>
  <c r="AB178" i="4"/>
  <c r="AA179" i="4"/>
  <c r="AB179" i="4"/>
  <c r="AA180" i="4"/>
  <c r="AB180" i="4"/>
  <c r="AA181" i="4"/>
  <c r="AB181" i="4"/>
  <c r="AA182" i="4"/>
  <c r="AB182" i="4"/>
  <c r="AA183" i="4"/>
  <c r="AB183" i="4"/>
  <c r="AA184" i="4"/>
  <c r="AB184" i="4"/>
  <c r="AA185" i="4"/>
  <c r="AB185" i="4"/>
  <c r="AA186" i="4"/>
  <c r="AB186" i="4"/>
  <c r="AA187" i="4"/>
  <c r="AB187" i="4"/>
  <c r="AA188" i="4"/>
  <c r="AB188" i="4"/>
  <c r="AA189" i="4"/>
  <c r="AB189" i="4"/>
  <c r="AA190" i="4"/>
  <c r="AB190" i="4"/>
  <c r="AA191" i="4"/>
  <c r="AB191" i="4"/>
  <c r="AA192" i="4"/>
  <c r="AB192" i="4"/>
  <c r="AA193" i="4"/>
  <c r="AB193" i="4"/>
  <c r="AA194" i="4"/>
  <c r="AB194" i="4"/>
  <c r="AA195" i="4"/>
  <c r="AB195" i="4"/>
  <c r="AA196" i="4"/>
  <c r="AB196" i="4"/>
  <c r="AA197" i="4"/>
  <c r="AB197" i="4"/>
  <c r="AA198" i="4"/>
  <c r="AB198" i="4"/>
  <c r="AA199" i="4"/>
  <c r="AB199" i="4"/>
  <c r="AA200" i="4"/>
  <c r="AB200" i="4"/>
  <c r="AA201" i="4"/>
  <c r="AB201" i="4"/>
  <c r="AA202" i="4"/>
  <c r="AB202" i="4"/>
  <c r="AA203" i="4"/>
  <c r="AB203" i="4"/>
  <c r="AA204" i="4"/>
  <c r="AB204" i="4"/>
  <c r="AA205" i="4"/>
  <c r="AB205" i="4"/>
  <c r="AA206" i="4"/>
  <c r="AB206" i="4"/>
  <c r="AA207" i="4"/>
  <c r="AB207" i="4"/>
  <c r="AA208" i="4"/>
  <c r="AB208" i="4"/>
  <c r="AA209" i="4"/>
  <c r="AB209" i="4"/>
  <c r="AA210" i="4"/>
  <c r="AB210" i="4"/>
  <c r="AA211" i="4"/>
  <c r="AB211" i="4"/>
  <c r="AA212" i="4"/>
  <c r="AB212" i="4"/>
  <c r="AA213" i="4"/>
  <c r="AB213" i="4"/>
  <c r="AA214" i="4"/>
  <c r="AB214" i="4"/>
  <c r="AA215" i="4"/>
  <c r="AB215" i="4"/>
  <c r="AA216" i="4"/>
  <c r="AB216" i="4"/>
  <c r="AA217" i="4"/>
  <c r="AB217" i="4"/>
  <c r="AA218" i="4"/>
  <c r="AB218" i="4"/>
  <c r="AA219" i="4"/>
  <c r="AB219" i="4"/>
  <c r="AA220" i="4"/>
  <c r="AB220" i="4"/>
  <c r="AA221" i="4"/>
  <c r="AB221" i="4"/>
  <c r="AA222" i="4"/>
  <c r="AB222" i="4"/>
  <c r="AA223" i="4"/>
  <c r="AB223" i="4"/>
  <c r="AA224" i="4"/>
  <c r="AB224" i="4"/>
  <c r="AA225" i="4"/>
  <c r="AB225" i="4"/>
  <c r="AA226" i="4"/>
  <c r="AB226" i="4"/>
  <c r="AA227" i="4"/>
  <c r="AB227" i="4"/>
  <c r="AA228" i="4"/>
  <c r="AB228" i="4"/>
  <c r="AA229" i="4"/>
  <c r="AB229" i="4"/>
  <c r="AA230" i="4"/>
  <c r="AB230" i="4"/>
  <c r="AA231" i="4"/>
  <c r="AB231" i="4"/>
  <c r="AA232" i="4"/>
  <c r="AB232" i="4"/>
  <c r="AA233" i="4"/>
  <c r="AB233" i="4"/>
  <c r="AA234" i="4"/>
  <c r="AB234" i="4"/>
  <c r="AA235" i="4"/>
  <c r="AB235" i="4"/>
  <c r="AA236" i="4"/>
  <c r="AB236" i="4"/>
  <c r="AA237" i="4"/>
  <c r="AB237" i="4"/>
  <c r="AA238" i="4"/>
  <c r="AB238" i="4"/>
  <c r="AA239" i="4"/>
  <c r="AB239" i="4"/>
  <c r="AA240" i="4"/>
  <c r="AB240" i="4"/>
  <c r="AA241" i="4"/>
  <c r="AB241" i="4"/>
  <c r="AA242" i="4"/>
  <c r="AB242" i="4"/>
  <c r="AA243" i="4"/>
  <c r="AB243" i="4"/>
  <c r="AA244" i="4"/>
  <c r="AB244" i="4"/>
  <c r="AA245" i="4"/>
  <c r="AB245" i="4"/>
  <c r="AA246" i="4"/>
  <c r="AB246" i="4"/>
  <c r="AA247" i="4"/>
  <c r="AB247" i="4"/>
  <c r="AA248" i="4"/>
  <c r="AB248" i="4"/>
  <c r="AA249" i="4"/>
  <c r="AB249" i="4"/>
  <c r="AA250" i="4"/>
  <c r="AB250" i="4"/>
  <c r="AA251" i="4"/>
  <c r="AB251" i="4"/>
  <c r="AA252" i="4"/>
  <c r="AB252" i="4"/>
  <c r="AA253" i="4"/>
  <c r="AB253" i="4"/>
  <c r="AA254" i="4"/>
  <c r="AB254" i="4"/>
  <c r="AA255" i="4"/>
  <c r="AB255" i="4"/>
  <c r="AA256" i="4"/>
  <c r="AB256" i="4"/>
  <c r="AA257" i="4"/>
  <c r="AB257" i="4"/>
  <c r="AA15" i="4"/>
  <c r="AB15" i="4"/>
  <c r="AA16" i="4"/>
  <c r="AB16" i="4"/>
  <c r="AA17" i="4"/>
  <c r="AB17" i="4"/>
  <c r="AA18" i="4"/>
  <c r="AB18" i="4"/>
  <c r="AA10" i="4"/>
  <c r="AB10" i="4"/>
  <c r="AA11" i="4"/>
  <c r="AB11" i="4"/>
  <c r="AA12" i="4"/>
  <c r="AB12" i="4"/>
  <c r="AA13" i="4"/>
  <c r="AB13" i="4"/>
  <c r="AA14" i="4"/>
  <c r="AB14" i="4"/>
  <c r="AB9" i="4"/>
  <c r="AB258" i="4" s="1"/>
  <c r="AA9" i="4"/>
  <c r="AA258" i="4" s="1"/>
  <c r="AC288" i="4" l="1"/>
  <c r="AB288" i="4"/>
  <c r="AA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AD288" i="4" s="1"/>
  <c r="AC284" i="4"/>
  <c r="AB284" i="4"/>
  <c r="AA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AD284" i="4" s="1"/>
  <c r="X279" i="4"/>
  <c r="W279" i="4"/>
  <c r="V279" i="4"/>
  <c r="U279" i="4"/>
  <c r="T279" i="4"/>
  <c r="S279" i="4"/>
  <c r="R279" i="4"/>
  <c r="Q279" i="4"/>
  <c r="P279" i="4"/>
  <c r="O279" i="4"/>
  <c r="M279" i="4"/>
  <c r="L279" i="4"/>
  <c r="K279" i="4"/>
  <c r="J279" i="4"/>
  <c r="I279" i="4"/>
  <c r="H279" i="4"/>
  <c r="G279" i="4"/>
  <c r="F279" i="4"/>
  <c r="E279" i="4"/>
  <c r="D279" i="4"/>
  <c r="N278" i="4"/>
  <c r="M278" i="4"/>
  <c r="M280" i="4" s="1"/>
  <c r="K278" i="4"/>
  <c r="K280" i="4" s="1"/>
  <c r="J278" i="4"/>
  <c r="J280" i="4" s="1"/>
  <c r="I278" i="4"/>
  <c r="I280" i="4" s="1"/>
  <c r="H278" i="4"/>
  <c r="H280" i="4" s="1"/>
  <c r="G278" i="4"/>
  <c r="G280" i="4" s="1"/>
  <c r="F278" i="4"/>
  <c r="F280" i="4" s="1"/>
  <c r="E278" i="4"/>
  <c r="E280" i="4" s="1"/>
  <c r="D278" i="4"/>
  <c r="D280" i="4" s="1"/>
  <c r="AC277" i="4"/>
  <c r="AB277" i="4"/>
  <c r="AA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AD277" i="4" s="1"/>
  <c r="AC271" i="4"/>
  <c r="AC273" i="4" s="1"/>
  <c r="AB271" i="4"/>
  <c r="AB273" i="4" s="1"/>
  <c r="AA271" i="4"/>
  <c r="AA273" i="4" s="1"/>
  <c r="Y271" i="4"/>
  <c r="Y273" i="4" s="1"/>
  <c r="X271" i="4"/>
  <c r="X273" i="4" s="1"/>
  <c r="W271" i="4"/>
  <c r="W273" i="4" s="1"/>
  <c r="V271" i="4"/>
  <c r="V273" i="4" s="1"/>
  <c r="U271" i="4"/>
  <c r="U273" i="4" s="1"/>
  <c r="T271" i="4"/>
  <c r="T273" i="4" s="1"/>
  <c r="S271" i="4"/>
  <c r="S273" i="4" s="1"/>
  <c r="R271" i="4"/>
  <c r="R273" i="4" s="1"/>
  <c r="Q271" i="4"/>
  <c r="Q273" i="4" s="1"/>
  <c r="P271" i="4"/>
  <c r="P273" i="4" s="1"/>
  <c r="O271" i="4"/>
  <c r="O273" i="4" s="1"/>
  <c r="N271" i="4"/>
  <c r="N273" i="4" s="1"/>
  <c r="M271" i="4"/>
  <c r="M273" i="4" s="1"/>
  <c r="L271" i="4"/>
  <c r="L273" i="4" s="1"/>
  <c r="K271" i="4"/>
  <c r="K273" i="4" s="1"/>
  <c r="J271" i="4"/>
  <c r="J273" i="4" s="1"/>
  <c r="I271" i="4"/>
  <c r="I273" i="4" s="1"/>
  <c r="H271" i="4"/>
  <c r="H273" i="4" s="1"/>
  <c r="G271" i="4"/>
  <c r="G273" i="4" s="1"/>
  <c r="F271" i="4"/>
  <c r="F273" i="4" s="1"/>
  <c r="E271" i="4"/>
  <c r="E273" i="4" s="1"/>
  <c r="D271" i="4"/>
  <c r="D273" i="4" s="1"/>
  <c r="C271" i="4"/>
  <c r="AC267" i="4"/>
  <c r="AB267" i="4"/>
  <c r="AA267" i="4"/>
  <c r="N267" i="4"/>
  <c r="M267" i="4"/>
  <c r="K267" i="4"/>
  <c r="J267" i="4"/>
  <c r="I267" i="4"/>
  <c r="H267" i="4"/>
  <c r="G267" i="4"/>
  <c r="F267" i="4"/>
  <c r="E267" i="4"/>
  <c r="D267" i="4"/>
  <c r="Y265" i="4"/>
  <c r="Y279" i="4" s="1"/>
  <c r="N265" i="4"/>
  <c r="N279" i="4" s="1"/>
  <c r="N264" i="4"/>
  <c r="N266" i="4" s="1"/>
  <c r="M264" i="4"/>
  <c r="M266" i="4" s="1"/>
  <c r="K264" i="4"/>
  <c r="K266" i="4" s="1"/>
  <c r="J264" i="4"/>
  <c r="J266" i="4" s="1"/>
  <c r="I264" i="4"/>
  <c r="I266" i="4" s="1"/>
  <c r="H264" i="4"/>
  <c r="H266" i="4" s="1"/>
  <c r="G264" i="4"/>
  <c r="G266" i="4" s="1"/>
  <c r="F264" i="4"/>
  <c r="F266" i="4" s="1"/>
  <c r="E264" i="4"/>
  <c r="E266" i="4" s="1"/>
  <c r="D264" i="4"/>
  <c r="D266" i="4" s="1"/>
  <c r="AC263" i="4"/>
  <c r="N263" i="4"/>
  <c r="M263" i="4"/>
  <c r="K263" i="4"/>
  <c r="J263" i="4"/>
  <c r="I263" i="4"/>
  <c r="H263" i="4"/>
  <c r="G263" i="4"/>
  <c r="F263" i="4"/>
  <c r="E263" i="4"/>
  <c r="D263" i="4"/>
  <c r="C262" i="4"/>
  <c r="AC260" i="4"/>
  <c r="AB260" i="4"/>
  <c r="AA260" i="4"/>
  <c r="N260" i="4"/>
  <c r="M260" i="4"/>
  <c r="K260" i="4"/>
  <c r="J260" i="4"/>
  <c r="I260" i="4"/>
  <c r="H260" i="4"/>
  <c r="G260" i="4"/>
  <c r="F260" i="4"/>
  <c r="E260" i="4"/>
  <c r="D260" i="4"/>
  <c r="C260" i="4"/>
  <c r="AD260" i="4" s="1"/>
  <c r="Y278" i="4"/>
  <c r="Y280" i="4" s="1"/>
  <c r="X267" i="4"/>
  <c r="W278" i="4"/>
  <c r="W280" i="4" s="1"/>
  <c r="V267" i="4"/>
  <c r="U278" i="4"/>
  <c r="U280" i="4" s="1"/>
  <c r="T267" i="4"/>
  <c r="S278" i="4"/>
  <c r="S280" i="4" s="1"/>
  <c r="R267" i="4"/>
  <c r="Q278" i="4"/>
  <c r="Q280" i="4" s="1"/>
  <c r="P267" i="4"/>
  <c r="O278" i="4"/>
  <c r="O280" i="4" s="1"/>
  <c r="L278" i="4"/>
  <c r="L280" i="4" s="1"/>
  <c r="C273" i="4" l="1"/>
  <c r="AD273" i="4" s="1"/>
  <c r="AD271" i="4"/>
  <c r="C263" i="4"/>
  <c r="AD263" i="4" s="1"/>
  <c r="AD262" i="4"/>
  <c r="L263" i="4"/>
  <c r="L264" i="4"/>
  <c r="L266" i="4" s="1"/>
  <c r="L260" i="4"/>
  <c r="L267" i="4"/>
  <c r="N280" i="4"/>
  <c r="P260" i="4"/>
  <c r="R260" i="4"/>
  <c r="T260" i="4"/>
  <c r="V260" i="4"/>
  <c r="X260" i="4"/>
  <c r="P263" i="4"/>
  <c r="R263" i="4"/>
  <c r="T263" i="4"/>
  <c r="V263" i="4"/>
  <c r="X263" i="4"/>
  <c r="O264" i="4"/>
  <c r="O266" i="4" s="1"/>
  <c r="Q264" i="4"/>
  <c r="Q266" i="4" s="1"/>
  <c r="S264" i="4"/>
  <c r="S266" i="4" s="1"/>
  <c r="U264" i="4"/>
  <c r="U266" i="4" s="1"/>
  <c r="W264" i="4"/>
  <c r="W266" i="4" s="1"/>
  <c r="Y264" i="4"/>
  <c r="Y266" i="4" s="1"/>
  <c r="C267" i="4"/>
  <c r="AD267" i="4" s="1"/>
  <c r="O267" i="4"/>
  <c r="Q267" i="4"/>
  <c r="S267" i="4"/>
  <c r="U267" i="4"/>
  <c r="W267" i="4"/>
  <c r="Y267" i="4"/>
  <c r="P278" i="4"/>
  <c r="P280" i="4" s="1"/>
  <c r="R278" i="4"/>
  <c r="R280" i="4" s="1"/>
  <c r="T278" i="4"/>
  <c r="T280" i="4" s="1"/>
  <c r="V278" i="4"/>
  <c r="V280" i="4" s="1"/>
  <c r="X278" i="4"/>
  <c r="X280" i="4" s="1"/>
  <c r="O260" i="4"/>
  <c r="Q260" i="4"/>
  <c r="S260" i="4"/>
  <c r="U260" i="4"/>
  <c r="W260" i="4"/>
  <c r="Y260" i="4"/>
  <c r="O263" i="4"/>
  <c r="Q263" i="4"/>
  <c r="S263" i="4"/>
  <c r="U263" i="4"/>
  <c r="W263" i="4"/>
  <c r="Y263" i="4"/>
  <c r="P264" i="4"/>
  <c r="P266" i="4" s="1"/>
  <c r="R264" i="4"/>
  <c r="R266" i="4" s="1"/>
  <c r="T264" i="4"/>
  <c r="T266" i="4" s="1"/>
  <c r="V264" i="4"/>
  <c r="V266" i="4" s="1"/>
  <c r="X264" i="4"/>
  <c r="X266" i="4" s="1"/>
  <c r="CK8" i="1" l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48" i="1"/>
  <c r="CK149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84" i="1"/>
  <c r="CK185" i="1"/>
  <c r="CK186" i="1"/>
  <c r="CK187" i="1"/>
  <c r="CK188" i="1"/>
  <c r="CK189" i="1"/>
  <c r="CK190" i="1"/>
  <c r="CK191" i="1"/>
  <c r="CK192" i="1"/>
  <c r="CK193" i="1"/>
  <c r="CK194" i="1"/>
  <c r="CK195" i="1"/>
  <c r="CK196" i="1"/>
  <c r="CK197" i="1"/>
  <c r="CK198" i="1"/>
  <c r="CK199" i="1"/>
  <c r="CK200" i="1"/>
  <c r="CK201" i="1"/>
  <c r="CK202" i="1"/>
  <c r="CK203" i="1"/>
  <c r="CK204" i="1"/>
  <c r="CK205" i="1"/>
  <c r="CK206" i="1"/>
  <c r="CK207" i="1"/>
  <c r="CK208" i="1"/>
  <c r="CK209" i="1"/>
  <c r="CK210" i="1"/>
  <c r="CK211" i="1"/>
  <c r="CK212" i="1"/>
  <c r="CK213" i="1"/>
  <c r="CK214" i="1"/>
  <c r="CK215" i="1"/>
  <c r="CK216" i="1"/>
  <c r="CK217" i="1"/>
  <c r="CK218" i="1"/>
  <c r="CK219" i="1"/>
  <c r="CK220" i="1"/>
  <c r="CK221" i="1"/>
  <c r="CK222" i="1"/>
  <c r="CK223" i="1"/>
  <c r="CK224" i="1"/>
  <c r="CK225" i="1"/>
  <c r="CK226" i="1"/>
  <c r="CK227" i="1"/>
  <c r="CK228" i="1"/>
  <c r="CK229" i="1"/>
  <c r="CK230" i="1"/>
  <c r="CK231" i="1"/>
  <c r="CK232" i="1"/>
  <c r="CK233" i="1"/>
  <c r="CK234" i="1"/>
  <c r="CK235" i="1"/>
  <c r="CK236" i="1"/>
  <c r="CK237" i="1"/>
  <c r="CK238" i="1"/>
  <c r="CK239" i="1"/>
  <c r="CK240" i="1"/>
  <c r="CK241" i="1"/>
  <c r="CK242" i="1"/>
  <c r="CK243" i="1"/>
  <c r="CK244" i="1"/>
  <c r="CK245" i="1"/>
  <c r="CK246" i="1"/>
  <c r="CK247" i="1"/>
  <c r="CK248" i="1"/>
  <c r="CK249" i="1"/>
  <c r="CK250" i="1"/>
  <c r="CK251" i="1"/>
  <c r="CK252" i="1"/>
  <c r="CK253" i="1"/>
  <c r="CK254" i="1"/>
  <c r="CK255" i="1"/>
  <c r="CK256" i="1"/>
  <c r="CK7" i="1"/>
  <c r="CL256" i="1" l="1"/>
  <c r="CM256" i="1"/>
  <c r="CH278" i="1" l="1"/>
  <c r="CG278" i="1"/>
  <c r="CF278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K274" i="1"/>
  <c r="CI272" i="1"/>
  <c r="CH272" i="1"/>
  <c r="CH273" i="1" s="1"/>
  <c r="CG272" i="1"/>
  <c r="CF272" i="1"/>
  <c r="CF273" i="1" s="1"/>
  <c r="CE272" i="1"/>
  <c r="CD272" i="1"/>
  <c r="CD273" i="1" s="1"/>
  <c r="CC272" i="1"/>
  <c r="CB272" i="1"/>
  <c r="CB273" i="1" s="1"/>
  <c r="CA272" i="1"/>
  <c r="BZ272" i="1"/>
  <c r="BZ273" i="1" s="1"/>
  <c r="BY272" i="1"/>
  <c r="BX272" i="1"/>
  <c r="BX273" i="1" s="1"/>
  <c r="BW272" i="1"/>
  <c r="BV272" i="1"/>
  <c r="BV273" i="1" s="1"/>
  <c r="BU272" i="1"/>
  <c r="BT272" i="1"/>
  <c r="BT273" i="1" s="1"/>
  <c r="BS272" i="1"/>
  <c r="BR272" i="1"/>
  <c r="BR273" i="1" s="1"/>
  <c r="BQ272" i="1"/>
  <c r="BP272" i="1"/>
  <c r="BP273" i="1" s="1"/>
  <c r="BO272" i="1"/>
  <c r="BN272" i="1"/>
  <c r="BN273" i="1" s="1"/>
  <c r="BM272" i="1"/>
  <c r="BL272" i="1"/>
  <c r="BL273" i="1" s="1"/>
  <c r="BK272" i="1"/>
  <c r="BJ272" i="1"/>
  <c r="BI272" i="1"/>
  <c r="BH272" i="1"/>
  <c r="BG272" i="1"/>
  <c r="BF272" i="1"/>
  <c r="BF273" i="1" s="1"/>
  <c r="BE272" i="1"/>
  <c r="BD272" i="1"/>
  <c r="BD273" i="1" s="1"/>
  <c r="BC272" i="1"/>
  <c r="BB272" i="1"/>
  <c r="BB273" i="1" s="1"/>
  <c r="BA272" i="1"/>
  <c r="AZ272" i="1"/>
  <c r="AZ273" i="1" s="1"/>
  <c r="AY272" i="1"/>
  <c r="AX272" i="1"/>
  <c r="AW272" i="1"/>
  <c r="AV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I262" i="1"/>
  <c r="CH262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CD278" i="1"/>
  <c r="CD279" i="1" s="1"/>
  <c r="BT278" i="1"/>
  <c r="BT279" i="1" s="1"/>
  <c r="AZ278" i="1"/>
  <c r="AZ279" i="1" s="1"/>
  <c r="AP278" i="1"/>
  <c r="AP279" i="1" s="1"/>
  <c r="AF278" i="1"/>
  <c r="AF279" i="1" s="1"/>
  <c r="V278" i="1"/>
  <c r="V279" i="1" s="1"/>
  <c r="L278" i="1"/>
  <c r="L279" i="1" s="1"/>
  <c r="D260" i="1"/>
  <c r="D262" i="1" s="1"/>
  <c r="C256" i="1"/>
  <c r="CN254" i="1"/>
  <c r="CN250" i="1"/>
  <c r="CN246" i="1"/>
  <c r="CN245" i="1"/>
  <c r="CN241" i="1"/>
  <c r="CN240" i="1"/>
  <c r="CN237" i="1"/>
  <c r="CN234" i="1"/>
  <c r="CN218" i="1"/>
  <c r="CN217" i="1"/>
  <c r="CN216" i="1"/>
  <c r="CN213" i="1"/>
  <c r="CN209" i="1"/>
  <c r="CN204" i="1"/>
  <c r="CN203" i="1"/>
  <c r="CN202" i="1"/>
  <c r="CN201" i="1"/>
  <c r="CN191" i="1"/>
  <c r="CN190" i="1"/>
  <c r="CN187" i="1"/>
  <c r="CN185" i="1"/>
  <c r="BH185" i="1"/>
  <c r="CN184" i="1"/>
  <c r="CN183" i="1"/>
  <c r="BH183" i="1"/>
  <c r="CN176" i="1"/>
  <c r="CN175" i="1"/>
  <c r="CN172" i="1"/>
  <c r="CN169" i="1"/>
  <c r="CN165" i="1"/>
  <c r="CN164" i="1"/>
  <c r="CN163" i="1"/>
  <c r="CN161" i="1"/>
  <c r="CN159" i="1"/>
  <c r="BH158" i="1"/>
  <c r="CN157" i="1"/>
  <c r="BH156" i="1"/>
  <c r="BH151" i="1"/>
  <c r="CN150" i="1"/>
  <c r="CN149" i="1"/>
  <c r="CN147" i="1"/>
  <c r="CN144" i="1"/>
  <c r="BH144" i="1"/>
  <c r="BH256" i="1" s="1"/>
  <c r="CN143" i="1"/>
  <c r="CN142" i="1"/>
  <c r="CN141" i="1"/>
  <c r="CN139" i="1"/>
  <c r="CN137" i="1"/>
  <c r="CN136" i="1"/>
  <c r="CN135" i="1"/>
  <c r="CN132" i="1"/>
  <c r="CN130" i="1"/>
  <c r="CN129" i="1"/>
  <c r="CN128" i="1"/>
  <c r="CN127" i="1"/>
  <c r="CN125" i="1"/>
  <c r="CN124" i="1"/>
  <c r="CN122" i="1"/>
  <c r="CN117" i="1"/>
  <c r="CN115" i="1"/>
  <c r="CN114" i="1"/>
  <c r="CN110" i="1"/>
  <c r="CN109" i="1"/>
  <c r="CN107" i="1"/>
  <c r="CN106" i="1"/>
  <c r="CN102" i="1"/>
  <c r="CN98" i="1"/>
  <c r="CN97" i="1"/>
  <c r="CN96" i="1"/>
  <c r="CN94" i="1"/>
  <c r="CN92" i="1"/>
  <c r="CN90" i="1"/>
  <c r="CN87" i="1"/>
  <c r="CN86" i="1"/>
  <c r="CN85" i="1"/>
  <c r="CN79" i="1"/>
  <c r="CN77" i="1"/>
  <c r="CN73" i="1"/>
  <c r="CN72" i="1"/>
  <c r="CN64" i="1"/>
  <c r="CN62" i="1"/>
  <c r="CN59" i="1"/>
  <c r="CN53" i="1"/>
  <c r="CN48" i="1"/>
  <c r="CN38" i="1"/>
  <c r="CN27" i="1"/>
  <c r="CN26" i="1"/>
  <c r="CN25" i="1"/>
  <c r="CN24" i="1"/>
  <c r="CN22" i="1"/>
  <c r="CN19" i="1"/>
  <c r="CN18" i="1"/>
  <c r="CN15" i="1"/>
  <c r="CN14" i="1"/>
  <c r="CN7" i="1"/>
  <c r="BK256" i="1" l="1"/>
  <c r="BK273" i="1" s="1"/>
  <c r="CN256" i="1"/>
  <c r="G278" i="1"/>
  <c r="G279" i="1" s="1"/>
  <c r="Q278" i="1"/>
  <c r="Q279" i="1" s="1"/>
  <c r="AA278" i="1"/>
  <c r="AA279" i="1" s="1"/>
  <c r="AK278" i="1"/>
  <c r="AK279" i="1" s="1"/>
  <c r="BE278" i="1"/>
  <c r="BE279" i="1" s="1"/>
  <c r="BO278" i="1"/>
  <c r="BO279" i="1" s="1"/>
  <c r="BY278" i="1"/>
  <c r="BY279" i="1" s="1"/>
  <c r="CI278" i="1"/>
  <c r="CI279" i="1" s="1"/>
  <c r="E273" i="1"/>
  <c r="G273" i="1"/>
  <c r="I273" i="1"/>
  <c r="K273" i="1"/>
  <c r="M273" i="1"/>
  <c r="O273" i="1"/>
  <c r="Q273" i="1"/>
  <c r="S273" i="1"/>
  <c r="U273" i="1"/>
  <c r="W273" i="1"/>
  <c r="Y273" i="1"/>
  <c r="AA273" i="1"/>
  <c r="AC273" i="1"/>
  <c r="AE273" i="1"/>
  <c r="AG273" i="1"/>
  <c r="AI273" i="1"/>
  <c r="AK273" i="1"/>
  <c r="AM273" i="1"/>
  <c r="AO273" i="1"/>
  <c r="AQ273" i="1"/>
  <c r="AS273" i="1"/>
  <c r="AW273" i="1"/>
  <c r="AY273" i="1"/>
  <c r="BA273" i="1"/>
  <c r="BC273" i="1"/>
  <c r="BE273" i="1"/>
  <c r="BG273" i="1"/>
  <c r="BM273" i="1"/>
  <c r="BO273" i="1"/>
  <c r="BQ273" i="1"/>
  <c r="BS273" i="1"/>
  <c r="BU273" i="1"/>
  <c r="BW273" i="1"/>
  <c r="BY273" i="1"/>
  <c r="CA273" i="1"/>
  <c r="CC273" i="1"/>
  <c r="CE273" i="1"/>
  <c r="CG273" i="1"/>
  <c r="CI273" i="1"/>
  <c r="CF279" i="1"/>
  <c r="CH279" i="1"/>
  <c r="D273" i="1"/>
  <c r="F273" i="1"/>
  <c r="H273" i="1"/>
  <c r="J273" i="1"/>
  <c r="L273" i="1"/>
  <c r="N273" i="1"/>
  <c r="P273" i="1"/>
  <c r="R273" i="1"/>
  <c r="T273" i="1"/>
  <c r="V273" i="1"/>
  <c r="X273" i="1"/>
  <c r="Z273" i="1"/>
  <c r="AB273" i="1"/>
  <c r="AD273" i="1"/>
  <c r="AF273" i="1"/>
  <c r="AH273" i="1"/>
  <c r="AJ273" i="1"/>
  <c r="AL273" i="1"/>
  <c r="AN273" i="1"/>
  <c r="AP273" i="1"/>
  <c r="AR273" i="1"/>
  <c r="AV273" i="1"/>
  <c r="AX273" i="1"/>
  <c r="CG279" i="1"/>
  <c r="BH273" i="1"/>
  <c r="BJ256" i="1" l="1"/>
  <c r="BI256" i="1"/>
  <c r="BJ273" i="1" l="1"/>
  <c r="BJ278" i="1"/>
  <c r="BJ279" i="1" s="1"/>
  <c r="BI273" i="1"/>
</calcChain>
</file>

<file path=xl/comments1.xml><?xml version="1.0" encoding="utf-8"?>
<comments xmlns="http://schemas.openxmlformats.org/spreadsheetml/2006/main">
  <authors>
    <author>Автор</author>
  </authors>
  <commentList>
    <comment ref="AI29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то було
</t>
        </r>
      </text>
    </comment>
  </commentList>
</comments>
</file>

<file path=xl/sharedStrings.xml><?xml version="1.0" encoding="utf-8"?>
<sst xmlns="http://schemas.openxmlformats.org/spreadsheetml/2006/main" count="707" uniqueCount="343">
  <si>
    <t>Комунальне підприємство "ЖЕК-10" Чернігівської міської ради</t>
  </si>
  <si>
    <t>Заг площа житл та нежитл прим., м2</t>
  </si>
  <si>
    <t>1. Прибирання сходових клiток</t>
  </si>
  <si>
    <t>2. Прибирання прибудинкової територiї</t>
  </si>
  <si>
    <t>3. Вивезення побутових вiдходiв (збирання, зберігання, перевезення, перероблення, утилізація, знешкодження та захоронення)</t>
  </si>
  <si>
    <t>4. Прибирання пiдвалу, технiчних поверхiв та покрiвлi</t>
  </si>
  <si>
    <t>5. Технiчне обслуговування лiфтiв</t>
  </si>
  <si>
    <t>6. Обслуговування систем диспетчеризацiї</t>
  </si>
  <si>
    <t>7. Технiчне обслуговування внутрішньобудинкових систем систем:ГВП, ХВП, ВВ, ЦО, ЗК</t>
  </si>
  <si>
    <t>8. Дератизацiя</t>
  </si>
  <si>
    <t>9. Дезинсекцiя</t>
  </si>
  <si>
    <t>10. Обслуговування димових та вентиляцiйних каналiв</t>
  </si>
  <si>
    <t>11. Технiчне обслуговування та поточних ремонт мереж електропостачання , ППА та інших систем</t>
  </si>
  <si>
    <t>12. Поточний ремонт конструктивних елементів та внутрішньобудинкових систем: ГВП, ХВП, ВВ, ЦО та зливової каналізації і технічних пристроїв будинків та елементів зовнішнього упорядження</t>
  </si>
  <si>
    <t>13. Прибирання i вивезення снiгу, посипання частини прибудинкової території, призначеної для проходу та проїзду, протиожеледними сумішами</t>
  </si>
  <si>
    <t>14.  Експлуатацiя номерних знакiв на будинках</t>
  </si>
  <si>
    <t>15.  Освiтлення мiсць загального користування і підвалів та пiдкачування води</t>
  </si>
  <si>
    <t>16. Енергопостачання лiфтiв</t>
  </si>
  <si>
    <t xml:space="preserve"> РАЗОМ з ПДВ побудинкові доходи та витрати  за січень-грудень 2017</t>
  </si>
  <si>
    <t>Адреса будинку</t>
  </si>
  <si>
    <t>Нараховано згідно тарифу, грн</t>
  </si>
  <si>
    <t>Фактично виконано, грн</t>
  </si>
  <si>
    <t>Недовиконано, грн</t>
  </si>
  <si>
    <t>Перевиконано, грн</t>
  </si>
  <si>
    <t>Різниця</t>
  </si>
  <si>
    <t>Заборгованість станом на 01.01.2018р.</t>
  </si>
  <si>
    <t>Нараховано за грудень 2018р.</t>
  </si>
  <si>
    <t>1-ГО ТРАВНЯ 155</t>
  </si>
  <si>
    <t>1-ГО ТРАВНЯ 157</t>
  </si>
  <si>
    <t>1-ГО ТРАВНЯ 159</t>
  </si>
  <si>
    <t>1-ГО ТРАВНЯ 161</t>
  </si>
  <si>
    <t>1-ГО ТРАВНЯ 161а</t>
  </si>
  <si>
    <t>1-ГО ТРАВНЯ 163</t>
  </si>
  <si>
    <t>1-ГО ТРАВНЯ 165 к1</t>
  </si>
  <si>
    <t>1-ГО ТРАВНЯ 165 к2</t>
  </si>
  <si>
    <t>1-ГО ТРАВНЯ 167</t>
  </si>
  <si>
    <t>1-ГО ТРАВНЯ 167а</t>
  </si>
  <si>
    <t>1-ГО ТРАВНЯ 169 к1</t>
  </si>
  <si>
    <t>1-ГО ТРАВНЯ 169 к2</t>
  </si>
  <si>
    <t>1-ГО ТРАВНЯ 171</t>
  </si>
  <si>
    <t>1-ГО ТРАВНЯ 182</t>
  </si>
  <si>
    <t>1-ГО ТРАВНЯ 189</t>
  </si>
  <si>
    <t>1-ГО ТРАВНЯ 189а</t>
  </si>
  <si>
    <t>БОРЩОВА 2</t>
  </si>
  <si>
    <t>БОРЩОВА 4</t>
  </si>
  <si>
    <t>БОРЩОВА 4а</t>
  </si>
  <si>
    <t>БОРЩОВА 4б</t>
  </si>
  <si>
    <t>БОРЩОВА 5</t>
  </si>
  <si>
    <t>БОРЩОВА 6а</t>
  </si>
  <si>
    <t>БОРЩОВА 8</t>
  </si>
  <si>
    <t>ВЕРЬОВКИ 12</t>
  </si>
  <si>
    <t>ВСIХСВЯТСЬКА 10а</t>
  </si>
  <si>
    <t>ВСIХСВЯТСЬКА 12</t>
  </si>
  <si>
    <t>ВСIХСВЯТСЬКА 12а</t>
  </si>
  <si>
    <t>ВСIХСВЯТСЬКА 16</t>
  </si>
  <si>
    <t>ВСIХСВЯТСЬКА 16а</t>
  </si>
  <si>
    <t>ВСIХСВЯТСЬКА 18</t>
  </si>
  <si>
    <t>ВСIХСВЯТСЬКА 18а</t>
  </si>
  <si>
    <t>ВСIХСВЯТСЬКА 18б</t>
  </si>
  <si>
    <t>ВСIХСВЯТСЬКА 6</t>
  </si>
  <si>
    <t>ВСIХСВЯТСЬКА 6а</t>
  </si>
  <si>
    <t>ВСIХСВЯТСЬКА 8</t>
  </si>
  <si>
    <t>ГЕНЕРАЛА БЄЛОВА 10</t>
  </si>
  <si>
    <t>ГЕНЕРАЛА БЄЛОВА 12</t>
  </si>
  <si>
    <t>ГЕНЕРАЛА БЄЛОВА 12а</t>
  </si>
  <si>
    <t>ГЕНЕРАЛА БЄЛОВА 14</t>
  </si>
  <si>
    <t>ГЕНЕРАЛА БЄЛОВА 17</t>
  </si>
  <si>
    <t>ГЕНЕРАЛА БЄЛОВА 18</t>
  </si>
  <si>
    <t>ГЕНЕРАЛА БЄЛОВА 2</t>
  </si>
  <si>
    <t>ГЕНЕРАЛА БЄЛОВА 20</t>
  </si>
  <si>
    <t>ГЕНЕРАЛА БЄЛОВА 21 к1</t>
  </si>
  <si>
    <t>ГЕНЕРАЛА БЄЛОВА 21 к2</t>
  </si>
  <si>
    <t>ГЕНЕРАЛА БЄЛОВА 21 к3</t>
  </si>
  <si>
    <t>ГЕНЕРАЛА БЄЛОВА 22</t>
  </si>
  <si>
    <t>ГЕНЕРАЛА БЄЛОВА 23 к1</t>
  </si>
  <si>
    <t>ГЕНЕРАЛА БЄЛОВА 23 к2</t>
  </si>
  <si>
    <t>ГЕНЕРАЛА БЄЛОВА 23 к3</t>
  </si>
  <si>
    <t>ГЕНЕРАЛА БЄЛОВА 23 к4</t>
  </si>
  <si>
    <t>ГЕНЕРАЛА БЄЛОВА 24</t>
  </si>
  <si>
    <t>ГЕНЕРАЛА БЄЛОВА 25</t>
  </si>
  <si>
    <t>ГЕНЕРАЛА БЄЛОВА 27</t>
  </si>
  <si>
    <t>ГЕНЕРАЛА БЄЛОВА 29 п1</t>
  </si>
  <si>
    <t>ГЕНЕРАЛА БЄЛОВА 29 п2-3</t>
  </si>
  <si>
    <t>ГЕНЕРАЛА БЄЛОВА 30 к1</t>
  </si>
  <si>
    <t>ГЕНЕРАЛА БЄЛОВА 30 к2</t>
  </si>
  <si>
    <t>ГЕНЕРАЛА БЄЛОВА 30 к3</t>
  </si>
  <si>
    <t>ГЕНЕРАЛА БЄЛОВА 37 к1</t>
  </si>
  <si>
    <t>ГЕНЕРАЛА БЄЛОВА 37 к2</t>
  </si>
  <si>
    <t>ГЕНЕРАЛА БЄЛОВА 37 к3</t>
  </si>
  <si>
    <t>ГЕНЕРАЛА БЄЛОВА 37 к4</t>
  </si>
  <si>
    <t>ГЕНЕРАЛА БЄЛОВА 37 к5</t>
  </si>
  <si>
    <t>ГЕНЕРАЛА БЄЛОВА 6</t>
  </si>
  <si>
    <t>ГЕНЕРАЛА БЄЛОВА 8</t>
  </si>
  <si>
    <t>ГЕНЕРАЛА ПУХОВА 101</t>
  </si>
  <si>
    <t>ГЕНЕРАЛА ПУХОВА 103</t>
  </si>
  <si>
    <t>ГЕНЕРАЛА ПУХОВА 105</t>
  </si>
  <si>
    <t>ГЕНЕРАЛА ПУХОВА 107</t>
  </si>
  <si>
    <t>ГЕНЕРАЛА ПУХОВА 109 к1</t>
  </si>
  <si>
    <t>ГЕНЕРАЛА ПУХОВА 109 к2</t>
  </si>
  <si>
    <t>ГЕНЕРАЛА ПУХОВА 109 к3</t>
  </si>
  <si>
    <t>ГЕНЕРАЛА ПУХОВА 111 к1</t>
  </si>
  <si>
    <t>ГЕНЕРАЛА ПУХОВА 111 к2</t>
  </si>
  <si>
    <t>ГЕНЕРАЛА ПУХОВА 115</t>
  </si>
  <si>
    <t>ГЕНЕРАЛА ПУХОВА 115а</t>
  </si>
  <si>
    <t>ГЕНЕРАЛА ПУХОВА 117</t>
  </si>
  <si>
    <t>ГЕНЕРАЛА ПУХОВА 119</t>
  </si>
  <si>
    <t>ГЕНЕРАЛА ПУХОВА 121</t>
  </si>
  <si>
    <t>ГЕНЕРАЛА ПУХОВА 129 к1</t>
  </si>
  <si>
    <t>ГЕНЕРАЛА ПУХОВА 129 к2</t>
  </si>
  <si>
    <t>ГЕНЕРАЛА ПУХОВА 129 к3</t>
  </si>
  <si>
    <t>ГЕНЕРАЛА ПУХОВА 130</t>
  </si>
  <si>
    <t>ГЕНЕРАЛА ПУХОВА 131 к1</t>
  </si>
  <si>
    <t>ГЕНЕРАЛА ПУХОВА 131 к2</t>
  </si>
  <si>
    <t>ГЕНЕРАЛА ПУХОВА 131 к3</t>
  </si>
  <si>
    <t>ГЕНЕРАЛА ПУХОВА 132</t>
  </si>
  <si>
    <t>ГЕНЕРАЛА ПУХОВА 133</t>
  </si>
  <si>
    <t>ГЕНЕРАЛА ПУХОВА 136</t>
  </si>
  <si>
    <t>ГЕНЕРАЛА ПУХОВА 138</t>
  </si>
  <si>
    <t>ГЕНЕРАЛА ПУХОВА 140</t>
  </si>
  <si>
    <t>ГЕНЕРАЛА ПУХОВА 142</t>
  </si>
  <si>
    <t>ГЕНЕРАЛА ПУХОВА 148</t>
  </si>
  <si>
    <t>ГЕНЕРАЛА ПУХОВА 150</t>
  </si>
  <si>
    <t>ГЕНЕРАЛА ПУХОВА 152</t>
  </si>
  <si>
    <t>ГЕНЕРАЛА ПУХОВА 154</t>
  </si>
  <si>
    <t>ГЕНЕРАЛА ПУХОВА 45</t>
  </si>
  <si>
    <t>ГЕНЕРАЛА ПУХОВА 51</t>
  </si>
  <si>
    <t>ДОЦЕНКА 1</t>
  </si>
  <si>
    <t>ДОЦЕНКА 10</t>
  </si>
  <si>
    <t>ДОЦЕНКА 11</t>
  </si>
  <si>
    <t>ДОЦЕНКА 12</t>
  </si>
  <si>
    <t>ДОЦЕНКА 14</t>
  </si>
  <si>
    <t>ДОЦЕНКА 15</t>
  </si>
  <si>
    <t>ДОЦЕНКА 16</t>
  </si>
  <si>
    <t>ДОЦЕНКА 17а</t>
  </si>
  <si>
    <t>ДОЦЕНКА 17б</t>
  </si>
  <si>
    <t>ДОЦЕНКА 17в</t>
  </si>
  <si>
    <t>ДОЦЕНКА 17г</t>
  </si>
  <si>
    <t>ДОЦЕНКА 2</t>
  </si>
  <si>
    <t>ДОЦЕНКА 21</t>
  </si>
  <si>
    <t>ДОЦЕНКА 25в</t>
  </si>
  <si>
    <t>ДОЦЕНКА 26а</t>
  </si>
  <si>
    <t>ДОЦЕНКА 27</t>
  </si>
  <si>
    <t>ДОЦЕНКА 3</t>
  </si>
  <si>
    <t>ДОЦЕНКА 30</t>
  </si>
  <si>
    <t>ДОЦЕНКА 32</t>
  </si>
  <si>
    <t>ДОЦЕНКА 3а</t>
  </si>
  <si>
    <t>ДОЦЕНКА 4</t>
  </si>
  <si>
    <t>ДОЦЕНКА 4а</t>
  </si>
  <si>
    <t>ДОЦЕНКА 4б</t>
  </si>
  <si>
    <t>ДОЦЕНКА 5</t>
  </si>
  <si>
    <t>ДОЦЕНКА 5а</t>
  </si>
  <si>
    <t>ДОЦЕНКА 7</t>
  </si>
  <si>
    <t>ДОЦЕНКА 7а</t>
  </si>
  <si>
    <t>ДОЦЕНКА 7в</t>
  </si>
  <si>
    <t>ДОЦЕНКА 8а</t>
  </si>
  <si>
    <t>ЗАХИСНИКIВ УКРАЇНИ 1</t>
  </si>
  <si>
    <t>ЗАХИСНИКIВ УКРАЇНИ 10</t>
  </si>
  <si>
    <t>ЗАХИСНИКIВ УКРАЇНИ 10а</t>
  </si>
  <si>
    <t>ЗАХИСНИКIВ УКРАЇНИ 11а</t>
  </si>
  <si>
    <t>ЗАХИСНИКIВ УКРАЇНИ 11б</t>
  </si>
  <si>
    <t>ЗАХИСНИКIВ УКРАЇНИ 12</t>
  </si>
  <si>
    <t>ЗАХИСНИКIВ УКРАЇНИ 12а</t>
  </si>
  <si>
    <t>ЗАХИСНИКIВ УКРАЇНИ 12б</t>
  </si>
  <si>
    <t>ЗАХИСНИКIВ УКРАЇНИ 13</t>
  </si>
  <si>
    <t>ЗАХИСНИКIВ УКРАЇНИ 13а</t>
  </si>
  <si>
    <t>ЗАХИСНИКIВ УКРАЇНИ 13б</t>
  </si>
  <si>
    <t>ЗАХИСНИКIВ УКРАЇНИ 14</t>
  </si>
  <si>
    <t>ЗАХИСНИКIВ УКРАЇНИ 14б</t>
  </si>
  <si>
    <t>ЗАХИСНИКIВ УКРАЇНИ 16</t>
  </si>
  <si>
    <t>ЗАХИСНИКIВ УКРАЇНИ 17</t>
  </si>
  <si>
    <t>ЗАХИСНИКIВ УКРАЇНИ 3</t>
  </si>
  <si>
    <t>ЗАХИСНИКIВ УКРАЇНИ 3а</t>
  </si>
  <si>
    <t>ЗАХИСНИКIВ УКРАЇНИ 5</t>
  </si>
  <si>
    <t>ЗАХИСНИКIВ УКРАЇНИ 6</t>
  </si>
  <si>
    <t>ЗАХИСНИКIВ УКРАЇНИ 7</t>
  </si>
  <si>
    <t>ЗАХИСНИКIВ УКРАЇНИ 8</t>
  </si>
  <si>
    <t>ЗАХИСНИКIВ УКРАЇНИ 9а</t>
  </si>
  <si>
    <t>КIЛЬЦЕВА 20</t>
  </si>
  <si>
    <t>КЛЕНОВА 12а</t>
  </si>
  <si>
    <t>КЛЕНОВА 16</t>
  </si>
  <si>
    <t>КЛЕНОВА 18</t>
  </si>
  <si>
    <t>КЛЕНОВА 28</t>
  </si>
  <si>
    <t>КЛЕНОВА 30</t>
  </si>
  <si>
    <t>КЛЕНОВА 32</t>
  </si>
  <si>
    <t>КЛЕНОВА 34</t>
  </si>
  <si>
    <t>КЛЕНОВА 8</t>
  </si>
  <si>
    <t>КОРОЛЬОВА 10</t>
  </si>
  <si>
    <t>КОРОЛЬОВА 10а</t>
  </si>
  <si>
    <t>КОРОЛЬОВА 10б</t>
  </si>
  <si>
    <t>КОРОЛЬОВА 10в</t>
  </si>
  <si>
    <t>КОРОЛЬОВА 11</t>
  </si>
  <si>
    <t>КОРОЛЬОВА 12</t>
  </si>
  <si>
    <t>КОРОЛЬОВА 13</t>
  </si>
  <si>
    <t>КОРОЛЬОВА 14</t>
  </si>
  <si>
    <t>КОРОЛЬОВА 14а</t>
  </si>
  <si>
    <t>КОРОЛЬОВА 15</t>
  </si>
  <si>
    <t>КОРОЛЬОВА 16</t>
  </si>
  <si>
    <t>КОРОЛЬОВА 17</t>
  </si>
  <si>
    <t>КОРОЛЬОВА 18</t>
  </si>
  <si>
    <t>КОРОЛЬОВА 18а</t>
  </si>
  <si>
    <t>КОРОЛЬОВА 19</t>
  </si>
  <si>
    <t>КОРОЛЬОВА 21</t>
  </si>
  <si>
    <t>КОРОЛЬОВА 4</t>
  </si>
  <si>
    <t>КОРОЛЬОВА 4а</t>
  </si>
  <si>
    <t>КОРОЛЬОВА 8</t>
  </si>
  <si>
    <t>КОРОЛЬОВА 9</t>
  </si>
  <si>
    <t>КОСМОНАВТIВ 1</t>
  </si>
  <si>
    <t>КОСМОНАВТIВ 10</t>
  </si>
  <si>
    <t>КОСМОНАВТIВ 10а</t>
  </si>
  <si>
    <t>КОСМОНАВТIВ 12</t>
  </si>
  <si>
    <t>КОСМОНАВТIВ 1а</t>
  </si>
  <si>
    <t>КОСМОНАВТIВ 2</t>
  </si>
  <si>
    <t>КОСМОНАВТIВ 20</t>
  </si>
  <si>
    <t>КОСМОНАВТIВ 22</t>
  </si>
  <si>
    <t>КОСМОНАВТIВ 24</t>
  </si>
  <si>
    <t>КОСМОНАВТIВ 26</t>
  </si>
  <si>
    <t>КОСМОНАВТIВ 3</t>
  </si>
  <si>
    <t>КОСМОНАВТIВ 4</t>
  </si>
  <si>
    <t>КОСМОНАВТIВ 4а</t>
  </si>
  <si>
    <t>КОСМОНАВТIВ 5</t>
  </si>
  <si>
    <t>КОСМОНАВТIВ 5а</t>
  </si>
  <si>
    <t>КОСМОНАВТIВ 6</t>
  </si>
  <si>
    <t>КОСМОНАВТIВ 8</t>
  </si>
  <si>
    <t>ЛУГОВА 43</t>
  </si>
  <si>
    <t>МАКСИМА БЕРЕЗОВСЬКОГО 1</t>
  </si>
  <si>
    <t>МАКСИМА БЕРЕЗОВСЬКОГО 2</t>
  </si>
  <si>
    <t>МАЛИНОВСЬКОГО 38</t>
  </si>
  <si>
    <t>МАЛИНОВСЬКОГО 39</t>
  </si>
  <si>
    <t>МАЛИНОВСЬКОГО 41</t>
  </si>
  <si>
    <t>МАЛИНОВСЬКОГО 55</t>
  </si>
  <si>
    <t>МАЛИНОВСЬКОГО 57</t>
  </si>
  <si>
    <t>МАРЕСЬЄВА 1</t>
  </si>
  <si>
    <t>МАРЕСЬЄВА 4</t>
  </si>
  <si>
    <t>МЕХАНIЗАТОРIВ 14</t>
  </si>
  <si>
    <t>ПЕТРА СМОЛIЧЕВА 12</t>
  </si>
  <si>
    <t>РОКОССОВСЬКОГО 10</t>
  </si>
  <si>
    <t>РОКОССОВСЬКОГО 12а</t>
  </si>
  <si>
    <t>РОКОССОВСЬКОГО 12б</t>
  </si>
  <si>
    <t>РОКОССОВСЬКОГО 12в</t>
  </si>
  <si>
    <t>РОКОССОВСЬКОГО 12к1</t>
  </si>
  <si>
    <t>РОКОССОВСЬКОГО 14</t>
  </si>
  <si>
    <t>РОКОССОВСЬКОГО 14а</t>
  </si>
  <si>
    <t>РОКОССОВСЬКОГО 14б</t>
  </si>
  <si>
    <t>РОКОССОВСЬКОГО 14в</t>
  </si>
  <si>
    <t>РОКОССОВСЬКОГО 18</t>
  </si>
  <si>
    <t>РОКОССОВСЬКОГО 20</t>
  </si>
  <si>
    <t>РОКОССОВСЬКОГО 20б</t>
  </si>
  <si>
    <t>РОКОССОВСЬКОГО 22</t>
  </si>
  <si>
    <t>РОКОССОВСЬКОГО 28</t>
  </si>
  <si>
    <t>РОКОССОВСЬКОГО 30</t>
  </si>
  <si>
    <t>РОКОССОВСЬКОГО 32</t>
  </si>
  <si>
    <t>РОКОССОВСЬКОГО 34</t>
  </si>
  <si>
    <t>РОКОССОВСЬКОГО 36</t>
  </si>
  <si>
    <t>РОКОССОВСЬКОГО 38</t>
  </si>
  <si>
    <t>РОКОССОВСЬКОГО 4</t>
  </si>
  <si>
    <t>РОКОССОВСЬКОГО 40</t>
  </si>
  <si>
    <t>РОКОССОВСЬКОГО 42</t>
  </si>
  <si>
    <t>РОКОССОВСЬКОГО 42а</t>
  </si>
  <si>
    <t>РОКОССОВСЬКОГО 44</t>
  </si>
  <si>
    <t>РОКОССОВСЬКОГО 46</t>
  </si>
  <si>
    <t>РОКОССОВСЬКОГО 48</t>
  </si>
  <si>
    <t>РОКОССОВСЬКОГО 50</t>
  </si>
  <si>
    <t>РОКОССОВСЬКОГО 54</t>
  </si>
  <si>
    <t>РОКОССОВСЬКОГО 54а</t>
  </si>
  <si>
    <t>РОКОССОВСЬКОГО 58</t>
  </si>
  <si>
    <t>РОКОССОВСЬКОГО 6</t>
  </si>
  <si>
    <t>РОКОССОВСЬКОГО 60</t>
  </si>
  <si>
    <t>РОКОССОВСЬКОГО 62</t>
  </si>
  <si>
    <t>РОКОССОВСЬКОГО 66</t>
  </si>
  <si>
    <t>РОКОССОВСЬКОГО 68</t>
  </si>
  <si>
    <t>УРОЖАЙНА 1</t>
  </si>
  <si>
    <t>УРОЖАЙНА 17</t>
  </si>
  <si>
    <t>ШЕВЧЕНКА 101</t>
  </si>
  <si>
    <t>ШЕВЧЕНКА 107а</t>
  </si>
  <si>
    <t>ШЕВЧЕНКА 109</t>
  </si>
  <si>
    <t>ШЕВЧЕНКА 248а</t>
  </si>
  <si>
    <t>Начальник ПЕВ</t>
  </si>
  <si>
    <t>В.О. Руденок</t>
  </si>
  <si>
    <t>червень</t>
  </si>
  <si>
    <t>січень-серпень</t>
  </si>
  <si>
    <t>вересень</t>
  </si>
  <si>
    <t xml:space="preserve">в.о. Начальника КП "ЖЕК-10" </t>
  </si>
  <si>
    <t>В.О.Руденок</t>
  </si>
  <si>
    <t>% виконання</t>
  </si>
  <si>
    <t>№ п/п</t>
  </si>
  <si>
    <t>Нараховано згідно тарифу за 2017р., грн.</t>
  </si>
  <si>
    <t xml:space="preserve">Фактично виконано власними силами, грн. </t>
  </si>
  <si>
    <t xml:space="preserve">Фактично виконано підрядними організаціями, грн. </t>
  </si>
  <si>
    <t xml:space="preserve">Разом з ПДВ    за 2017р.                         </t>
  </si>
  <si>
    <t>внутрішньобудинкові системи ГВП, ХВП, ХВВ, ЦО та зливова каналізація</t>
  </si>
  <si>
    <t>покрівля</t>
  </si>
  <si>
    <t>під'їзди</t>
  </si>
  <si>
    <t>стики та панелі</t>
  </si>
  <si>
    <t>інші</t>
  </si>
  <si>
    <t>ВСЬОГО</t>
  </si>
  <si>
    <t>грн.</t>
  </si>
  <si>
    <t>обсяг</t>
  </si>
  <si>
    <t>Недовиконано, грн.</t>
  </si>
  <si>
    <t>Перевиконано, грн.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</si>
  <si>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</si>
  <si>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</si>
  <si>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</si>
  <si>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</si>
  <si>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</si>
  <si>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</si>
  <si>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</si>
  <si>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</si>
  <si>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</si>
  <si>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</si>
  <si>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</si>
  <si>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</si>
  <si>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</si>
  <si>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</si>
  <si>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</si>
  <si>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</si>
  <si>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</si>
  <si>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</si>
  <si>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</si>
  <si>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</si>
  <si>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</si>
  <si>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</si>
  <si>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</si>
  <si>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</si>
  <si>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</si>
  <si>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</si>
  <si>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</si>
  <si>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ВСЬОГО з ПДВ</t>
  </si>
  <si>
    <t xml:space="preserve">контрольна </t>
  </si>
  <si>
    <t>Червень</t>
  </si>
  <si>
    <t>січ-червень</t>
  </si>
  <si>
    <t>січеннь-серпень</t>
  </si>
  <si>
    <t xml:space="preserve">в.о.Начальника КП "ЖЕК-10" </t>
  </si>
  <si>
    <t>С.О.Воробей</t>
  </si>
  <si>
    <t>в т.ч.  просрочена дебіторська заборгованість</t>
  </si>
  <si>
    <t>С.О.Воробэй</t>
  </si>
  <si>
    <t>грн</t>
  </si>
  <si>
    <t>Фактичне виконання тарифів на послуги з утримання будинків і споруд та прибудинкових територій по кожному будинку  за  2017 р.</t>
  </si>
  <si>
    <t>Результат виконання поточного ремонту за 2016 рік</t>
  </si>
  <si>
    <t>Результат виконання поточного ремонту за 2016-2017 роки.</t>
  </si>
  <si>
    <t>Фактично виконано за 2017р.</t>
  </si>
  <si>
    <t>Фактичне виконання поточного ремонту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 по кожному будинку  за  2017 року</t>
  </si>
  <si>
    <t>ВСЬОГО  з ПДВ</t>
  </si>
  <si>
    <t>різниця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</si>
</sst>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8"/>
      <color theme="6" tint="-0.249977111117893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8"/>
      <color theme="6" tint="-0.249977111117893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99">
    <xf numFmtId="0" fontId="0" fillId="0" borderId="0" xfId="0"/>
    <xf numFmtId="0" fontId="8" fillId="2" borderId="0" xfId="0" applyFont="1" applyFill="1"/>
    <xf numFmtId="0" fontId="6" fillId="0" borderId="29" xfId="0" applyFont="1" applyFill="1" applyBorder="1"/>
    <xf numFmtId="2" fontId="9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6" fillId="0" borderId="2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6" xfId="7" applyFont="1" applyBorder="1" applyAlignment="1">
      <alignment horizontal="center" vertical="center"/>
    </xf>
    <xf numFmtId="49" fontId="6" fillId="0" borderId="48" xfId="4" applyNumberFormat="1" applyFont="1" applyFill="1" applyBorder="1" applyAlignment="1" applyProtection="1">
      <alignment horizontal="center" vertical="center" wrapText="1"/>
    </xf>
    <xf numFmtId="49" fontId="6" fillId="0" borderId="21" xfId="4" applyNumberFormat="1" applyFont="1" applyFill="1" applyBorder="1" applyAlignment="1" applyProtection="1">
      <alignment horizontal="center" vertical="center" wrapText="1"/>
    </xf>
    <xf numFmtId="49" fontId="6" fillId="0" borderId="43" xfId="4" applyNumberFormat="1" applyFont="1" applyFill="1" applyBorder="1" applyAlignment="1" applyProtection="1">
      <alignment horizontal="center" vertical="center" wrapText="1"/>
    </xf>
    <xf numFmtId="49" fontId="6" fillId="0" borderId="2" xfId="4" applyNumberFormat="1" applyFont="1" applyFill="1" applyBorder="1" applyAlignment="1" applyProtection="1">
      <alignment horizontal="center" vertical="center" wrapText="1"/>
    </xf>
    <xf numFmtId="49" fontId="6" fillId="0" borderId="16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2" fontId="6" fillId="0" borderId="28" xfId="4" applyNumberFormat="1" applyFont="1" applyFill="1" applyBorder="1" applyAlignment="1" applyProtection="1">
      <alignment horizontal="center" vertical="center" wrapText="1"/>
    </xf>
    <xf numFmtId="2" fontId="8" fillId="0" borderId="18" xfId="4" applyNumberFormat="1" applyFont="1" applyFill="1" applyBorder="1" applyAlignment="1" applyProtection="1">
      <alignment horizontal="center" vertical="center" wrapText="1"/>
    </xf>
    <xf numFmtId="2" fontId="8" fillId="0" borderId="19" xfId="4" applyNumberFormat="1" applyFont="1" applyFill="1" applyBorder="1" applyAlignment="1" applyProtection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9" fillId="0" borderId="0" xfId="0" applyFont="1" applyBorder="1"/>
    <xf numFmtId="2" fontId="9" fillId="0" borderId="0" xfId="0" applyNumberFormat="1" applyFont="1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2" fontId="6" fillId="2" borderId="28" xfId="4" applyNumberFormat="1" applyFont="1" applyFill="1" applyBorder="1" applyAlignment="1" applyProtection="1">
      <alignment horizontal="center" vertical="center" wrapText="1"/>
    </xf>
    <xf numFmtId="2" fontId="8" fillId="2" borderId="18" xfId="4" applyNumberFormat="1" applyFont="1" applyFill="1" applyBorder="1" applyAlignment="1" applyProtection="1">
      <alignment horizontal="center" vertical="center" wrapText="1"/>
    </xf>
    <xf numFmtId="2" fontId="8" fillId="2" borderId="19" xfId="4" applyNumberFormat="1" applyFont="1" applyFill="1" applyBorder="1" applyAlignment="1" applyProtection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 wrapText="1"/>
    </xf>
    <xf numFmtId="2" fontId="6" fillId="0" borderId="51" xfId="4" applyNumberFormat="1" applyFont="1" applyFill="1" applyBorder="1" applyAlignment="1" applyProtection="1">
      <alignment horizontal="center" vertical="center" wrapText="1"/>
    </xf>
    <xf numFmtId="2" fontId="6" fillId="0" borderId="1" xfId="4" applyNumberFormat="1" applyFont="1" applyFill="1" applyBorder="1" applyAlignment="1" applyProtection="1">
      <alignment horizontal="center" vertical="center" wrapText="1"/>
    </xf>
    <xf numFmtId="2" fontId="6" fillId="0" borderId="38" xfId="4" applyNumberFormat="1" applyFont="1" applyFill="1" applyBorder="1" applyAlignment="1" applyProtection="1">
      <alignment horizontal="center" vertical="center" wrapText="1"/>
    </xf>
    <xf numFmtId="2" fontId="6" fillId="0" borderId="7" xfId="4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/>
    <xf numFmtId="0" fontId="6" fillId="3" borderId="0" xfId="0" applyFont="1" applyFill="1" applyBorder="1" applyAlignment="1">
      <alignment horizontal="center" vertical="center" wrapText="1"/>
    </xf>
    <xf numFmtId="2" fontId="6" fillId="3" borderId="0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4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/>
    <xf numFmtId="0" fontId="9" fillId="0" borderId="0" xfId="0" applyFont="1" applyAlignment="1"/>
    <xf numFmtId="0" fontId="9" fillId="0" borderId="0" xfId="0" applyFont="1" applyBorder="1" applyAlignment="1"/>
    <xf numFmtId="2" fontId="9" fillId="0" borderId="0" xfId="0" applyNumberFormat="1" applyFont="1" applyBorder="1" applyAlignment="1"/>
    <xf numFmtId="2" fontId="7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2" fontId="9" fillId="0" borderId="0" xfId="0" applyNumberFormat="1" applyFont="1" applyAlignment="1"/>
    <xf numFmtId="0" fontId="8" fillId="0" borderId="0" xfId="0" applyFont="1" applyBorder="1" applyAlignment="1">
      <alignment horizontal="left"/>
    </xf>
    <xf numFmtId="2" fontId="8" fillId="0" borderId="0" xfId="4" applyNumberFormat="1" applyFont="1" applyFill="1" applyBorder="1" applyAlignment="1" applyProtection="1">
      <alignment horizontal="center" vertical="center" wrapText="1"/>
    </xf>
    <xf numFmtId="2" fontId="8" fillId="2" borderId="0" xfId="4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2" fillId="2" borderId="0" xfId="0" applyFont="1" applyFill="1" applyBorder="1"/>
    <xf numFmtId="0" fontId="13" fillId="2" borderId="0" xfId="0" applyFont="1" applyFill="1"/>
    <xf numFmtId="164" fontId="13" fillId="2" borderId="0" xfId="0" applyNumberFormat="1" applyFont="1" applyFill="1"/>
    <xf numFmtId="0" fontId="12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164" fontId="15" fillId="2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164" fontId="20" fillId="2" borderId="0" xfId="0" applyNumberFormat="1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164" fontId="22" fillId="2" borderId="0" xfId="0" applyNumberFormat="1" applyFont="1" applyFill="1"/>
    <xf numFmtId="0" fontId="24" fillId="2" borderId="0" xfId="0" applyFont="1" applyFill="1"/>
    <xf numFmtId="164" fontId="14" fillId="2" borderId="0" xfId="0" applyNumberFormat="1" applyFont="1" applyFill="1"/>
    <xf numFmtId="164" fontId="21" fillId="2" borderId="0" xfId="0" applyNumberFormat="1" applyFont="1" applyFill="1"/>
    <xf numFmtId="0" fontId="15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5" fillId="2" borderId="13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center" textRotation="90" wrapText="1"/>
    </xf>
    <xf numFmtId="0" fontId="22" fillId="2" borderId="8" xfId="0" applyFont="1" applyFill="1" applyBorder="1" applyAlignment="1">
      <alignment horizontal="center" vertical="center" textRotation="90" wrapText="1"/>
    </xf>
    <xf numFmtId="164" fontId="22" fillId="2" borderId="9" xfId="0" applyNumberFormat="1" applyFont="1" applyFill="1" applyBorder="1" applyAlignment="1">
      <alignment horizontal="center" vertical="center" textRotation="90" wrapText="1"/>
    </xf>
    <xf numFmtId="164" fontId="22" fillId="2" borderId="10" xfId="0" applyNumberFormat="1" applyFont="1" applyFill="1" applyBorder="1" applyAlignment="1">
      <alignment horizontal="center" vertical="center" textRotation="90" wrapText="1"/>
    </xf>
    <xf numFmtId="0" fontId="22" fillId="2" borderId="9" xfId="0" applyFont="1" applyFill="1" applyBorder="1" applyAlignment="1">
      <alignment horizontal="center" vertical="center" textRotation="90" wrapText="1"/>
    </xf>
    <xf numFmtId="0" fontId="22" fillId="2" borderId="10" xfId="0" applyFont="1" applyFill="1" applyBorder="1" applyAlignment="1">
      <alignment horizontal="center" vertical="center" textRotation="90" wrapText="1"/>
    </xf>
    <xf numFmtId="0" fontId="22" fillId="2" borderId="6" xfId="0" applyFont="1" applyFill="1" applyBorder="1" applyAlignment="1">
      <alignment horizontal="center" vertical="center" textRotation="90" wrapText="1"/>
    </xf>
    <xf numFmtId="0" fontId="22" fillId="2" borderId="5" xfId="0" applyFont="1" applyFill="1" applyBorder="1" applyAlignment="1">
      <alignment horizontal="center" vertical="center" textRotation="90" wrapText="1"/>
    </xf>
    <xf numFmtId="0" fontId="15" fillId="2" borderId="53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22" fillId="2" borderId="22" xfId="2" applyNumberFormat="1" applyFont="1" applyFill="1" applyBorder="1" applyAlignment="1" applyProtection="1">
      <alignment vertical="top" wrapText="1"/>
    </xf>
    <xf numFmtId="2" fontId="22" fillId="2" borderId="19" xfId="1" applyNumberFormat="1" applyFont="1" applyFill="1" applyBorder="1"/>
    <xf numFmtId="164" fontId="22" fillId="2" borderId="19" xfId="0" applyNumberFormat="1" applyFont="1" applyFill="1" applyBorder="1"/>
    <xf numFmtId="2" fontId="22" fillId="2" borderId="19" xfId="0" applyNumberFormat="1" applyFont="1" applyFill="1" applyBorder="1"/>
    <xf numFmtId="2" fontId="22" fillId="2" borderId="23" xfId="0" applyNumberFormat="1" applyFont="1" applyFill="1" applyBorder="1"/>
    <xf numFmtId="2" fontId="22" fillId="2" borderId="16" xfId="0" applyNumberFormat="1" applyFont="1" applyFill="1" applyBorder="1"/>
    <xf numFmtId="2" fontId="25" fillId="2" borderId="24" xfId="0" applyNumberFormat="1" applyFont="1" applyFill="1" applyBorder="1"/>
    <xf numFmtId="2" fontId="22" fillId="2" borderId="25" xfId="0" applyNumberFormat="1" applyFont="1" applyFill="1" applyBorder="1"/>
    <xf numFmtId="2" fontId="25" fillId="2" borderId="26" xfId="0" applyNumberFormat="1" applyFont="1" applyFill="1" applyBorder="1"/>
    <xf numFmtId="2" fontId="22" fillId="2" borderId="18" xfId="0" applyNumberFormat="1" applyFont="1" applyFill="1" applyBorder="1"/>
    <xf numFmtId="2" fontId="22" fillId="2" borderId="29" xfId="0" applyNumberFormat="1" applyFont="1" applyFill="1" applyBorder="1"/>
    <xf numFmtId="0" fontId="22" fillId="2" borderId="40" xfId="0" applyFont="1" applyFill="1" applyBorder="1"/>
    <xf numFmtId="0" fontId="24" fillId="2" borderId="25" xfId="0" applyFont="1" applyFill="1" applyBorder="1"/>
    <xf numFmtId="0" fontId="22" fillId="2" borderId="41" xfId="0" applyFont="1" applyFill="1" applyBorder="1"/>
    <xf numFmtId="0" fontId="24" fillId="2" borderId="23" xfId="0" applyFont="1" applyFill="1" applyBorder="1"/>
    <xf numFmtId="1" fontId="22" fillId="2" borderId="19" xfId="1" applyNumberFormat="1" applyFont="1" applyFill="1" applyBorder="1"/>
    <xf numFmtId="2" fontId="22" fillId="2" borderId="33" xfId="1" applyNumberFormat="1" applyFont="1" applyFill="1" applyBorder="1"/>
    <xf numFmtId="2" fontId="22" fillId="2" borderId="33" xfId="0" applyNumberFormat="1" applyFont="1" applyFill="1" applyBorder="1"/>
    <xf numFmtId="2" fontId="25" fillId="2" borderId="36" xfId="0" applyNumberFormat="1" applyFont="1" applyFill="1" applyBorder="1"/>
    <xf numFmtId="2" fontId="22" fillId="2" borderId="37" xfId="0" applyNumberFormat="1" applyFont="1" applyFill="1" applyBorder="1"/>
    <xf numFmtId="0" fontId="22" fillId="2" borderId="59" xfId="0" applyFont="1" applyFill="1" applyBorder="1"/>
    <xf numFmtId="0" fontId="24" fillId="2" borderId="34" xfId="0" applyFont="1" applyFill="1" applyBorder="1"/>
    <xf numFmtId="2" fontId="22" fillId="2" borderId="7" xfId="0" applyNumberFormat="1" applyFont="1" applyFill="1" applyBorder="1"/>
    <xf numFmtId="164" fontId="22" fillId="2" borderId="8" xfId="0" applyNumberFormat="1" applyFont="1" applyFill="1" applyBorder="1"/>
    <xf numFmtId="164" fontId="22" fillId="2" borderId="7" xfId="0" applyNumberFormat="1" applyFont="1" applyFill="1" applyBorder="1"/>
    <xf numFmtId="2" fontId="22" fillId="2" borderId="31" xfId="0" applyNumberFormat="1" applyFont="1" applyFill="1" applyBorder="1"/>
    <xf numFmtId="2" fontId="22" fillId="2" borderId="38" xfId="0" applyNumberFormat="1" applyFont="1" applyFill="1" applyBorder="1"/>
    <xf numFmtId="2" fontId="22" fillId="2" borderId="1" xfId="0" applyNumberFormat="1" applyFont="1" applyFill="1" applyBorder="1"/>
    <xf numFmtId="9" fontId="22" fillId="2" borderId="31" xfId="0" applyNumberFormat="1" applyFont="1" applyFill="1" applyBorder="1" applyAlignment="1">
      <alignment horizontal="center"/>
    </xf>
    <xf numFmtId="0" fontId="22" fillId="2" borderId="7" xfId="0" applyFont="1" applyFill="1" applyBorder="1"/>
    <xf numFmtId="0" fontId="24" fillId="2" borderId="8" xfId="0" applyFont="1" applyFill="1" applyBorder="1"/>
    <xf numFmtId="0" fontId="26" fillId="2" borderId="0" xfId="0" applyFont="1" applyFill="1" applyBorder="1"/>
    <xf numFmtId="0" fontId="22" fillId="2" borderId="0" xfId="0" applyFont="1" applyFill="1" applyBorder="1"/>
    <xf numFmtId="2" fontId="22" fillId="2" borderId="0" xfId="0" applyNumberFormat="1" applyFont="1" applyFill="1" applyBorder="1"/>
    <xf numFmtId="0" fontId="26" fillId="2" borderId="0" xfId="0" applyFont="1" applyFill="1"/>
    <xf numFmtId="2" fontId="22" fillId="2" borderId="0" xfId="0" applyNumberFormat="1" applyFont="1" applyFill="1"/>
    <xf numFmtId="2" fontId="15" fillId="2" borderId="0" xfId="0" applyNumberFormat="1" applyFont="1" applyFill="1"/>
    <xf numFmtId="2" fontId="25" fillId="2" borderId="0" xfId="0" applyNumberFormat="1" applyFont="1" applyFill="1"/>
    <xf numFmtId="0" fontId="25" fillId="2" borderId="0" xfId="0" applyFont="1" applyFill="1"/>
    <xf numFmtId="2" fontId="21" fillId="2" borderId="0" xfId="0" applyNumberFormat="1" applyFont="1" applyFill="1"/>
    <xf numFmtId="2" fontId="14" fillId="2" borderId="0" xfId="0" applyNumberFormat="1" applyFont="1" applyFill="1"/>
    <xf numFmtId="164" fontId="27" fillId="2" borderId="0" xfId="0" applyNumberFormat="1" applyFont="1" applyFill="1"/>
    <xf numFmtId="164" fontId="26" fillId="2" borderId="0" xfId="0" applyNumberFormat="1" applyFont="1" applyFill="1"/>
    <xf numFmtId="0" fontId="27" fillId="2" borderId="0" xfId="0" applyFont="1" applyFill="1"/>
    <xf numFmtId="0" fontId="28" fillId="2" borderId="0" xfId="0" applyFont="1" applyFill="1"/>
    <xf numFmtId="2" fontId="26" fillId="2" borderId="0" xfId="0" applyNumberFormat="1" applyFont="1" applyFill="1"/>
    <xf numFmtId="2" fontId="27" fillId="2" borderId="0" xfId="0" applyNumberFormat="1" applyFont="1" applyFill="1"/>
    <xf numFmtId="2" fontId="23" fillId="2" borderId="0" xfId="0" applyNumberFormat="1" applyFont="1" applyFill="1"/>
    <xf numFmtId="2" fontId="15" fillId="2" borderId="0" xfId="0" applyNumberFormat="1" applyFont="1" applyFill="1" applyBorder="1"/>
    <xf numFmtId="164" fontId="15" fillId="2" borderId="0" xfId="0" applyNumberFormat="1" applyFont="1" applyFill="1" applyBorder="1"/>
    <xf numFmtId="2" fontId="15" fillId="2" borderId="0" xfId="0" applyNumberFormat="1" applyFont="1" applyFill="1" applyBorder="1" applyProtection="1">
      <protection hidden="1"/>
    </xf>
    <xf numFmtId="2" fontId="29" fillId="2" borderId="0" xfId="0" applyNumberFormat="1" applyFont="1" applyFill="1" applyBorder="1"/>
    <xf numFmtId="2" fontId="29" fillId="2" borderId="0" xfId="0" applyNumberFormat="1" applyFont="1" applyFill="1" applyBorder="1" applyAlignment="1">
      <alignment horizontal="center"/>
    </xf>
    <xf numFmtId="2" fontId="15" fillId="2" borderId="0" xfId="3" applyNumberFormat="1" applyFont="1" applyFill="1" applyBorder="1" applyAlignment="1" applyProtection="1">
      <alignment horizontal="center" vertical="center" wrapText="1"/>
    </xf>
    <xf numFmtId="164" fontId="22" fillId="2" borderId="0" xfId="0" applyNumberFormat="1" applyFont="1" applyFill="1" applyBorder="1"/>
    <xf numFmtId="0" fontId="27" fillId="2" borderId="0" xfId="0" applyFont="1" applyFill="1" applyBorder="1"/>
    <xf numFmtId="0" fontId="14" fillId="2" borderId="0" xfId="0" applyFont="1" applyFill="1" applyBorder="1"/>
    <xf numFmtId="164" fontId="14" fillId="2" borderId="0" xfId="0" applyNumberFormat="1" applyFont="1" applyFill="1" applyBorder="1"/>
    <xf numFmtId="164" fontId="21" fillId="2" borderId="0" xfId="0" applyNumberFormat="1" applyFont="1" applyFill="1" applyBorder="1"/>
    <xf numFmtId="49" fontId="6" fillId="0" borderId="15" xfId="4" applyNumberFormat="1" applyFont="1" applyFill="1" applyBorder="1" applyAlignment="1" applyProtection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/>
    </xf>
    <xf numFmtId="9" fontId="8" fillId="0" borderId="31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9" fontId="8" fillId="0" borderId="41" xfId="0" applyNumberFormat="1" applyFont="1" applyBorder="1" applyAlignment="1">
      <alignment horizontal="center"/>
    </xf>
    <xf numFmtId="0" fontId="6" fillId="0" borderId="0" xfId="5" applyFont="1" applyAlignment="1">
      <alignment horizontal="left" vertical="center" wrapText="1"/>
    </xf>
    <xf numFmtId="0" fontId="15" fillId="2" borderId="31" xfId="0" applyFont="1" applyFill="1" applyBorder="1" applyAlignment="1">
      <alignment horizontal="center" vertical="top" wrapText="1"/>
    </xf>
    <xf numFmtId="164" fontId="22" fillId="2" borderId="29" xfId="0" applyNumberFormat="1" applyFont="1" applyFill="1" applyBorder="1"/>
    <xf numFmtId="2" fontId="22" fillId="2" borderId="18" xfId="1" applyNumberFormat="1" applyFont="1" applyFill="1" applyBorder="1"/>
    <xf numFmtId="2" fontId="22" fillId="2" borderId="20" xfId="0" applyNumberFormat="1" applyFont="1" applyFill="1" applyBorder="1"/>
    <xf numFmtId="2" fontId="22" fillId="2" borderId="11" xfId="1" applyNumberFormat="1" applyFont="1" applyFill="1" applyBorder="1"/>
    <xf numFmtId="2" fontId="22" fillId="2" borderId="32" xfId="1" applyNumberFormat="1" applyFont="1" applyFill="1" applyBorder="1"/>
    <xf numFmtId="2" fontId="22" fillId="2" borderId="32" xfId="0" applyNumberFormat="1" applyFont="1" applyFill="1" applyBorder="1"/>
    <xf numFmtId="2" fontId="22" fillId="2" borderId="11" xfId="0" applyNumberFormat="1" applyFont="1" applyFill="1" applyBorder="1"/>
    <xf numFmtId="2" fontId="22" fillId="2" borderId="60" xfId="0" applyNumberFormat="1" applyFont="1" applyFill="1" applyBorder="1"/>
    <xf numFmtId="2" fontId="22" fillId="2" borderId="56" xfId="0" applyNumberFormat="1" applyFont="1" applyFill="1" applyBorder="1"/>
    <xf numFmtId="2" fontId="22" fillId="2" borderId="62" xfId="0" applyNumberFormat="1" applyFont="1" applyFill="1" applyBorder="1"/>
    <xf numFmtId="2" fontId="25" fillId="2" borderId="12" xfId="0" applyNumberFormat="1" applyFont="1" applyFill="1" applyBorder="1"/>
    <xf numFmtId="0" fontId="22" fillId="2" borderId="17" xfId="0" applyFont="1" applyFill="1" applyBorder="1"/>
    <xf numFmtId="0" fontId="22" fillId="2" borderId="20" xfId="0" applyFont="1" applyFill="1" applyBorder="1"/>
    <xf numFmtId="0" fontId="22" fillId="2" borderId="10" xfId="0" applyFont="1" applyFill="1" applyBorder="1"/>
    <xf numFmtId="2" fontId="22" fillId="2" borderId="63" xfId="0" applyNumberFormat="1" applyFont="1" applyFill="1" applyBorder="1"/>
    <xf numFmtId="2" fontId="22" fillId="2" borderId="64" xfId="0" applyNumberFormat="1" applyFont="1" applyFill="1" applyBorder="1"/>
    <xf numFmtId="2" fontId="22" fillId="2" borderId="4" xfId="0" applyNumberFormat="1" applyFont="1" applyFill="1" applyBorder="1"/>
    <xf numFmtId="2" fontId="22" fillId="2" borderId="65" xfId="0" applyNumberFormat="1" applyFont="1" applyFill="1" applyBorder="1"/>
    <xf numFmtId="2" fontId="22" fillId="2" borderId="54" xfId="0" applyNumberFormat="1" applyFont="1" applyFill="1" applyBorder="1"/>
    <xf numFmtId="9" fontId="8" fillId="0" borderId="28" xfId="0" applyNumberFormat="1" applyFont="1" applyBorder="1" applyAlignment="1">
      <alignment horizontal="center"/>
    </xf>
    <xf numFmtId="9" fontId="8" fillId="0" borderId="51" xfId="0" applyNumberFormat="1" applyFont="1" applyBorder="1" applyAlignment="1">
      <alignment horizontal="center"/>
    </xf>
    <xf numFmtId="9" fontId="8" fillId="0" borderId="2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8" xfId="0" applyFont="1" applyBorder="1"/>
    <xf numFmtId="0" fontId="8" fillId="2" borderId="28" xfId="0" applyFont="1" applyFill="1" applyBorder="1"/>
    <xf numFmtId="0" fontId="8" fillId="0" borderId="1" xfId="0" applyFont="1" applyBorder="1"/>
    <xf numFmtId="2" fontId="8" fillId="0" borderId="41" xfId="0" applyNumberFormat="1" applyFont="1" applyBorder="1"/>
    <xf numFmtId="2" fontId="8" fillId="0" borderId="31" xfId="0" applyNumberFormat="1" applyFont="1" applyBorder="1"/>
    <xf numFmtId="0" fontId="30" fillId="2" borderId="55" xfId="0" applyFont="1" applyFill="1" applyBorder="1" applyAlignment="1">
      <alignment horizontal="center" vertical="top"/>
    </xf>
    <xf numFmtId="0" fontId="30" fillId="2" borderId="53" xfId="0" applyFont="1" applyFill="1" applyBorder="1" applyAlignment="1">
      <alignment horizontal="center" vertical="top" textRotation="90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45" xfId="0" applyFont="1" applyFill="1" applyBorder="1" applyAlignment="1">
      <alignment horizontal="center" vertical="top" wrapText="1"/>
    </xf>
    <xf numFmtId="0" fontId="21" fillId="2" borderId="58" xfId="0" applyFont="1" applyFill="1" applyBorder="1" applyAlignment="1">
      <alignment horizontal="center" vertical="top" wrapText="1"/>
    </xf>
    <xf numFmtId="0" fontId="22" fillId="2" borderId="13" xfId="0" applyFont="1" applyFill="1" applyBorder="1" applyAlignment="1">
      <alignment horizontal="center" vertical="top" textRotation="90" wrapText="1"/>
    </xf>
    <xf numFmtId="0" fontId="24" fillId="2" borderId="14" xfId="0" applyFont="1" applyFill="1" applyBorder="1" applyAlignment="1">
      <alignment horizontal="center" vertical="top" textRotation="90" wrapText="1"/>
    </xf>
    <xf numFmtId="0" fontId="22" fillId="2" borderId="57" xfId="0" applyFont="1" applyFill="1" applyBorder="1" applyAlignment="1">
      <alignment horizontal="center" vertical="top" textRotation="90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 vertical="center" wrapText="1"/>
    </xf>
    <xf numFmtId="49" fontId="6" fillId="0" borderId="40" xfId="4" applyNumberFormat="1" applyFont="1" applyFill="1" applyBorder="1" applyAlignment="1" applyProtection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4" xfId="0" applyFont="1" applyBorder="1"/>
    <xf numFmtId="0" fontId="8" fillId="0" borderId="26" xfId="0" applyFont="1" applyBorder="1" applyAlignment="1">
      <alignment horizontal="center" vertical="center"/>
    </xf>
    <xf numFmtId="0" fontId="8" fillId="0" borderId="61" xfId="0" applyFont="1" applyBorder="1"/>
    <xf numFmtId="49" fontId="6" fillId="0" borderId="66" xfId="4" applyNumberFormat="1" applyFont="1" applyFill="1" applyBorder="1" applyAlignment="1" applyProtection="1">
      <alignment horizontal="center" vertical="center" wrapText="1"/>
    </xf>
    <xf numFmtId="2" fontId="8" fillId="0" borderId="24" xfId="0" applyNumberFormat="1" applyFont="1" applyBorder="1"/>
    <xf numFmtId="0" fontId="8" fillId="2" borderId="11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49" fontId="6" fillId="2" borderId="15" xfId="4" applyNumberFormat="1" applyFont="1" applyFill="1" applyBorder="1" applyAlignment="1" applyProtection="1">
      <alignment horizontal="center" vertical="center" wrapText="1"/>
    </xf>
    <xf numFmtId="49" fontId="6" fillId="2" borderId="17" xfId="4" applyNumberFormat="1" applyFont="1" applyFill="1" applyBorder="1" applyAlignment="1" applyProtection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Border="1"/>
    <xf numFmtId="0" fontId="24" fillId="2" borderId="0" xfId="0" applyFont="1" applyFill="1" applyBorder="1"/>
    <xf numFmtId="0" fontId="22" fillId="2" borderId="2" xfId="0" applyFont="1" applyFill="1" applyBorder="1" applyAlignment="1">
      <alignment horizontal="center" vertical="center"/>
    </xf>
    <xf numFmtId="0" fontId="22" fillId="2" borderId="31" xfId="0" applyFont="1" applyFill="1" applyBorder="1"/>
    <xf numFmtId="0" fontId="15" fillId="2" borderId="66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left"/>
    </xf>
    <xf numFmtId="0" fontId="15" fillId="2" borderId="24" xfId="0" applyFont="1" applyFill="1" applyBorder="1"/>
    <xf numFmtId="0" fontId="22" fillId="2" borderId="19" xfId="0" applyFont="1" applyFill="1" applyBorder="1"/>
    <xf numFmtId="0" fontId="22" fillId="2" borderId="13" xfId="0" applyFont="1" applyFill="1" applyBorder="1" applyAlignment="1">
      <alignment wrapText="1"/>
    </xf>
    <xf numFmtId="0" fontId="22" fillId="2" borderId="33" xfId="0" applyFont="1" applyFill="1" applyBorder="1"/>
    <xf numFmtId="0" fontId="22" fillId="2" borderId="16" xfId="0" applyFont="1" applyFill="1" applyBorder="1"/>
    <xf numFmtId="0" fontId="8" fillId="0" borderId="3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left"/>
    </xf>
    <xf numFmtId="2" fontId="8" fillId="0" borderId="37" xfId="4" applyNumberFormat="1" applyFont="1" applyFill="1" applyBorder="1" applyAlignment="1" applyProtection="1">
      <alignment horizontal="center" vertical="center" wrapText="1"/>
    </xf>
    <xf numFmtId="2" fontId="8" fillId="0" borderId="33" xfId="4" applyNumberFormat="1" applyFont="1" applyFill="1" applyBorder="1" applyAlignment="1" applyProtection="1">
      <alignment horizontal="center" vertical="center" wrapText="1"/>
    </xf>
    <xf numFmtId="2" fontId="6" fillId="0" borderId="67" xfId="0" applyNumberFormat="1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2" fontId="6" fillId="0" borderId="42" xfId="0" applyNumberFormat="1" applyFont="1" applyBorder="1" applyAlignment="1">
      <alignment horizontal="center" vertical="center" wrapText="1"/>
    </xf>
    <xf numFmtId="2" fontId="8" fillId="2" borderId="37" xfId="0" applyNumberFormat="1" applyFont="1" applyFill="1" applyBorder="1" applyAlignment="1">
      <alignment horizontal="center" vertical="center" wrapText="1"/>
    </xf>
    <xf numFmtId="2" fontId="8" fillId="2" borderId="67" xfId="0" applyNumberFormat="1" applyFont="1" applyFill="1" applyBorder="1" applyAlignment="1">
      <alignment horizontal="center" vertical="center" wrapText="1"/>
    </xf>
    <xf numFmtId="2" fontId="8" fillId="0" borderId="35" xfId="0" applyNumberFormat="1" applyFont="1" applyBorder="1"/>
    <xf numFmtId="0" fontId="8" fillId="0" borderId="51" xfId="0" applyFont="1" applyBorder="1"/>
    <xf numFmtId="2" fontId="8" fillId="0" borderId="42" xfId="0" applyNumberFormat="1" applyFont="1" applyBorder="1"/>
    <xf numFmtId="2" fontId="6" fillId="0" borderId="31" xfId="4" applyNumberFormat="1" applyFont="1" applyFill="1" applyBorder="1" applyAlignment="1" applyProtection="1">
      <alignment horizontal="center" vertical="center" wrapText="1"/>
    </xf>
    <xf numFmtId="2" fontId="25" fillId="2" borderId="5" xfId="0" applyNumberFormat="1" applyFont="1" applyFill="1" applyBorder="1"/>
    <xf numFmtId="0" fontId="15" fillId="2" borderId="35" xfId="0" applyFont="1" applyFill="1" applyBorder="1" applyAlignment="1">
      <alignment horizontal="left"/>
    </xf>
    <xf numFmtId="2" fontId="22" fillId="2" borderId="49" xfId="0" applyNumberFormat="1" applyFont="1" applyFill="1" applyBorder="1"/>
    <xf numFmtId="2" fontId="22" fillId="2" borderId="15" xfId="0" applyNumberFormat="1" applyFont="1" applyFill="1" applyBorder="1"/>
    <xf numFmtId="2" fontId="25" fillId="2" borderId="65" xfId="0" applyNumberFormat="1" applyFont="1" applyFill="1" applyBorder="1"/>
    <xf numFmtId="0" fontId="15" fillId="2" borderId="2" xfId="0" applyFont="1" applyFill="1" applyBorder="1" applyAlignment="1">
      <alignment horizontal="center" vertical="top" wrapText="1"/>
    </xf>
    <xf numFmtId="2" fontId="25" fillId="2" borderId="20" xfId="0" applyNumberFormat="1" applyFont="1" applyFill="1" applyBorder="1"/>
    <xf numFmtId="2" fontId="25" fillId="2" borderId="48" xfId="0" applyNumberFormat="1" applyFont="1" applyFill="1" applyBorder="1"/>
    <xf numFmtId="2" fontId="25" fillId="2" borderId="29" xfId="0" applyNumberFormat="1" applyFont="1" applyFill="1" applyBorder="1"/>
    <xf numFmtId="2" fontId="25" fillId="2" borderId="39" xfId="0" applyNumberFormat="1" applyFont="1" applyFill="1" applyBorder="1"/>
    <xf numFmtId="2" fontId="22" fillId="2" borderId="28" xfId="0" applyNumberFormat="1" applyFont="1" applyFill="1" applyBorder="1"/>
    <xf numFmtId="0" fontId="15" fillId="2" borderId="55" xfId="0" applyFont="1" applyFill="1" applyBorder="1" applyAlignment="1">
      <alignment horizontal="center" vertical="top" wrapText="1"/>
    </xf>
    <xf numFmtId="0" fontId="15" fillId="2" borderId="45" xfId="0" applyFont="1" applyFill="1" applyBorder="1" applyAlignment="1">
      <alignment horizontal="center" vertical="center" wrapText="1"/>
    </xf>
    <xf numFmtId="164" fontId="22" fillId="2" borderId="14" xfId="0" applyNumberFormat="1" applyFont="1" applyFill="1" applyBorder="1" applyAlignment="1">
      <alignment horizontal="center" vertical="center" textRotation="90" wrapText="1"/>
    </xf>
    <xf numFmtId="9" fontId="22" fillId="2" borderId="4" xfId="0" applyNumberFormat="1" applyFont="1" applyFill="1" applyBorder="1" applyAlignment="1">
      <alignment horizontal="center"/>
    </xf>
    <xf numFmtId="9" fontId="22" fillId="2" borderId="26" xfId="0" applyNumberFormat="1" applyFont="1" applyFill="1" applyBorder="1" applyAlignment="1">
      <alignment horizontal="center"/>
    </xf>
    <xf numFmtId="9" fontId="22" fillId="2" borderId="36" xfId="0" applyNumberFormat="1" applyFont="1" applyFill="1" applyBorder="1" applyAlignment="1">
      <alignment horizontal="center"/>
    </xf>
    <xf numFmtId="2" fontId="22" fillId="2" borderId="51" xfId="0" applyNumberFormat="1" applyFont="1" applyFill="1" applyBorder="1"/>
    <xf numFmtId="2" fontId="22" fillId="2" borderId="10" xfId="0" applyNumberFormat="1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5" applyFont="1" applyAlignment="1">
      <alignment horizontal="left" vertical="center" wrapText="1"/>
    </xf>
    <xf numFmtId="0" fontId="8" fillId="0" borderId="43" xfId="7" applyFont="1" applyBorder="1" applyAlignment="1">
      <alignment horizontal="center" vertical="center" textRotation="90"/>
    </xf>
    <xf numFmtId="0" fontId="8" fillId="0" borderId="46" xfId="7" applyFont="1" applyBorder="1" applyAlignment="1">
      <alignment horizontal="center" vertical="center" textRotation="90"/>
    </xf>
    <xf numFmtId="0" fontId="8" fillId="0" borderId="49" xfId="7" applyFont="1" applyBorder="1" applyAlignment="1">
      <alignment horizontal="center" vertical="center" textRotation="90"/>
    </xf>
    <xf numFmtId="49" fontId="6" fillId="0" borderId="44" xfId="4" applyNumberFormat="1" applyFont="1" applyFill="1" applyBorder="1" applyAlignment="1" applyProtection="1">
      <alignment horizontal="left" vertical="center" wrapText="1"/>
    </xf>
    <xf numFmtId="49" fontId="6" fillId="0" borderId="30" xfId="4" applyNumberFormat="1" applyFont="1" applyFill="1" applyBorder="1" applyAlignment="1" applyProtection="1">
      <alignment horizontal="left" vertical="center" wrapText="1"/>
    </xf>
    <xf numFmtId="49" fontId="6" fillId="0" borderId="50" xfId="4" applyNumberFormat="1" applyFont="1" applyFill="1" applyBorder="1" applyAlignment="1" applyProtection="1">
      <alignment horizontal="left" vertical="center" wrapText="1"/>
    </xf>
    <xf numFmtId="49" fontId="6" fillId="0" borderId="2" xfId="4" applyNumberFormat="1" applyFont="1" applyFill="1" applyBorder="1" applyAlignment="1" applyProtection="1">
      <alignment horizontal="center" vertical="center" textRotation="90" wrapText="1"/>
    </xf>
    <xf numFmtId="49" fontId="6" fillId="0" borderId="47" xfId="4" applyNumberFormat="1" applyFont="1" applyFill="1" applyBorder="1" applyAlignment="1" applyProtection="1">
      <alignment horizontal="center" vertical="center" textRotation="90" wrapText="1"/>
    </xf>
    <xf numFmtId="49" fontId="6" fillId="0" borderId="13" xfId="4" applyNumberFormat="1" applyFont="1" applyFill="1" applyBorder="1" applyAlignment="1" applyProtection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</cellXfs>
  <cellStyles count="12">
    <cellStyle name="Обычный" xfId="0" builtinId="0"/>
    <cellStyle name="Обычный 10" xfId="7"/>
    <cellStyle name="Обычный 2" xfId="4"/>
    <cellStyle name="Обычный 2 2 2" xfId="10"/>
    <cellStyle name="Обычный 2 4" xfId="8"/>
    <cellStyle name="Обычный 2 8" xfId="9"/>
    <cellStyle name="Обычный 3" xfId="3"/>
    <cellStyle name="Обычный 3 6" xfId="5"/>
    <cellStyle name="Обычный 4 2 3" xfId="11"/>
    <cellStyle name="Обычный 9" xfId="6"/>
    <cellStyle name="Обычный_Лист1" xfId="1"/>
    <cellStyle name="Обычный_Прибирал горищ ,підвал-0,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8;&#1085;&#1092;&#1086;&#1088;&#1084;&#1072;&#1094;&#1080;&#1103;%20&#1087;&#1086;%20&#1076;&#1086;&#1084;&#1072;&#1084;/&#1044;&#1086;&#1076;&#1072;&#1090;%205-2017%20&#1046;&#1045;&#1050;-10,%20&#1055;&#1086;&#1090;%20&#1088;&#1077;&#1084;&#1086;&#1085;&#1090;%202017Microsoft%20Office%20Excel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-грудень2017 для САЙТА"/>
      <sheetName val="січ-грудень2017 НАША(для сайта)"/>
      <sheetName val="січ-грудень2017 НАШ"/>
      <sheetName val="грудень 2017"/>
      <sheetName val="січ-листопад 2017"/>
      <sheetName val="листопад 2017"/>
      <sheetName val="січ-жовтень 2017"/>
      <sheetName val="жовтень 2017"/>
      <sheetName val="січ-вересень 2017 "/>
      <sheetName val="вересень 2017"/>
      <sheetName val="січ-серпень 2017"/>
      <sheetName val="серпень 2017"/>
      <sheetName val="січ-липень 2017 "/>
      <sheetName val="липень 2017 "/>
      <sheetName val="січ-червень 2017"/>
      <sheetName val="червень 2017"/>
      <sheetName val="січ-травень"/>
      <sheetName val="травень 17"/>
      <sheetName val="січ-квітень 17"/>
      <sheetName val="квітень 17"/>
      <sheetName val="січ-берез 17"/>
      <sheetName val="берез 17"/>
      <sheetName val="січ-лют"/>
      <sheetName val="Лютий 17"/>
      <sheetName val="січ 201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65">
          <cell r="C265">
            <v>650449.89008430846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65">
          <cell r="AF265">
            <v>1855983.23</v>
          </cell>
        </row>
      </sheetData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CS285"/>
  <sheetViews>
    <sheetView workbookViewId="0">
      <pane xSplit="2" ySplit="7" topLeftCell="C252" activePane="bottomRight" state="frozen"/>
      <selection activeCell="CG262" sqref="CG262"/>
      <selection pane="topRight" activeCell="CG262" sqref="CG262"/>
      <selection pane="bottomLeft" activeCell="CG262" sqref="CG262"/>
      <selection pane="bottomRight" activeCell="J284" sqref="J284"/>
    </sheetView>
  </sheetViews>
  <sheetFormatPr defaultColWidth="9.140625" defaultRowHeight="11.25" x14ac:dyDescent="0.2"/>
  <cols>
    <col min="1" max="1" width="4" style="74" customWidth="1"/>
    <col min="2" max="2" width="26.140625" style="75" customWidth="1"/>
    <col min="3" max="3" width="10" style="75" customWidth="1"/>
    <col min="4" max="4" width="10.140625" style="75" customWidth="1"/>
    <col min="5" max="5" width="10.5703125" style="66" customWidth="1"/>
    <col min="6" max="6" width="9.85546875" style="79" customWidth="1"/>
    <col min="7" max="7" width="10.7109375" style="79" customWidth="1"/>
    <col min="8" max="8" width="10.28515625" style="80" hidden="1" customWidth="1"/>
    <col min="9" max="9" width="10.28515625" style="75" customWidth="1"/>
    <col min="10" max="10" width="10.5703125" style="66" customWidth="1"/>
    <col min="11" max="12" width="9.85546875" style="66" customWidth="1"/>
    <col min="13" max="13" width="9.85546875" style="74" hidden="1" customWidth="1"/>
    <col min="14" max="14" width="10.85546875" style="75" customWidth="1"/>
    <col min="15" max="15" width="10.5703125" style="74" customWidth="1"/>
    <col min="16" max="16" width="9.42578125" style="74" customWidth="1"/>
    <col min="17" max="17" width="8" style="74" customWidth="1"/>
    <col min="18" max="18" width="9.85546875" style="76" hidden="1" customWidth="1"/>
    <col min="19" max="19" width="9.140625" style="75" customWidth="1"/>
    <col min="20" max="20" width="9.28515625" style="74" customWidth="1"/>
    <col min="21" max="21" width="9.140625" style="74" customWidth="1"/>
    <col min="22" max="22" width="8.85546875" style="74" customWidth="1"/>
    <col min="23" max="23" width="9.140625" style="76" hidden="1" customWidth="1"/>
    <col min="24" max="24" width="12.42578125" style="75" customWidth="1"/>
    <col min="25" max="25" width="10.85546875" style="74" customWidth="1"/>
    <col min="26" max="26" width="9.5703125" style="74" customWidth="1"/>
    <col min="27" max="27" width="8.28515625" style="74" customWidth="1"/>
    <col min="28" max="28" width="9.42578125" style="76" hidden="1" customWidth="1"/>
    <col min="29" max="29" width="8.85546875" style="75" customWidth="1"/>
    <col min="30" max="30" width="8.7109375" style="74" customWidth="1"/>
    <col min="31" max="31" width="8.5703125" style="74" customWidth="1"/>
    <col min="32" max="32" width="7.7109375" style="74" customWidth="1"/>
    <col min="33" max="33" width="8.28515625" style="76" hidden="1" customWidth="1"/>
    <col min="34" max="34" width="10.42578125" style="75" customWidth="1"/>
    <col min="35" max="35" width="10.140625" style="74" customWidth="1"/>
    <col min="36" max="36" width="10.5703125" style="74" customWidth="1"/>
    <col min="37" max="37" width="10" style="74" customWidth="1"/>
    <col min="38" max="38" width="9.5703125" style="76" hidden="1" customWidth="1"/>
    <col min="39" max="40" width="9.28515625" style="74" customWidth="1"/>
    <col min="41" max="41" width="8.85546875" style="74" customWidth="1"/>
    <col min="42" max="42" width="7" style="74" customWidth="1"/>
    <col min="43" max="43" width="8.5703125" style="76" hidden="1" customWidth="1"/>
    <col min="44" max="44" width="8.7109375" style="74" customWidth="1"/>
    <col min="45" max="45" width="8.28515625" style="74" customWidth="1"/>
    <col min="46" max="46" width="7.7109375" style="74" customWidth="1"/>
    <col min="47" max="47" width="9" style="74" customWidth="1"/>
    <col min="48" max="48" width="8.42578125" style="76" hidden="1" customWidth="1"/>
    <col min="49" max="49" width="9.5703125" style="75" customWidth="1"/>
    <col min="50" max="50" width="9.42578125" style="74" customWidth="1"/>
    <col min="51" max="51" width="8.7109375" style="74" customWidth="1"/>
    <col min="52" max="52" width="10.42578125" style="74" customWidth="1"/>
    <col min="53" max="53" width="8.7109375" style="76" hidden="1" customWidth="1"/>
    <col min="54" max="54" width="10.85546875" style="75" customWidth="1"/>
    <col min="55" max="55" width="10.7109375" style="74" customWidth="1"/>
    <col min="56" max="56" width="9.42578125" style="74" customWidth="1"/>
    <col min="57" max="57" width="9.85546875" style="74" customWidth="1"/>
    <col min="58" max="58" width="9.42578125" style="76" hidden="1" customWidth="1"/>
    <col min="59" max="59" width="10.42578125" style="75" customWidth="1"/>
    <col min="60" max="60" width="10.28515625" style="74" customWidth="1"/>
    <col min="61" max="61" width="10.42578125" style="74" customWidth="1"/>
    <col min="62" max="62" width="11.42578125" style="74" customWidth="1"/>
    <col min="63" max="63" width="9.7109375" style="76" hidden="1" customWidth="1"/>
    <col min="64" max="64" width="10.5703125" style="75" customWidth="1"/>
    <col min="65" max="65" width="10.85546875" style="74" customWidth="1"/>
    <col min="66" max="66" width="9.140625" style="74" customWidth="1"/>
    <col min="67" max="67" width="10.7109375" style="74" customWidth="1"/>
    <col min="68" max="68" width="9.7109375" style="76" hidden="1" customWidth="1"/>
    <col min="69" max="69" width="7.28515625" style="75" customWidth="1"/>
    <col min="70" max="70" width="6.42578125" style="74" customWidth="1"/>
    <col min="71" max="71" width="7.5703125" style="74" customWidth="1"/>
    <col min="72" max="72" width="6.5703125" style="74" customWidth="1"/>
    <col min="73" max="73" width="7.42578125" style="76" hidden="1" customWidth="1"/>
    <col min="74" max="74" width="10.140625" style="75" customWidth="1"/>
    <col min="75" max="75" width="10.140625" style="74" customWidth="1"/>
    <col min="76" max="76" width="9.7109375" style="74" customWidth="1"/>
    <col min="77" max="77" width="9.85546875" style="74" customWidth="1"/>
    <col min="78" max="78" width="9.85546875" style="76" hidden="1" customWidth="1"/>
    <col min="79" max="79" width="11" style="75" customWidth="1"/>
    <col min="80" max="80" width="10.5703125" style="74" customWidth="1"/>
    <col min="81" max="81" width="9.140625" style="74" customWidth="1"/>
    <col min="82" max="82" width="10" style="74" customWidth="1"/>
    <col min="83" max="83" width="10" style="76" hidden="1" customWidth="1"/>
    <col min="84" max="84" width="11.28515625" style="66" customWidth="1"/>
    <col min="85" max="85" width="10.85546875" style="74" customWidth="1"/>
    <col min="86" max="86" width="10.42578125" style="74" customWidth="1"/>
    <col min="87" max="88" width="10.140625" style="80" customWidth="1"/>
    <col min="89" max="89" width="7.28515625" style="74" customWidth="1"/>
    <col min="90" max="90" width="8.5703125" style="78" customWidth="1"/>
    <col min="91" max="91" width="11.5703125" style="78" hidden="1" customWidth="1"/>
    <col min="92" max="92" width="8.42578125" style="78" customWidth="1"/>
    <col min="93" max="16384" width="9.140625" style="74"/>
  </cols>
  <sheetData>
    <row r="1" spans="1:97" s="75" customFormat="1" ht="13.5" x14ac:dyDescent="0.25">
      <c r="B1" s="71" t="s">
        <v>0</v>
      </c>
      <c r="C1" s="71"/>
      <c r="D1" s="72"/>
      <c r="E1" s="63"/>
      <c r="F1" s="64"/>
      <c r="G1" s="64"/>
      <c r="H1" s="73"/>
      <c r="I1" s="72"/>
      <c r="J1" s="63"/>
      <c r="K1" s="63"/>
      <c r="L1" s="63"/>
      <c r="M1" s="74"/>
      <c r="O1" s="74"/>
      <c r="P1" s="74"/>
      <c r="Q1" s="74"/>
      <c r="R1" s="76"/>
      <c r="T1" s="74"/>
      <c r="U1" s="74"/>
      <c r="V1" s="74"/>
      <c r="W1" s="76"/>
      <c r="Y1" s="74"/>
      <c r="Z1" s="74"/>
      <c r="AA1" s="74"/>
      <c r="AB1" s="76"/>
      <c r="AD1" s="74"/>
      <c r="AE1" s="74"/>
      <c r="AF1" s="74"/>
      <c r="AG1" s="76"/>
      <c r="AI1" s="74"/>
      <c r="AJ1" s="74"/>
      <c r="AK1" s="74"/>
      <c r="AL1" s="76"/>
      <c r="AM1" s="74"/>
      <c r="AN1" s="74"/>
      <c r="AO1" s="74"/>
      <c r="AP1" s="74"/>
      <c r="AQ1" s="76"/>
      <c r="AR1" s="74"/>
      <c r="AS1" s="74"/>
      <c r="AT1" s="74"/>
      <c r="AU1" s="74"/>
      <c r="AV1" s="76"/>
      <c r="AX1" s="74"/>
      <c r="AY1" s="74"/>
      <c r="AZ1" s="74"/>
      <c r="BA1" s="76"/>
      <c r="BC1" s="74"/>
      <c r="BD1" s="74"/>
      <c r="BE1" s="74"/>
      <c r="BF1" s="76"/>
      <c r="BH1" s="74"/>
      <c r="BI1" s="74"/>
      <c r="BJ1" s="74"/>
      <c r="BK1" s="76"/>
      <c r="BM1" s="74"/>
      <c r="BN1" s="74"/>
      <c r="BO1" s="74"/>
      <c r="BP1" s="76"/>
      <c r="BR1" s="74"/>
      <c r="BS1" s="74"/>
      <c r="BT1" s="74"/>
      <c r="BU1" s="76"/>
      <c r="BW1" s="74"/>
      <c r="BX1" s="74"/>
      <c r="BY1" s="74"/>
      <c r="BZ1" s="76"/>
      <c r="CB1" s="74"/>
      <c r="CC1" s="74"/>
      <c r="CD1" s="74"/>
      <c r="CE1" s="76"/>
      <c r="CF1" s="66"/>
      <c r="CI1" s="77"/>
      <c r="CJ1" s="77"/>
      <c r="CL1" s="78"/>
      <c r="CM1" s="78"/>
      <c r="CN1" s="78"/>
    </row>
    <row r="2" spans="1:97" s="67" customFormat="1" ht="15.75" customHeight="1" x14ac:dyDescent="0.2">
      <c r="B2" s="62" t="s">
        <v>336</v>
      </c>
      <c r="C2" s="62"/>
      <c r="D2" s="62"/>
      <c r="E2" s="63"/>
      <c r="F2" s="64"/>
      <c r="G2" s="64"/>
      <c r="H2" s="64"/>
      <c r="I2" s="65"/>
      <c r="J2" s="63"/>
      <c r="K2" s="63"/>
      <c r="L2" s="63"/>
      <c r="M2" s="66"/>
      <c r="O2" s="66"/>
      <c r="P2" s="66"/>
      <c r="Q2" s="66"/>
      <c r="R2" s="68"/>
      <c r="T2" s="66"/>
      <c r="U2" s="66"/>
      <c r="V2" s="66"/>
      <c r="W2" s="68"/>
      <c r="Y2" s="66"/>
      <c r="Z2" s="66"/>
      <c r="AA2" s="66"/>
      <c r="AB2" s="68"/>
      <c r="AD2" s="66"/>
      <c r="AE2" s="66"/>
      <c r="AF2" s="66"/>
      <c r="AG2" s="68"/>
      <c r="AI2" s="66"/>
      <c r="AJ2" s="66"/>
      <c r="AK2" s="66"/>
      <c r="AL2" s="68"/>
      <c r="AM2" s="66"/>
      <c r="AN2" s="66"/>
      <c r="AO2" s="66"/>
      <c r="AP2" s="66"/>
      <c r="AQ2" s="68"/>
      <c r="AR2" s="66"/>
      <c r="AS2" s="66"/>
      <c r="AT2" s="66"/>
      <c r="AU2" s="66"/>
      <c r="AV2" s="68"/>
      <c r="AX2" s="66"/>
      <c r="AY2" s="66"/>
      <c r="AZ2" s="66"/>
      <c r="BA2" s="68"/>
      <c r="BC2" s="66"/>
      <c r="BD2" s="66"/>
      <c r="BE2" s="66"/>
      <c r="BF2" s="68"/>
      <c r="BH2" s="66"/>
      <c r="BI2" s="66"/>
      <c r="BJ2" s="66"/>
      <c r="BK2" s="68"/>
      <c r="BM2" s="66"/>
      <c r="BN2" s="66"/>
      <c r="BO2" s="66"/>
      <c r="BP2" s="68"/>
      <c r="BR2" s="66"/>
      <c r="BS2" s="66"/>
      <c r="BT2" s="66"/>
      <c r="BU2" s="68"/>
      <c r="BW2" s="66"/>
      <c r="BX2" s="66"/>
      <c r="BY2" s="66"/>
      <c r="BZ2" s="68"/>
      <c r="CB2" s="66"/>
      <c r="CC2" s="66"/>
      <c r="CD2" s="66"/>
      <c r="CE2" s="68"/>
      <c r="CF2" s="66"/>
      <c r="CI2" s="69"/>
      <c r="CJ2" s="69"/>
      <c r="CL2" s="70"/>
      <c r="CM2" s="70"/>
      <c r="CN2" s="70"/>
    </row>
    <row r="3" spans="1:97" s="75" customFormat="1" ht="12" thickBot="1" x14ac:dyDescent="0.25">
      <c r="E3" s="66"/>
      <c r="F3" s="79"/>
      <c r="G3" s="79"/>
      <c r="H3" s="80"/>
      <c r="J3" s="66"/>
      <c r="K3" s="66"/>
      <c r="L3" s="66"/>
      <c r="M3" s="74"/>
      <c r="O3" s="74"/>
      <c r="P3" s="74"/>
      <c r="Q3" s="74"/>
      <c r="R3" s="76"/>
      <c r="T3" s="74"/>
      <c r="U3" s="74"/>
      <c r="V3" s="74"/>
      <c r="W3" s="76"/>
      <c r="Y3" s="74"/>
      <c r="Z3" s="74"/>
      <c r="AA3" s="74"/>
      <c r="AB3" s="76"/>
      <c r="AD3" s="74"/>
      <c r="AE3" s="74"/>
      <c r="AF3" s="74"/>
      <c r="AG3" s="76"/>
      <c r="AI3" s="74"/>
      <c r="AJ3" s="74"/>
      <c r="AK3" s="74"/>
      <c r="AL3" s="76"/>
      <c r="AM3" s="74"/>
      <c r="AN3" s="74"/>
      <c r="AO3" s="74"/>
      <c r="AP3" s="74"/>
      <c r="AQ3" s="76"/>
      <c r="AR3" s="74"/>
      <c r="AS3" s="74"/>
      <c r="AT3" s="74"/>
      <c r="AU3" s="74"/>
      <c r="AV3" s="76"/>
      <c r="AX3" s="74"/>
      <c r="AY3" s="74"/>
      <c r="AZ3" s="74"/>
      <c r="BA3" s="76"/>
      <c r="BC3" s="74"/>
      <c r="BD3" s="74"/>
      <c r="BE3" s="74"/>
      <c r="BF3" s="76"/>
      <c r="BH3" s="74"/>
      <c r="BI3" s="74"/>
      <c r="BJ3" s="74"/>
      <c r="BK3" s="76"/>
      <c r="BM3" s="74"/>
      <c r="BN3" s="74"/>
      <c r="BO3" s="74"/>
      <c r="BP3" s="76"/>
      <c r="BR3" s="74"/>
      <c r="BS3" s="74"/>
      <c r="BT3" s="74"/>
      <c r="BU3" s="76"/>
      <c r="BW3" s="74"/>
      <c r="BX3" s="74"/>
      <c r="BY3" s="74"/>
      <c r="BZ3" s="76"/>
      <c r="CB3" s="74"/>
      <c r="CC3" s="74"/>
      <c r="CD3" s="74"/>
      <c r="CE3" s="76"/>
      <c r="CF3" s="66"/>
      <c r="CI3" s="77"/>
      <c r="CJ3" s="77"/>
      <c r="CL3" s="78"/>
      <c r="CM3" s="78"/>
      <c r="CN3" s="78"/>
    </row>
    <row r="4" spans="1:97" s="82" customFormat="1" ht="43.5" customHeight="1" thickBot="1" x14ac:dyDescent="0.3">
      <c r="A4" s="220"/>
      <c r="B4" s="81"/>
      <c r="C4" s="272" t="s">
        <v>1</v>
      </c>
      <c r="D4" s="263" t="s">
        <v>2</v>
      </c>
      <c r="E4" s="264"/>
      <c r="F4" s="264"/>
      <c r="G4" s="264"/>
      <c r="H4" s="264"/>
      <c r="I4" s="263" t="s">
        <v>3</v>
      </c>
      <c r="J4" s="264"/>
      <c r="K4" s="264"/>
      <c r="L4" s="264"/>
      <c r="M4" s="265"/>
      <c r="N4" s="263" t="s">
        <v>4</v>
      </c>
      <c r="O4" s="264"/>
      <c r="P4" s="264"/>
      <c r="Q4" s="264"/>
      <c r="R4" s="265"/>
      <c r="S4" s="263" t="s">
        <v>5</v>
      </c>
      <c r="T4" s="264"/>
      <c r="U4" s="264"/>
      <c r="V4" s="264"/>
      <c r="W4" s="265"/>
      <c r="X4" s="263" t="s">
        <v>6</v>
      </c>
      <c r="Y4" s="264"/>
      <c r="Z4" s="264"/>
      <c r="AA4" s="264"/>
      <c r="AB4" s="265"/>
      <c r="AC4" s="263" t="s">
        <v>7</v>
      </c>
      <c r="AD4" s="264"/>
      <c r="AE4" s="264"/>
      <c r="AF4" s="264"/>
      <c r="AG4" s="264"/>
      <c r="AH4" s="263" t="s">
        <v>8</v>
      </c>
      <c r="AI4" s="264"/>
      <c r="AJ4" s="264"/>
      <c r="AK4" s="264"/>
      <c r="AL4" s="265"/>
      <c r="AM4" s="263" t="s">
        <v>9</v>
      </c>
      <c r="AN4" s="264"/>
      <c r="AO4" s="264"/>
      <c r="AP4" s="264"/>
      <c r="AQ4" s="265"/>
      <c r="AR4" s="263" t="s">
        <v>10</v>
      </c>
      <c r="AS4" s="264"/>
      <c r="AT4" s="264"/>
      <c r="AU4" s="264"/>
      <c r="AV4" s="265"/>
      <c r="AW4" s="263" t="s">
        <v>11</v>
      </c>
      <c r="AX4" s="264"/>
      <c r="AY4" s="264"/>
      <c r="AZ4" s="264"/>
      <c r="BA4" s="265"/>
      <c r="BB4" s="263" t="s">
        <v>12</v>
      </c>
      <c r="BC4" s="264"/>
      <c r="BD4" s="264"/>
      <c r="BE4" s="264"/>
      <c r="BF4" s="265"/>
      <c r="BG4" s="263" t="s">
        <v>13</v>
      </c>
      <c r="BH4" s="264"/>
      <c r="BI4" s="264"/>
      <c r="BJ4" s="264"/>
      <c r="BK4" s="265"/>
      <c r="BL4" s="263" t="s">
        <v>14</v>
      </c>
      <c r="BM4" s="264"/>
      <c r="BN4" s="264"/>
      <c r="BO4" s="264"/>
      <c r="BP4" s="264"/>
      <c r="BQ4" s="263" t="s">
        <v>15</v>
      </c>
      <c r="BR4" s="264"/>
      <c r="BS4" s="264"/>
      <c r="BT4" s="264"/>
      <c r="BU4" s="265"/>
      <c r="BV4" s="263" t="s">
        <v>16</v>
      </c>
      <c r="BW4" s="264"/>
      <c r="BX4" s="264"/>
      <c r="BY4" s="264"/>
      <c r="BZ4" s="265"/>
      <c r="CA4" s="263" t="s">
        <v>17</v>
      </c>
      <c r="CB4" s="264"/>
      <c r="CC4" s="264"/>
      <c r="CD4" s="264"/>
      <c r="CE4" s="265"/>
      <c r="CF4" s="266" t="s">
        <v>18</v>
      </c>
      <c r="CG4" s="267"/>
      <c r="CH4" s="268"/>
      <c r="CI4" s="269"/>
      <c r="CJ4" s="256"/>
      <c r="CK4" s="193"/>
      <c r="CL4" s="195"/>
      <c r="CM4" s="196"/>
      <c r="CN4" s="197"/>
    </row>
    <row r="5" spans="1:97" s="75" customFormat="1" ht="61.5" customHeight="1" thickBot="1" x14ac:dyDescent="0.25">
      <c r="A5" s="226" t="s">
        <v>284</v>
      </c>
      <c r="B5" s="83" t="s">
        <v>19</v>
      </c>
      <c r="C5" s="273"/>
      <c r="D5" s="84" t="s">
        <v>20</v>
      </c>
      <c r="E5" s="85" t="s">
        <v>21</v>
      </c>
      <c r="F5" s="86" t="s">
        <v>22</v>
      </c>
      <c r="G5" s="86" t="s">
        <v>23</v>
      </c>
      <c r="H5" s="86" t="s">
        <v>24</v>
      </c>
      <c r="I5" s="84" t="s">
        <v>20</v>
      </c>
      <c r="J5" s="85" t="s">
        <v>21</v>
      </c>
      <c r="K5" s="88" t="s">
        <v>22</v>
      </c>
      <c r="L5" s="88" t="s">
        <v>23</v>
      </c>
      <c r="M5" s="89" t="s">
        <v>24</v>
      </c>
      <c r="N5" s="84" t="s">
        <v>20</v>
      </c>
      <c r="O5" s="85" t="s">
        <v>21</v>
      </c>
      <c r="P5" s="88" t="s">
        <v>22</v>
      </c>
      <c r="Q5" s="88" t="s">
        <v>23</v>
      </c>
      <c r="R5" s="89" t="s">
        <v>24</v>
      </c>
      <c r="S5" s="84" t="s">
        <v>20</v>
      </c>
      <c r="T5" s="85" t="s">
        <v>21</v>
      </c>
      <c r="U5" s="88" t="s">
        <v>22</v>
      </c>
      <c r="V5" s="88" t="s">
        <v>23</v>
      </c>
      <c r="W5" s="89" t="s">
        <v>24</v>
      </c>
      <c r="X5" s="84" t="s">
        <v>20</v>
      </c>
      <c r="Y5" s="85" t="s">
        <v>21</v>
      </c>
      <c r="Z5" s="88" t="s">
        <v>22</v>
      </c>
      <c r="AA5" s="88" t="s">
        <v>23</v>
      </c>
      <c r="AB5" s="89" t="s">
        <v>24</v>
      </c>
      <c r="AC5" s="84" t="s">
        <v>20</v>
      </c>
      <c r="AD5" s="85" t="s">
        <v>21</v>
      </c>
      <c r="AE5" s="88" t="s">
        <v>22</v>
      </c>
      <c r="AF5" s="88" t="s">
        <v>23</v>
      </c>
      <c r="AG5" s="88" t="s">
        <v>24</v>
      </c>
      <c r="AH5" s="84" t="s">
        <v>20</v>
      </c>
      <c r="AI5" s="85" t="s">
        <v>21</v>
      </c>
      <c r="AJ5" s="88" t="s">
        <v>22</v>
      </c>
      <c r="AK5" s="88" t="s">
        <v>23</v>
      </c>
      <c r="AL5" s="89" t="s">
        <v>24</v>
      </c>
      <c r="AM5" s="84" t="s">
        <v>20</v>
      </c>
      <c r="AN5" s="85" t="s">
        <v>21</v>
      </c>
      <c r="AO5" s="88" t="s">
        <v>22</v>
      </c>
      <c r="AP5" s="88" t="s">
        <v>23</v>
      </c>
      <c r="AQ5" s="89" t="s">
        <v>24</v>
      </c>
      <c r="AR5" s="84" t="s">
        <v>20</v>
      </c>
      <c r="AS5" s="85" t="s">
        <v>21</v>
      </c>
      <c r="AT5" s="88" t="s">
        <v>22</v>
      </c>
      <c r="AU5" s="88" t="s">
        <v>23</v>
      </c>
      <c r="AV5" s="89" t="s">
        <v>24</v>
      </c>
      <c r="AW5" s="84" t="s">
        <v>20</v>
      </c>
      <c r="AX5" s="85" t="s">
        <v>21</v>
      </c>
      <c r="AY5" s="88" t="s">
        <v>22</v>
      </c>
      <c r="AZ5" s="88" t="s">
        <v>23</v>
      </c>
      <c r="BA5" s="89" t="s">
        <v>24</v>
      </c>
      <c r="BB5" s="84" t="s">
        <v>20</v>
      </c>
      <c r="BC5" s="85" t="s">
        <v>21</v>
      </c>
      <c r="BD5" s="88" t="s">
        <v>22</v>
      </c>
      <c r="BE5" s="89" t="s">
        <v>23</v>
      </c>
      <c r="BF5" s="90" t="s">
        <v>24</v>
      </c>
      <c r="BG5" s="84" t="s">
        <v>20</v>
      </c>
      <c r="BH5" s="85" t="s">
        <v>21</v>
      </c>
      <c r="BI5" s="88" t="s">
        <v>22</v>
      </c>
      <c r="BJ5" s="88" t="s">
        <v>23</v>
      </c>
      <c r="BK5" s="89" t="s">
        <v>24</v>
      </c>
      <c r="BL5" s="84" t="s">
        <v>20</v>
      </c>
      <c r="BM5" s="85" t="s">
        <v>21</v>
      </c>
      <c r="BN5" s="88" t="s">
        <v>22</v>
      </c>
      <c r="BO5" s="89" t="s">
        <v>23</v>
      </c>
      <c r="BP5" s="91" t="s">
        <v>24</v>
      </c>
      <c r="BQ5" s="84" t="s">
        <v>20</v>
      </c>
      <c r="BR5" s="85" t="s">
        <v>21</v>
      </c>
      <c r="BS5" s="88" t="s">
        <v>22</v>
      </c>
      <c r="BT5" s="88" t="s">
        <v>23</v>
      </c>
      <c r="BU5" s="89" t="s">
        <v>24</v>
      </c>
      <c r="BV5" s="84" t="s">
        <v>20</v>
      </c>
      <c r="BW5" s="85" t="s">
        <v>21</v>
      </c>
      <c r="BX5" s="88" t="s">
        <v>22</v>
      </c>
      <c r="BY5" s="88" t="s">
        <v>23</v>
      </c>
      <c r="BZ5" s="89" t="s">
        <v>24</v>
      </c>
      <c r="CA5" s="84" t="s">
        <v>20</v>
      </c>
      <c r="CB5" s="85" t="s">
        <v>21</v>
      </c>
      <c r="CC5" s="88" t="s">
        <v>22</v>
      </c>
      <c r="CD5" s="88" t="s">
        <v>23</v>
      </c>
      <c r="CE5" s="89" t="s">
        <v>24</v>
      </c>
      <c r="CF5" s="84" t="s">
        <v>20</v>
      </c>
      <c r="CG5" s="85" t="s">
        <v>21</v>
      </c>
      <c r="CH5" s="88" t="s">
        <v>22</v>
      </c>
      <c r="CI5" s="87" t="s">
        <v>23</v>
      </c>
      <c r="CJ5" s="257" t="s">
        <v>342</v>
      </c>
      <c r="CK5" s="194" t="s">
        <v>283</v>
      </c>
      <c r="CL5" s="198" t="s">
        <v>25</v>
      </c>
      <c r="CM5" s="199" t="s">
        <v>26</v>
      </c>
      <c r="CN5" s="200" t="s">
        <v>333</v>
      </c>
    </row>
    <row r="6" spans="1:97" s="75" customFormat="1" ht="12" thickBot="1" x14ac:dyDescent="0.25">
      <c r="A6" s="221"/>
      <c r="B6" s="92">
        <v>1</v>
      </c>
      <c r="C6" s="93">
        <v>2</v>
      </c>
      <c r="D6" s="93">
        <v>3</v>
      </c>
      <c r="E6" s="93">
        <v>4</v>
      </c>
      <c r="F6" s="93">
        <v>5</v>
      </c>
      <c r="G6" s="93">
        <v>6</v>
      </c>
      <c r="H6" s="93">
        <v>11</v>
      </c>
      <c r="I6" s="93">
        <v>7</v>
      </c>
      <c r="J6" s="93">
        <v>8</v>
      </c>
      <c r="K6" s="93">
        <v>9</v>
      </c>
      <c r="L6" s="93">
        <v>10</v>
      </c>
      <c r="M6" s="163">
        <v>16</v>
      </c>
      <c r="N6" s="93">
        <v>11</v>
      </c>
      <c r="O6" s="93">
        <v>12</v>
      </c>
      <c r="P6" s="93">
        <v>13</v>
      </c>
      <c r="Q6" s="93">
        <v>14</v>
      </c>
      <c r="R6" s="163">
        <v>21</v>
      </c>
      <c r="S6" s="93">
        <v>15</v>
      </c>
      <c r="T6" s="93">
        <v>16</v>
      </c>
      <c r="U6" s="93">
        <v>17</v>
      </c>
      <c r="V6" s="93">
        <v>18</v>
      </c>
      <c r="W6" s="163">
        <v>26</v>
      </c>
      <c r="X6" s="93">
        <v>19</v>
      </c>
      <c r="Y6" s="93">
        <v>20</v>
      </c>
      <c r="Z6" s="93">
        <v>21</v>
      </c>
      <c r="AA6" s="93">
        <v>22</v>
      </c>
      <c r="AB6" s="163">
        <v>31</v>
      </c>
      <c r="AC6" s="93">
        <v>23</v>
      </c>
      <c r="AD6" s="93">
        <v>24</v>
      </c>
      <c r="AE6" s="93">
        <v>25</v>
      </c>
      <c r="AF6" s="93">
        <v>26</v>
      </c>
      <c r="AG6" s="163">
        <v>36</v>
      </c>
      <c r="AH6" s="93">
        <v>27</v>
      </c>
      <c r="AI6" s="93">
        <v>28</v>
      </c>
      <c r="AJ6" s="93">
        <v>29</v>
      </c>
      <c r="AK6" s="93">
        <v>30</v>
      </c>
      <c r="AL6" s="93">
        <v>41</v>
      </c>
      <c r="AM6" s="93">
        <v>31</v>
      </c>
      <c r="AN6" s="93">
        <v>32</v>
      </c>
      <c r="AO6" s="93">
        <v>33</v>
      </c>
      <c r="AP6" s="93">
        <v>34</v>
      </c>
      <c r="AQ6" s="163">
        <v>46</v>
      </c>
      <c r="AR6" s="93">
        <v>35</v>
      </c>
      <c r="AS6" s="93">
        <v>36</v>
      </c>
      <c r="AT6" s="93">
        <v>37</v>
      </c>
      <c r="AU6" s="93">
        <v>38</v>
      </c>
      <c r="AV6" s="93">
        <v>51</v>
      </c>
      <c r="AW6" s="93">
        <v>39</v>
      </c>
      <c r="AX6" s="93">
        <v>40</v>
      </c>
      <c r="AY6" s="93">
        <v>41</v>
      </c>
      <c r="AZ6" s="93">
        <v>42</v>
      </c>
      <c r="BA6" s="163">
        <v>56</v>
      </c>
      <c r="BB6" s="93">
        <v>43</v>
      </c>
      <c r="BC6" s="93">
        <v>44</v>
      </c>
      <c r="BD6" s="93">
        <v>45</v>
      </c>
      <c r="BE6" s="93">
        <v>45</v>
      </c>
      <c r="BF6" s="93">
        <v>61</v>
      </c>
      <c r="BG6" s="93">
        <v>46</v>
      </c>
      <c r="BH6" s="93">
        <v>47</v>
      </c>
      <c r="BI6" s="93">
        <v>48</v>
      </c>
      <c r="BJ6" s="93">
        <v>49</v>
      </c>
      <c r="BK6" s="163">
        <v>50</v>
      </c>
      <c r="BL6" s="93">
        <v>51</v>
      </c>
      <c r="BM6" s="93">
        <v>52</v>
      </c>
      <c r="BN6" s="93">
        <v>53</v>
      </c>
      <c r="BO6" s="93">
        <v>54</v>
      </c>
      <c r="BP6" s="93">
        <v>55</v>
      </c>
      <c r="BQ6" s="93">
        <v>56</v>
      </c>
      <c r="BR6" s="93">
        <v>57</v>
      </c>
      <c r="BS6" s="93">
        <v>58</v>
      </c>
      <c r="BT6" s="93">
        <v>59</v>
      </c>
      <c r="BU6" s="163">
        <v>60</v>
      </c>
      <c r="BV6" s="93">
        <v>61</v>
      </c>
      <c r="BW6" s="93">
        <v>62</v>
      </c>
      <c r="BX6" s="93">
        <v>63</v>
      </c>
      <c r="BY6" s="93">
        <v>64</v>
      </c>
      <c r="BZ6" s="249">
        <v>65</v>
      </c>
      <c r="CA6" s="93">
        <v>66</v>
      </c>
      <c r="CB6" s="93">
        <v>67</v>
      </c>
      <c r="CC6" s="93">
        <v>68</v>
      </c>
      <c r="CD6" s="163">
        <v>69</v>
      </c>
      <c r="CE6" s="163">
        <v>70</v>
      </c>
      <c r="CF6" s="93">
        <v>71</v>
      </c>
      <c r="CG6" s="255">
        <v>72</v>
      </c>
      <c r="CH6" s="93">
        <v>73</v>
      </c>
      <c r="CI6" s="93">
        <v>74</v>
      </c>
      <c r="CJ6" s="255"/>
      <c r="CK6" s="93">
        <v>75</v>
      </c>
      <c r="CL6" s="93">
        <v>76</v>
      </c>
      <c r="CM6" s="93">
        <v>77</v>
      </c>
      <c r="CN6" s="163">
        <v>78</v>
      </c>
    </row>
    <row r="7" spans="1:97" x14ac:dyDescent="0.2">
      <c r="A7" s="228">
        <v>1</v>
      </c>
      <c r="B7" s="222" t="s">
        <v>27</v>
      </c>
      <c r="C7" s="94">
        <v>3812.0299999999997</v>
      </c>
      <c r="D7" s="95">
        <v>14550.550640347774</v>
      </c>
      <c r="E7" s="95">
        <v>15587.713571303999</v>
      </c>
      <c r="F7" s="96">
        <f t="shared" ref="F7" si="0">IF(H7&gt;0,H7,0)</f>
        <v>0</v>
      </c>
      <c r="G7" s="97">
        <f t="shared" ref="G7" si="1">IF(H7&gt;0,0,H7)</f>
        <v>-1037.162930956225</v>
      </c>
      <c r="H7" s="164">
        <f>D7-E7</f>
        <v>-1037.162930956225</v>
      </c>
      <c r="I7" s="165">
        <v>19355.592697251162</v>
      </c>
      <c r="J7" s="95">
        <v>20095.762990071533</v>
      </c>
      <c r="K7" s="97">
        <f t="shared" ref="K7" si="2">IF(M7&gt;0,M7,0)</f>
        <v>0</v>
      </c>
      <c r="L7" s="97">
        <f t="shared" ref="L7" si="3">IF(M7&gt;0,0,M7)</f>
        <v>-740.17029282037038</v>
      </c>
      <c r="M7" s="166">
        <f>I7-J7</f>
        <v>-740.17029282037038</v>
      </c>
      <c r="N7" s="103">
        <v>13433.612016876079</v>
      </c>
      <c r="O7" s="98">
        <v>11236.91</v>
      </c>
      <c r="P7" s="99">
        <f t="shared" ref="P7" si="4">IF(R7&gt;0,R7,0)</f>
        <v>2196.7020168760791</v>
      </c>
      <c r="Q7" s="99">
        <f t="shared" ref="Q7" si="5">IF(R7&gt;0,0,R7)</f>
        <v>0</v>
      </c>
      <c r="R7" s="102">
        <f>N7-O7</f>
        <v>2196.7020168760791</v>
      </c>
      <c r="S7" s="103">
        <v>463.165313225734</v>
      </c>
      <c r="T7" s="97">
        <v>469.03999999999991</v>
      </c>
      <c r="U7" s="99">
        <f t="shared" ref="U7" si="6">IF(W7&gt;0,W7,0)</f>
        <v>0</v>
      </c>
      <c r="V7" s="101">
        <f t="shared" ref="V7" si="7">IF(W7&gt;0,0,W7)</f>
        <v>-5.8746867742659106</v>
      </c>
      <c r="W7" s="102">
        <f>S7-T7</f>
        <v>-5.8746867742659106</v>
      </c>
      <c r="X7" s="103">
        <v>13869.745020596733</v>
      </c>
      <c r="Y7" s="97">
        <v>10833.046666666665</v>
      </c>
      <c r="Z7" s="99">
        <f t="shared" ref="Z7" si="8">IF(AB7&gt;0,AB7,0)</f>
        <v>3036.6983539300672</v>
      </c>
      <c r="AA7" s="101">
        <f t="shared" ref="AA7" si="9">IF(AB7&gt;0,0,AB7)</f>
        <v>0</v>
      </c>
      <c r="AB7" s="102">
        <f>X7-Y7</f>
        <v>3036.6983539300672</v>
      </c>
      <c r="AC7" s="247">
        <v>0</v>
      </c>
      <c r="AD7" s="99">
        <v>0</v>
      </c>
      <c r="AE7" s="99">
        <f t="shared" ref="AE7" si="10">IF(AG7&gt;0,AG7,0)</f>
        <v>0</v>
      </c>
      <c r="AF7" s="99">
        <f t="shared" ref="AF7" si="11">IF(AG7&gt;0,0,AG7)</f>
        <v>0</v>
      </c>
      <c r="AG7" s="251">
        <f>AC7-AD7</f>
        <v>0</v>
      </c>
      <c r="AH7" s="178">
        <v>23432.565746704451</v>
      </c>
      <c r="AI7" s="179">
        <v>15121.430024448078</v>
      </c>
      <c r="AJ7" s="179">
        <f t="shared" ref="AJ7" si="12">IF(AL7&gt;0,AL7,0)</f>
        <v>8311.1357222563729</v>
      </c>
      <c r="AK7" s="180">
        <f t="shared" ref="AK7" si="13">IF(AL7&gt;0,0,AL7)</f>
        <v>0</v>
      </c>
      <c r="AL7" s="102">
        <f>AH7-AI7</f>
        <v>8311.1357222563729</v>
      </c>
      <c r="AM7" s="178">
        <v>979.68746833338855</v>
      </c>
      <c r="AN7" s="179">
        <v>840.66999999999985</v>
      </c>
      <c r="AO7" s="99">
        <f t="shared" ref="AO7" si="14">IF(AQ7&gt;0,AQ7,0)</f>
        <v>139.01746833338871</v>
      </c>
      <c r="AP7" s="99">
        <f t="shared" ref="AP7" si="15">IF(AQ7&gt;0,0,AQ7)</f>
        <v>0</v>
      </c>
      <c r="AQ7" s="251">
        <f>AM7-AN7</f>
        <v>139.01746833338871</v>
      </c>
      <c r="AR7" s="178">
        <v>38.116281565319696</v>
      </c>
      <c r="AS7" s="179">
        <v>0</v>
      </c>
      <c r="AT7" s="179">
        <f t="shared" ref="AT7" si="16">IF(AV7&gt;0,AV7,0)</f>
        <v>38.116281565319696</v>
      </c>
      <c r="AU7" s="180">
        <f t="shared" ref="AU7" si="17">IF(AV7&gt;0,0,AV7)</f>
        <v>0</v>
      </c>
      <c r="AV7" s="100">
        <f>AR7-AS7</f>
        <v>38.116281565319696</v>
      </c>
      <c r="AW7" s="247">
        <v>1233.1991856954833</v>
      </c>
      <c r="AX7" s="99">
        <v>1717.2099999999998</v>
      </c>
      <c r="AY7" s="99">
        <f t="shared" ref="AY7" si="18">IF(BA7&gt;0,BA7,0)</f>
        <v>0</v>
      </c>
      <c r="AZ7" s="99">
        <f t="shared" ref="AZ7" si="19">IF(BA7&gt;0,0,BA7)</f>
        <v>-484.01081430451654</v>
      </c>
      <c r="BA7" s="248">
        <f>AW7-AX7</f>
        <v>-484.01081430451654</v>
      </c>
      <c r="BB7" s="178">
        <v>2704.6360092153323</v>
      </c>
      <c r="BC7" s="179">
        <v>1566.6599999999999</v>
      </c>
      <c r="BD7" s="179">
        <f t="shared" ref="BD7" si="20">IF(BF7&gt;0,BF7,0)</f>
        <v>1137.9760092153324</v>
      </c>
      <c r="BE7" s="180">
        <f t="shared" ref="BE7" si="21">IF(BF7&gt;0,0,BF7)</f>
        <v>0</v>
      </c>
      <c r="BF7" s="100">
        <f>BB7-BC7</f>
        <v>1137.9760092153324</v>
      </c>
      <c r="BG7" s="247">
        <v>40741.111505145192</v>
      </c>
      <c r="BH7" s="99">
        <v>12056.859862311198</v>
      </c>
      <c r="BI7" s="99">
        <f t="shared" ref="BI7" si="22">IF(BK7&gt;0,BK7,0)</f>
        <v>28684.251642833995</v>
      </c>
      <c r="BJ7" s="99">
        <f t="shared" ref="BJ7" si="23">IF(BK7&gt;0,0,BK7)</f>
        <v>0</v>
      </c>
      <c r="BK7" s="251">
        <f>BG7-BH7</f>
        <v>28684.251642833995</v>
      </c>
      <c r="BL7" s="178">
        <v>2670.3253335629952</v>
      </c>
      <c r="BM7" s="179">
        <v>3287.0261164124049</v>
      </c>
      <c r="BN7" s="179">
        <f t="shared" ref="BN7" si="24">IF(BP7&gt;0,BP7,0)</f>
        <v>0</v>
      </c>
      <c r="BO7" s="180">
        <f t="shared" ref="BO7" si="25">IF(BP7&gt;0,0,BP7)</f>
        <v>-616.70078284940973</v>
      </c>
      <c r="BP7" s="100">
        <f>BL7-BM7</f>
        <v>-616.70078284940973</v>
      </c>
      <c r="BQ7" s="247">
        <v>6.0992620548537388</v>
      </c>
      <c r="BR7" s="99">
        <v>0</v>
      </c>
      <c r="BS7" s="99">
        <f t="shared" ref="BS7" si="26">IF(BU7&gt;0,BU7,0)</f>
        <v>6.0992620548537388</v>
      </c>
      <c r="BT7" s="99">
        <f t="shared" ref="BT7" si="27">IF(BU7&gt;0,0,BU7)</f>
        <v>0</v>
      </c>
      <c r="BU7" s="248">
        <f>BQ7-BR7</f>
        <v>6.0992620548537388</v>
      </c>
      <c r="BV7" s="103">
        <v>8062.4517300676307</v>
      </c>
      <c r="BW7" s="97">
        <v>3912.1400000000003</v>
      </c>
      <c r="BX7" s="99">
        <f t="shared" ref="BX7" si="28">IF(BZ7&gt;0,BZ7,0)</f>
        <v>4150.3117300676304</v>
      </c>
      <c r="BY7" s="101">
        <f t="shared" ref="BY7" si="29">IF(BZ7&gt;0,0,BZ7)</f>
        <v>0</v>
      </c>
      <c r="BZ7" s="250">
        <f>BV7-BW7</f>
        <v>4150.3117300676304</v>
      </c>
      <c r="CA7" s="247">
        <v>10196.004452151063</v>
      </c>
      <c r="CB7" s="99">
        <v>10614.2</v>
      </c>
      <c r="CC7" s="99">
        <f t="shared" ref="CC7" si="30">IF(CE7&gt;0,CE7,0)</f>
        <v>0</v>
      </c>
      <c r="CD7" s="99">
        <f t="shared" ref="CD7" si="31">IF(CE7&gt;0,0,CE7)</f>
        <v>-418.19554784893808</v>
      </c>
      <c r="CE7" s="102">
        <f>CA7-CB7</f>
        <v>-418.19554784893808</v>
      </c>
      <c r="CF7" s="254">
        <f>D7+I7+N7+S7+X7+AC7+AH7+AM7+AR7+AW7+BB7+BG7+BL7+BQ7+BV7+CA7</f>
        <v>151736.86266279322</v>
      </c>
      <c r="CG7" s="97">
        <f>E7+J7+O7+T7+Y7+AD7+AI7+AN7+AS7+AX7+BC7+BH7+BM7+BR7+BW7+CB7</f>
        <v>107338.66923121391</v>
      </c>
      <c r="CH7" s="97">
        <f t="shared" ref="CH7" si="32">IF(CJ7&gt;0,CJ7,0)</f>
        <v>44398.193431579319</v>
      </c>
      <c r="CI7" s="104">
        <f t="shared" ref="CI7" si="33">IF(CJ7&gt;0,0,CJ7)</f>
        <v>0</v>
      </c>
      <c r="CJ7" s="97">
        <f>CF7-CG7</f>
        <v>44398.193431579319</v>
      </c>
      <c r="CK7" s="258">
        <f>CG7/CF7</f>
        <v>0.70740008293010515</v>
      </c>
      <c r="CL7" s="105">
        <v>15326.86</v>
      </c>
      <c r="CM7" s="106">
        <v>14794.32</v>
      </c>
      <c r="CN7" s="175">
        <f>CL7-CM7</f>
        <v>532.54000000000087</v>
      </c>
      <c r="CR7" s="133"/>
      <c r="CS7" s="133"/>
    </row>
    <row r="8" spans="1:97" ht="16.5" customHeight="1" x14ac:dyDescent="0.2">
      <c r="A8" s="225">
        <v>2</v>
      </c>
      <c r="B8" s="223" t="s">
        <v>28</v>
      </c>
      <c r="C8" s="94">
        <v>7587.46</v>
      </c>
      <c r="D8" s="95">
        <v>25011.048675596372</v>
      </c>
      <c r="E8" s="95">
        <v>24207.609036603921</v>
      </c>
      <c r="F8" s="96">
        <f t="shared" ref="F8:F71" si="34">IF(H8&gt;0,H8,0)</f>
        <v>803.43963899245136</v>
      </c>
      <c r="G8" s="97">
        <f t="shared" ref="G8:G71" si="35">IF(H8&gt;0,0,H8)</f>
        <v>0</v>
      </c>
      <c r="H8" s="164">
        <f t="shared" ref="H8:H71" si="36">D8-E8</f>
        <v>803.43963899245136</v>
      </c>
      <c r="I8" s="165">
        <v>44031.973663352859</v>
      </c>
      <c r="J8" s="95">
        <v>43196.203441369893</v>
      </c>
      <c r="K8" s="97">
        <f t="shared" ref="K8:K71" si="37">IF(M8&gt;0,M8,0)</f>
        <v>835.77022198296618</v>
      </c>
      <c r="L8" s="97">
        <f t="shared" ref="L8:L71" si="38">IF(M8&gt;0,0,M8)</f>
        <v>0</v>
      </c>
      <c r="M8" s="166">
        <f t="shared" ref="M8:M71" si="39">I8-J8</f>
        <v>835.77022198296618</v>
      </c>
      <c r="N8" s="103">
        <v>31297.089654705593</v>
      </c>
      <c r="O8" s="98">
        <v>27131.000000000004</v>
      </c>
      <c r="P8" s="99">
        <f t="shared" ref="P8:P71" si="40">IF(R8&gt;0,R8,0)</f>
        <v>4166.0896547055891</v>
      </c>
      <c r="Q8" s="99">
        <f t="shared" ref="Q8:Q71" si="41">IF(R8&gt;0,0,R8)</f>
        <v>0</v>
      </c>
      <c r="R8" s="102">
        <f t="shared" ref="R8:R71" si="42">N8-O8</f>
        <v>4166.0896547055891</v>
      </c>
      <c r="S8" s="103">
        <v>902.87665632628728</v>
      </c>
      <c r="T8" s="97">
        <v>776.06000000000006</v>
      </c>
      <c r="U8" s="99">
        <f t="shared" ref="U8:U71" si="43">IF(W8&gt;0,W8,0)</f>
        <v>126.81665632628722</v>
      </c>
      <c r="V8" s="101">
        <f t="shared" ref="V8:V71" si="44">IF(W8&gt;0,0,W8)</f>
        <v>0</v>
      </c>
      <c r="W8" s="102">
        <v>126.81665632628722</v>
      </c>
      <c r="X8" s="103">
        <v>29644.459922228492</v>
      </c>
      <c r="Y8" s="97">
        <v>25710.391666666674</v>
      </c>
      <c r="Z8" s="99">
        <f t="shared" ref="Z8:Z71" si="45">IF(AB8&gt;0,AB8,0)</f>
        <v>3934.0682555618187</v>
      </c>
      <c r="AA8" s="101">
        <f t="shared" ref="AA8:AA71" si="46">IF(AB8&gt;0,0,AB8)</f>
        <v>0</v>
      </c>
      <c r="AB8" s="102">
        <v>3934.0682555618187</v>
      </c>
      <c r="AC8" s="103">
        <v>561.19958995523768</v>
      </c>
      <c r="AD8" s="97">
        <v>97.22999999999999</v>
      </c>
      <c r="AE8" s="97">
        <f t="shared" ref="AE8:AE71" si="47">IF(AG8&gt;0,AG8,0)</f>
        <v>463.96958995523767</v>
      </c>
      <c r="AF8" s="97">
        <f t="shared" ref="AF8:AF71" si="48">IF(AG8&gt;0,0,AG8)</f>
        <v>0</v>
      </c>
      <c r="AG8" s="252">
        <f t="shared" ref="AG8:AG71" si="49">AC8-AD8</f>
        <v>463.96958995523767</v>
      </c>
      <c r="AH8" s="103">
        <v>46588.834898144312</v>
      </c>
      <c r="AI8" s="97">
        <v>36839.801817426407</v>
      </c>
      <c r="AJ8" s="99">
        <f t="shared" ref="AJ8:AJ71" si="50">IF(AL8&gt;0,AL8,0)</f>
        <v>9749.0330807179052</v>
      </c>
      <c r="AK8" s="181">
        <f t="shared" ref="AK8:AK71" si="51">IF(AL8&gt;0,0,AL8)</f>
        <v>0</v>
      </c>
      <c r="AL8" s="102">
        <f t="shared" ref="AL8:AL71" si="52">AH8-AI8</f>
        <v>9749.0330807179052</v>
      </c>
      <c r="AM8" s="103">
        <v>1866.4474504935436</v>
      </c>
      <c r="AN8" s="97">
        <v>1619.04</v>
      </c>
      <c r="AO8" s="97">
        <f t="shared" ref="AO8:AO71" si="53">IF(AQ8&gt;0,AQ8,0)</f>
        <v>247.40745049354359</v>
      </c>
      <c r="AP8" s="97">
        <f t="shared" ref="AP8:AP71" si="54">IF(AQ8&gt;0,0,AQ8)</f>
        <v>0</v>
      </c>
      <c r="AQ8" s="252">
        <f t="shared" ref="AQ8:AQ71" si="55">AM8-AN8</f>
        <v>247.40745049354359</v>
      </c>
      <c r="AR8" s="103">
        <v>72.084171174262849</v>
      </c>
      <c r="AS8" s="97">
        <v>0</v>
      </c>
      <c r="AT8" s="99">
        <f t="shared" ref="AT8:AT71" si="56">IF(AV8&gt;0,AV8,0)</f>
        <v>72.084171174262849</v>
      </c>
      <c r="AU8" s="181">
        <f t="shared" ref="AU8:AU71" si="57">IF(AV8&gt;0,0,AV8)</f>
        <v>0</v>
      </c>
      <c r="AV8" s="100">
        <f t="shared" ref="AV8:AV71" si="58">AR8-AS8</f>
        <v>72.084171174262849</v>
      </c>
      <c r="AW8" s="103">
        <v>2450.6371935648317</v>
      </c>
      <c r="AX8" s="97">
        <v>3405.55</v>
      </c>
      <c r="AY8" s="97">
        <f t="shared" ref="AY8:AY71" si="59">IF(BA8&gt;0,BA8,0)</f>
        <v>0</v>
      </c>
      <c r="AZ8" s="97">
        <f t="shared" ref="AZ8:AZ71" si="60">IF(BA8&gt;0,0,BA8)</f>
        <v>-954.91280643516848</v>
      </c>
      <c r="BA8" s="102">
        <f t="shared" ref="BA8:BA71" si="61">AW8-AX8</f>
        <v>-954.91280643516848</v>
      </c>
      <c r="BB8" s="103">
        <v>8569.5236794890334</v>
      </c>
      <c r="BC8" s="97">
        <v>4552.4900000000007</v>
      </c>
      <c r="BD8" s="99">
        <f t="shared" ref="BD8:BD71" si="62">IF(BF8&gt;0,BF8,0)</f>
        <v>4017.0336794890327</v>
      </c>
      <c r="BE8" s="181">
        <f t="shared" ref="BE8:BE71" si="63">IF(BF8&gt;0,0,BF8)</f>
        <v>0</v>
      </c>
      <c r="BF8" s="100">
        <f t="shared" ref="BF8:BF71" si="64">BB8-BC8</f>
        <v>4017.0336794890327</v>
      </c>
      <c r="BG8" s="103">
        <v>77415.402047572512</v>
      </c>
      <c r="BH8" s="97">
        <v>37449.169724622399</v>
      </c>
      <c r="BI8" s="97">
        <f t="shared" ref="BI8:BI71" si="65">IF(BK8&gt;0,BK8,0)</f>
        <v>39966.232322950113</v>
      </c>
      <c r="BJ8" s="97">
        <f t="shared" ref="BJ8:BJ71" si="66">IF(BK8&gt;0,0,BK8)</f>
        <v>0</v>
      </c>
      <c r="BK8" s="252">
        <f t="shared" ref="BK8:BK71" si="67">BG8-BH8</f>
        <v>39966.232322950113</v>
      </c>
      <c r="BL8" s="103">
        <v>4165.4046520700213</v>
      </c>
      <c r="BM8" s="97">
        <v>6080.3383828450123</v>
      </c>
      <c r="BN8" s="99">
        <f t="shared" ref="BN8:BN71" si="68">IF(BP8&gt;0,BP8,0)</f>
        <v>0</v>
      </c>
      <c r="BO8" s="181">
        <f t="shared" ref="BO8:BO71" si="69">IF(BP8&gt;0,0,BP8)</f>
        <v>-1914.9337307749911</v>
      </c>
      <c r="BP8" s="100">
        <f t="shared" ref="BP8:BP71" si="70">BL8-BM8</f>
        <v>-1914.9337307749911</v>
      </c>
      <c r="BQ8" s="103">
        <v>3.03461614134876</v>
      </c>
      <c r="BR8" s="97">
        <v>0</v>
      </c>
      <c r="BS8" s="97">
        <f t="shared" ref="BS8:BS71" si="71">IF(BU8&gt;0,BU8,0)</f>
        <v>3.03461614134876</v>
      </c>
      <c r="BT8" s="97">
        <f t="shared" ref="BT8:BT71" si="72">IF(BU8&gt;0,0,BU8)</f>
        <v>0</v>
      </c>
      <c r="BU8" s="102">
        <f t="shared" ref="BU8:BU71" si="73">BQ8-BR8</f>
        <v>3.03461614134876</v>
      </c>
      <c r="BV8" s="103">
        <v>16092.155239021966</v>
      </c>
      <c r="BW8" s="97">
        <v>20096.43</v>
      </c>
      <c r="BX8" s="99">
        <f t="shared" ref="BX8:BX71" si="74">IF(BZ8&gt;0,BZ8,0)</f>
        <v>0</v>
      </c>
      <c r="BY8" s="101">
        <f t="shared" ref="BY8:BY71" si="75">IF(BZ8&gt;0,0,BZ8)</f>
        <v>-4004.2747609780345</v>
      </c>
      <c r="BZ8" s="250">
        <f t="shared" ref="BZ8:BZ71" si="76">BV8-BW8</f>
        <v>-4004.2747609780345</v>
      </c>
      <c r="CA8" s="103">
        <v>20566.578891524343</v>
      </c>
      <c r="CB8" s="97">
        <v>24568.12</v>
      </c>
      <c r="CC8" s="97">
        <f t="shared" ref="CC8:CC71" si="77">IF(CE8&gt;0,CE8,0)</f>
        <v>0</v>
      </c>
      <c r="CD8" s="97">
        <f t="shared" ref="CD8:CD71" si="78">IF(CE8&gt;0,0,CE8)</f>
        <v>-4001.5411084756561</v>
      </c>
      <c r="CE8" s="102">
        <f t="shared" ref="CE8:CE71" si="79">CA8-CB8</f>
        <v>-4001.5411084756561</v>
      </c>
      <c r="CF8" s="254">
        <f t="shared" ref="CF8:CF71" si="80">D8+I8+N8+S8+X8+AC8+AH8+AM8+AR8+AW8+BB8+BG8+BL8+BQ8+BV8+CA8</f>
        <v>309238.75100136106</v>
      </c>
      <c r="CG8" s="97">
        <f t="shared" ref="CG8:CG71" si="81">E8+J8+O8+T8+Y8+AD8+AI8+AN8+AS8+AX8+BC8+BH8+BM8+BR8+BW8+CB8</f>
        <v>255729.43406953427</v>
      </c>
      <c r="CH8" s="97">
        <f t="shared" ref="CH8:CH71" si="82">IF(CJ8&gt;0,CJ8,0)</f>
        <v>53509.31693182679</v>
      </c>
      <c r="CI8" s="104">
        <f t="shared" ref="CI8:CI71" si="83">IF(CJ8&gt;0,0,CJ8)</f>
        <v>0</v>
      </c>
      <c r="CJ8" s="97">
        <f t="shared" ref="CJ8:CJ71" si="84">CF8-CG8</f>
        <v>53509.31693182679</v>
      </c>
      <c r="CK8" s="259">
        <f t="shared" ref="CK8:CK71" si="85">CG8/CF8</f>
        <v>0.82696438671235195</v>
      </c>
      <c r="CL8" s="107">
        <v>25560.34</v>
      </c>
      <c r="CM8" s="108">
        <v>31110.49</v>
      </c>
      <c r="CN8" s="176"/>
      <c r="CR8" s="133"/>
      <c r="CS8" s="133"/>
    </row>
    <row r="9" spans="1:97" ht="15.75" customHeight="1" x14ac:dyDescent="0.2">
      <c r="A9" s="225">
        <v>3</v>
      </c>
      <c r="B9" s="223" t="s">
        <v>29</v>
      </c>
      <c r="C9" s="94">
        <v>3770.37</v>
      </c>
      <c r="D9" s="95">
        <v>14367.681683966199</v>
      </c>
      <c r="E9" s="95">
        <v>13342.757292427947</v>
      </c>
      <c r="F9" s="96">
        <f t="shared" si="34"/>
        <v>1024.9243915382522</v>
      </c>
      <c r="G9" s="97">
        <f t="shared" si="35"/>
        <v>0</v>
      </c>
      <c r="H9" s="164">
        <f t="shared" si="36"/>
        <v>1024.9243915382522</v>
      </c>
      <c r="I9" s="165">
        <v>16343.324373872269</v>
      </c>
      <c r="J9" s="95">
        <v>17549.235147132033</v>
      </c>
      <c r="K9" s="97">
        <f t="shared" si="37"/>
        <v>0</v>
      </c>
      <c r="L9" s="97">
        <f t="shared" si="38"/>
        <v>-1205.910773259764</v>
      </c>
      <c r="M9" s="166">
        <f t="shared" si="39"/>
        <v>-1205.910773259764</v>
      </c>
      <c r="N9" s="103">
        <v>14855.569593239583</v>
      </c>
      <c r="O9" s="98">
        <v>12994.399999999998</v>
      </c>
      <c r="P9" s="99">
        <f t="shared" si="40"/>
        <v>1861.1695932395851</v>
      </c>
      <c r="Q9" s="99">
        <f t="shared" si="41"/>
        <v>0</v>
      </c>
      <c r="R9" s="102">
        <f t="shared" si="42"/>
        <v>1861.1695932395851</v>
      </c>
      <c r="S9" s="103">
        <v>691.85624025220216</v>
      </c>
      <c r="T9" s="97">
        <v>606.20000000000005</v>
      </c>
      <c r="U9" s="99">
        <f t="shared" si="43"/>
        <v>85.65624025220211</v>
      </c>
      <c r="V9" s="101">
        <f t="shared" si="44"/>
        <v>0</v>
      </c>
      <c r="W9" s="102">
        <v>85.65624025220211</v>
      </c>
      <c r="X9" s="103">
        <v>16242.030032350365</v>
      </c>
      <c r="Y9" s="97">
        <v>14013.056666666669</v>
      </c>
      <c r="Z9" s="99">
        <f t="shared" si="45"/>
        <v>2228.9733656836961</v>
      </c>
      <c r="AA9" s="101">
        <f t="shared" si="46"/>
        <v>0</v>
      </c>
      <c r="AB9" s="102">
        <v>2228.9733656836961</v>
      </c>
      <c r="AC9" s="103">
        <v>0</v>
      </c>
      <c r="AD9" s="97">
        <v>0</v>
      </c>
      <c r="AE9" s="97">
        <f t="shared" si="47"/>
        <v>0</v>
      </c>
      <c r="AF9" s="97">
        <f t="shared" si="48"/>
        <v>0</v>
      </c>
      <c r="AG9" s="252">
        <f t="shared" si="49"/>
        <v>0</v>
      </c>
      <c r="AH9" s="103">
        <v>23166.459954249614</v>
      </c>
      <c r="AI9" s="97">
        <v>28816.750398030192</v>
      </c>
      <c r="AJ9" s="99">
        <f t="shared" si="50"/>
        <v>0</v>
      </c>
      <c r="AK9" s="181">
        <f t="shared" si="51"/>
        <v>-5650.2904437805773</v>
      </c>
      <c r="AL9" s="102">
        <f t="shared" si="52"/>
        <v>-5650.2904437805773</v>
      </c>
      <c r="AM9" s="103">
        <v>963.31313312304576</v>
      </c>
      <c r="AN9" s="97">
        <v>820.53</v>
      </c>
      <c r="AO9" s="97">
        <f t="shared" si="53"/>
        <v>142.78313312304579</v>
      </c>
      <c r="AP9" s="97">
        <f t="shared" si="54"/>
        <v>0</v>
      </c>
      <c r="AQ9" s="252">
        <f t="shared" si="55"/>
        <v>142.78313312304579</v>
      </c>
      <c r="AR9" s="103">
        <v>37.702234879349206</v>
      </c>
      <c r="AS9" s="97">
        <v>0</v>
      </c>
      <c r="AT9" s="99">
        <f t="shared" si="56"/>
        <v>37.702234879349206</v>
      </c>
      <c r="AU9" s="181">
        <f t="shared" si="57"/>
        <v>0</v>
      </c>
      <c r="AV9" s="100">
        <f t="shared" si="58"/>
        <v>37.702234879349206</v>
      </c>
      <c r="AW9" s="103">
        <v>1227.2274823817311</v>
      </c>
      <c r="AX9" s="97">
        <v>1740.1699999999998</v>
      </c>
      <c r="AY9" s="97">
        <f t="shared" si="59"/>
        <v>0</v>
      </c>
      <c r="AZ9" s="97">
        <f t="shared" si="60"/>
        <v>-512.94251761826877</v>
      </c>
      <c r="BA9" s="102">
        <f t="shared" si="61"/>
        <v>-512.94251761826877</v>
      </c>
      <c r="BB9" s="103">
        <v>2722.1133127548733</v>
      </c>
      <c r="BC9" s="97">
        <v>3865.73</v>
      </c>
      <c r="BD9" s="99">
        <f t="shared" si="62"/>
        <v>0</v>
      </c>
      <c r="BE9" s="181">
        <f t="shared" si="63"/>
        <v>-1143.6166872451267</v>
      </c>
      <c r="BF9" s="100">
        <f t="shared" si="64"/>
        <v>-1143.6166872451267</v>
      </c>
      <c r="BG9" s="103">
        <v>40690.69747724785</v>
      </c>
      <c r="BH9" s="97">
        <v>80880.199862311187</v>
      </c>
      <c r="BI9" s="97">
        <f t="shared" si="65"/>
        <v>0</v>
      </c>
      <c r="BJ9" s="97">
        <f t="shared" si="66"/>
        <v>-40189.502385063337</v>
      </c>
      <c r="BK9" s="252">
        <f t="shared" si="67"/>
        <v>-40189.502385063337</v>
      </c>
      <c r="BL9" s="103">
        <v>2725.1484653025309</v>
      </c>
      <c r="BM9" s="97">
        <v>2309.8488108348029</v>
      </c>
      <c r="BN9" s="99">
        <f t="shared" si="68"/>
        <v>415.29965446772803</v>
      </c>
      <c r="BO9" s="181">
        <f t="shared" si="69"/>
        <v>0</v>
      </c>
      <c r="BP9" s="100">
        <f t="shared" si="70"/>
        <v>415.29965446772803</v>
      </c>
      <c r="BQ9" s="103">
        <v>5.9360686117792136</v>
      </c>
      <c r="BR9" s="97">
        <v>0</v>
      </c>
      <c r="BS9" s="97">
        <f t="shared" si="71"/>
        <v>5.9360686117792136</v>
      </c>
      <c r="BT9" s="97">
        <f t="shared" si="72"/>
        <v>0</v>
      </c>
      <c r="BU9" s="102">
        <f t="shared" si="73"/>
        <v>5.9360686117792136</v>
      </c>
      <c r="BV9" s="103">
        <v>7856.2584613980762</v>
      </c>
      <c r="BW9" s="97">
        <v>4756.8999999999996</v>
      </c>
      <c r="BX9" s="99">
        <f t="shared" si="74"/>
        <v>3099.3584613980765</v>
      </c>
      <c r="BY9" s="101">
        <f t="shared" si="75"/>
        <v>0</v>
      </c>
      <c r="BZ9" s="250">
        <f t="shared" si="76"/>
        <v>3099.3584613980765</v>
      </c>
      <c r="CA9" s="103">
        <v>10067.391983182521</v>
      </c>
      <c r="CB9" s="97">
        <v>5808.7499999999991</v>
      </c>
      <c r="CC9" s="97">
        <f t="shared" si="77"/>
        <v>4258.6419831825215</v>
      </c>
      <c r="CD9" s="97">
        <f t="shared" si="78"/>
        <v>0</v>
      </c>
      <c r="CE9" s="102">
        <f t="shared" si="79"/>
        <v>4258.6419831825215</v>
      </c>
      <c r="CF9" s="254">
        <f t="shared" si="80"/>
        <v>151962.71049681198</v>
      </c>
      <c r="CG9" s="97">
        <f t="shared" si="81"/>
        <v>187504.52817740283</v>
      </c>
      <c r="CH9" s="97">
        <f t="shared" si="82"/>
        <v>0</v>
      </c>
      <c r="CI9" s="104">
        <f t="shared" si="83"/>
        <v>-35541.817680590844</v>
      </c>
      <c r="CJ9" s="97">
        <f t="shared" si="84"/>
        <v>-35541.817680590844</v>
      </c>
      <c r="CK9" s="259">
        <f t="shared" si="85"/>
        <v>1.2338851259259189</v>
      </c>
      <c r="CL9" s="107">
        <v>6309.66</v>
      </c>
      <c r="CM9" s="108">
        <v>15211.470000000001</v>
      </c>
      <c r="CN9" s="176"/>
      <c r="CR9" s="133"/>
      <c r="CS9" s="133"/>
    </row>
    <row r="10" spans="1:97" ht="15.75" customHeight="1" x14ac:dyDescent="0.2">
      <c r="A10" s="225">
        <v>4</v>
      </c>
      <c r="B10" s="223" t="s">
        <v>30</v>
      </c>
      <c r="C10" s="94">
        <v>7550.4400000000005</v>
      </c>
      <c r="D10" s="95">
        <v>31104.544261861316</v>
      </c>
      <c r="E10" s="95">
        <v>32080.204345011625</v>
      </c>
      <c r="F10" s="96">
        <f t="shared" si="34"/>
        <v>0</v>
      </c>
      <c r="G10" s="97">
        <f t="shared" si="35"/>
        <v>-975.66008315030922</v>
      </c>
      <c r="H10" s="164">
        <f t="shared" si="36"/>
        <v>-975.66008315030922</v>
      </c>
      <c r="I10" s="165">
        <v>35823.147728496551</v>
      </c>
      <c r="J10" s="95">
        <v>38492.644041031977</v>
      </c>
      <c r="K10" s="97">
        <f t="shared" si="37"/>
        <v>0</v>
      </c>
      <c r="L10" s="97">
        <f t="shared" si="38"/>
        <v>-2669.4963125354261</v>
      </c>
      <c r="M10" s="166">
        <f t="shared" si="39"/>
        <v>-2669.4963125354261</v>
      </c>
      <c r="N10" s="103">
        <v>27657.94941075009</v>
      </c>
      <c r="O10" s="98">
        <v>24214.67</v>
      </c>
      <c r="P10" s="99">
        <f t="shared" si="40"/>
        <v>3443.2794107500922</v>
      </c>
      <c r="Q10" s="99">
        <f t="shared" si="41"/>
        <v>0</v>
      </c>
      <c r="R10" s="102">
        <f t="shared" si="42"/>
        <v>3443.2794107500922</v>
      </c>
      <c r="S10" s="103">
        <v>902.18532379222927</v>
      </c>
      <c r="T10" s="97">
        <v>783.14</v>
      </c>
      <c r="U10" s="99">
        <f t="shared" si="43"/>
        <v>119.04532379222928</v>
      </c>
      <c r="V10" s="101">
        <f t="shared" si="44"/>
        <v>0</v>
      </c>
      <c r="W10" s="102">
        <v>119.04532379222928</v>
      </c>
      <c r="X10" s="103">
        <v>30058.055282459092</v>
      </c>
      <c r="Y10" s="97">
        <v>25825.383333333331</v>
      </c>
      <c r="Z10" s="99">
        <f t="shared" si="45"/>
        <v>4232.6719491257609</v>
      </c>
      <c r="AA10" s="101">
        <f t="shared" si="46"/>
        <v>0</v>
      </c>
      <c r="AB10" s="102">
        <v>4232.6719491257609</v>
      </c>
      <c r="AC10" s="103">
        <v>0</v>
      </c>
      <c r="AD10" s="97">
        <v>0</v>
      </c>
      <c r="AE10" s="97">
        <f t="shared" si="47"/>
        <v>0</v>
      </c>
      <c r="AF10" s="97">
        <f t="shared" si="48"/>
        <v>0</v>
      </c>
      <c r="AG10" s="252">
        <f t="shared" si="49"/>
        <v>0</v>
      </c>
      <c r="AH10" s="103">
        <v>46264.35601552936</v>
      </c>
      <c r="AI10" s="97">
        <v>39225.361981924056</v>
      </c>
      <c r="AJ10" s="99">
        <f t="shared" si="50"/>
        <v>7038.9940336053041</v>
      </c>
      <c r="AK10" s="181">
        <f t="shared" si="51"/>
        <v>0</v>
      </c>
      <c r="AL10" s="102">
        <f t="shared" si="52"/>
        <v>7038.9940336053041</v>
      </c>
      <c r="AM10" s="103">
        <v>1932.6830543922201</v>
      </c>
      <c r="AN10" s="97">
        <v>1649.14</v>
      </c>
      <c r="AO10" s="97">
        <f t="shared" si="53"/>
        <v>283.54305439222003</v>
      </c>
      <c r="AP10" s="97">
        <f t="shared" si="54"/>
        <v>0</v>
      </c>
      <c r="AQ10" s="252">
        <f t="shared" si="55"/>
        <v>283.54305439222003</v>
      </c>
      <c r="AR10" s="103">
        <v>75.496078064179443</v>
      </c>
      <c r="AS10" s="97">
        <v>0</v>
      </c>
      <c r="AT10" s="99">
        <f t="shared" si="56"/>
        <v>75.496078064179443</v>
      </c>
      <c r="AU10" s="181">
        <f t="shared" si="57"/>
        <v>0</v>
      </c>
      <c r="AV10" s="100">
        <f t="shared" si="58"/>
        <v>75.496078064179443</v>
      </c>
      <c r="AW10" s="103">
        <v>2453.6475381330092</v>
      </c>
      <c r="AX10" s="97">
        <v>3478.15</v>
      </c>
      <c r="AY10" s="97">
        <f t="shared" si="59"/>
        <v>0</v>
      </c>
      <c r="AZ10" s="97">
        <f t="shared" si="60"/>
        <v>-1024.5024618669909</v>
      </c>
      <c r="BA10" s="102">
        <f t="shared" si="61"/>
        <v>-1024.5024618669909</v>
      </c>
      <c r="BB10" s="103">
        <v>7889.6553784214339</v>
      </c>
      <c r="BC10" s="97">
        <v>6279.6200000000008</v>
      </c>
      <c r="BD10" s="99">
        <f t="shared" si="62"/>
        <v>1610.0353784214331</v>
      </c>
      <c r="BE10" s="181">
        <f t="shared" si="63"/>
        <v>0</v>
      </c>
      <c r="BF10" s="100">
        <f t="shared" si="64"/>
        <v>1610.0353784214331</v>
      </c>
      <c r="BG10" s="103">
        <v>78123.928886763795</v>
      </c>
      <c r="BH10" s="97">
        <v>79333.069724622415</v>
      </c>
      <c r="BI10" s="97">
        <f t="shared" si="65"/>
        <v>0</v>
      </c>
      <c r="BJ10" s="97">
        <f t="shared" si="66"/>
        <v>-1209.1408378586202</v>
      </c>
      <c r="BK10" s="252">
        <f t="shared" si="67"/>
        <v>-1209.1408378586202</v>
      </c>
      <c r="BL10" s="103">
        <v>5948.9546763814697</v>
      </c>
      <c r="BM10" s="97">
        <v>5777.6827695592165</v>
      </c>
      <c r="BN10" s="99">
        <f t="shared" si="68"/>
        <v>171.27190682225319</v>
      </c>
      <c r="BO10" s="181">
        <f t="shared" si="69"/>
        <v>0</v>
      </c>
      <c r="BP10" s="100">
        <f t="shared" si="70"/>
        <v>171.27190682225319</v>
      </c>
      <c r="BQ10" s="103">
        <v>3.0201833404949747</v>
      </c>
      <c r="BR10" s="97">
        <v>0</v>
      </c>
      <c r="BS10" s="97">
        <f t="shared" si="71"/>
        <v>3.0201833404949747</v>
      </c>
      <c r="BT10" s="97">
        <f t="shared" si="72"/>
        <v>0</v>
      </c>
      <c r="BU10" s="102">
        <f t="shared" si="73"/>
        <v>3.0201833404949747</v>
      </c>
      <c r="BV10" s="103">
        <v>16009.402919566684</v>
      </c>
      <c r="BW10" s="97">
        <v>4095.1299999999997</v>
      </c>
      <c r="BX10" s="99">
        <f t="shared" si="74"/>
        <v>11914.272919566685</v>
      </c>
      <c r="BY10" s="101">
        <f t="shared" si="75"/>
        <v>0</v>
      </c>
      <c r="BZ10" s="250">
        <f t="shared" si="76"/>
        <v>11914.272919566685</v>
      </c>
      <c r="CA10" s="103">
        <v>20354.64335831557</v>
      </c>
      <c r="CB10" s="97">
        <v>21807.93</v>
      </c>
      <c r="CC10" s="97">
        <f t="shared" si="77"/>
        <v>0</v>
      </c>
      <c r="CD10" s="97">
        <f t="shared" si="78"/>
        <v>-1453.2866416844299</v>
      </c>
      <c r="CE10" s="102">
        <f t="shared" si="79"/>
        <v>-1453.2866416844299</v>
      </c>
      <c r="CF10" s="254">
        <f t="shared" si="80"/>
        <v>304601.67009626748</v>
      </c>
      <c r="CG10" s="97">
        <f t="shared" si="81"/>
        <v>283042.12619548262</v>
      </c>
      <c r="CH10" s="97">
        <f t="shared" si="82"/>
        <v>21559.543900784862</v>
      </c>
      <c r="CI10" s="104">
        <f t="shared" si="83"/>
        <v>0</v>
      </c>
      <c r="CJ10" s="97">
        <f t="shared" si="84"/>
        <v>21559.543900784862</v>
      </c>
      <c r="CK10" s="259">
        <f t="shared" si="85"/>
        <v>0.92922053285534811</v>
      </c>
      <c r="CL10" s="107">
        <v>19162.12</v>
      </c>
      <c r="CM10" s="108">
        <v>30413.710000000003</v>
      </c>
      <c r="CN10" s="176"/>
      <c r="CR10" s="133"/>
      <c r="CS10" s="133"/>
    </row>
    <row r="11" spans="1:97" ht="15.75" customHeight="1" x14ac:dyDescent="0.2">
      <c r="A11" s="225">
        <v>5</v>
      </c>
      <c r="B11" s="223" t="s">
        <v>31</v>
      </c>
      <c r="C11" s="94">
        <v>2443.1999999999998</v>
      </c>
      <c r="D11" s="95">
        <v>7415.2145403069062</v>
      </c>
      <c r="E11" s="95">
        <v>8100.2485471375439</v>
      </c>
      <c r="F11" s="96">
        <f t="shared" si="34"/>
        <v>0</v>
      </c>
      <c r="G11" s="97">
        <f t="shared" si="35"/>
        <v>-685.03400683063774</v>
      </c>
      <c r="H11" s="164">
        <f t="shared" si="36"/>
        <v>-685.03400683063774</v>
      </c>
      <c r="I11" s="165">
        <v>22084.092589150358</v>
      </c>
      <c r="J11" s="95">
        <v>20456.807787808237</v>
      </c>
      <c r="K11" s="97">
        <f t="shared" si="37"/>
        <v>1627.2848013421208</v>
      </c>
      <c r="L11" s="97">
        <f t="shared" si="38"/>
        <v>0</v>
      </c>
      <c r="M11" s="166">
        <f t="shared" si="39"/>
        <v>1627.2848013421208</v>
      </c>
      <c r="N11" s="103">
        <v>10601.047385642118</v>
      </c>
      <c r="O11" s="98">
        <v>9805.49</v>
      </c>
      <c r="P11" s="99">
        <f t="shared" si="40"/>
        <v>795.55738564211788</v>
      </c>
      <c r="Q11" s="99">
        <f t="shared" si="41"/>
        <v>0</v>
      </c>
      <c r="R11" s="102">
        <f t="shared" si="42"/>
        <v>795.55738564211788</v>
      </c>
      <c r="S11" s="103">
        <v>482.53593329832802</v>
      </c>
      <c r="T11" s="97">
        <v>414.53999999999996</v>
      </c>
      <c r="U11" s="99">
        <f t="shared" si="43"/>
        <v>67.995933298328055</v>
      </c>
      <c r="V11" s="101">
        <f t="shared" si="44"/>
        <v>0</v>
      </c>
      <c r="W11" s="102">
        <v>67.995933298328055</v>
      </c>
      <c r="X11" s="103">
        <v>5507.1818680490924</v>
      </c>
      <c r="Y11" s="97">
        <v>3677.1916666666666</v>
      </c>
      <c r="Z11" s="99">
        <f t="shared" si="45"/>
        <v>1829.9902013824258</v>
      </c>
      <c r="AA11" s="101">
        <f t="shared" si="46"/>
        <v>0</v>
      </c>
      <c r="AB11" s="102">
        <v>1829.9902013824258</v>
      </c>
      <c r="AC11" s="103">
        <v>183.83051720127165</v>
      </c>
      <c r="AD11" s="97">
        <v>295.72999999999996</v>
      </c>
      <c r="AE11" s="97">
        <f t="shared" si="47"/>
        <v>0</v>
      </c>
      <c r="AF11" s="97">
        <f t="shared" si="48"/>
        <v>-111.89948279872831</v>
      </c>
      <c r="AG11" s="252">
        <f t="shared" si="49"/>
        <v>-111.89948279872831</v>
      </c>
      <c r="AH11" s="103">
        <v>14238.976219999482</v>
      </c>
      <c r="AI11" s="97">
        <v>12015.073559534623</v>
      </c>
      <c r="AJ11" s="99">
        <f t="shared" si="50"/>
        <v>2223.9026604648589</v>
      </c>
      <c r="AK11" s="181">
        <f t="shared" si="51"/>
        <v>0</v>
      </c>
      <c r="AL11" s="102">
        <f t="shared" si="52"/>
        <v>2223.9026604648589</v>
      </c>
      <c r="AM11" s="103">
        <v>684.08876569623817</v>
      </c>
      <c r="AN11" s="97">
        <v>581.20999999999992</v>
      </c>
      <c r="AO11" s="97">
        <f t="shared" si="53"/>
        <v>102.87876569623825</v>
      </c>
      <c r="AP11" s="97">
        <f t="shared" si="54"/>
        <v>0</v>
      </c>
      <c r="AQ11" s="252">
        <f t="shared" si="55"/>
        <v>102.87876569623825</v>
      </c>
      <c r="AR11" s="103">
        <v>24.425709628291713</v>
      </c>
      <c r="AS11" s="97">
        <v>0</v>
      </c>
      <c r="AT11" s="99">
        <f t="shared" si="56"/>
        <v>24.425709628291713</v>
      </c>
      <c r="AU11" s="181">
        <f t="shared" si="57"/>
        <v>0</v>
      </c>
      <c r="AV11" s="100">
        <f t="shared" si="58"/>
        <v>24.425709628291713</v>
      </c>
      <c r="AW11" s="103">
        <v>692.63910068728728</v>
      </c>
      <c r="AX11" s="97">
        <v>1093.27</v>
      </c>
      <c r="AY11" s="97">
        <f t="shared" si="59"/>
        <v>0</v>
      </c>
      <c r="AZ11" s="97">
        <f t="shared" si="60"/>
        <v>-400.6308993127127</v>
      </c>
      <c r="BA11" s="102">
        <f t="shared" si="61"/>
        <v>-400.6308993127127</v>
      </c>
      <c r="BB11" s="103">
        <v>1531.8878619905347</v>
      </c>
      <c r="BC11" s="97">
        <v>3324.7599999999998</v>
      </c>
      <c r="BD11" s="99">
        <f t="shared" si="62"/>
        <v>0</v>
      </c>
      <c r="BE11" s="181">
        <f t="shared" si="63"/>
        <v>-1792.8721380094651</v>
      </c>
      <c r="BF11" s="100">
        <f t="shared" si="64"/>
        <v>-1792.8721380094651</v>
      </c>
      <c r="BG11" s="103">
        <v>19031.318071964044</v>
      </c>
      <c r="BH11" s="97">
        <v>16145.569602543759</v>
      </c>
      <c r="BI11" s="97">
        <f t="shared" si="65"/>
        <v>2885.7484694202849</v>
      </c>
      <c r="BJ11" s="97">
        <f t="shared" si="66"/>
        <v>0</v>
      </c>
      <c r="BK11" s="252">
        <f t="shared" si="67"/>
        <v>2885.7484694202849</v>
      </c>
      <c r="BL11" s="103">
        <v>1701.6794691699977</v>
      </c>
      <c r="BM11" s="97">
        <v>4817.4852554033696</v>
      </c>
      <c r="BN11" s="99">
        <f t="shared" si="68"/>
        <v>0</v>
      </c>
      <c r="BO11" s="181">
        <f t="shared" si="69"/>
        <v>-3115.8057862333717</v>
      </c>
      <c r="BP11" s="100">
        <f t="shared" si="70"/>
        <v>-3115.8057862333717</v>
      </c>
      <c r="BQ11" s="103">
        <v>4.886402214608248</v>
      </c>
      <c r="BR11" s="97">
        <v>0</v>
      </c>
      <c r="BS11" s="97">
        <f t="shared" si="71"/>
        <v>4.886402214608248</v>
      </c>
      <c r="BT11" s="97">
        <f t="shared" si="72"/>
        <v>0</v>
      </c>
      <c r="BU11" s="102">
        <f t="shared" si="73"/>
        <v>4.886402214608248</v>
      </c>
      <c r="BV11" s="103">
        <v>4959.687243732923</v>
      </c>
      <c r="BW11" s="97">
        <v>8324.5</v>
      </c>
      <c r="BX11" s="99">
        <f t="shared" si="74"/>
        <v>0</v>
      </c>
      <c r="BY11" s="101">
        <f t="shared" si="75"/>
        <v>-3364.812756267077</v>
      </c>
      <c r="BZ11" s="250">
        <f t="shared" si="76"/>
        <v>-3364.812756267077</v>
      </c>
      <c r="CA11" s="103">
        <v>4919.0483500370228</v>
      </c>
      <c r="CB11" s="97">
        <v>10172.369999999999</v>
      </c>
      <c r="CC11" s="97">
        <f t="shared" si="77"/>
        <v>0</v>
      </c>
      <c r="CD11" s="97">
        <f t="shared" si="78"/>
        <v>-5253.3216499629762</v>
      </c>
      <c r="CE11" s="102">
        <f t="shared" si="79"/>
        <v>-5253.3216499629762</v>
      </c>
      <c r="CF11" s="254">
        <f t="shared" si="80"/>
        <v>94062.54002876849</v>
      </c>
      <c r="CG11" s="97">
        <f t="shared" si="81"/>
        <v>99224.246419094197</v>
      </c>
      <c r="CH11" s="97">
        <f t="shared" si="82"/>
        <v>0</v>
      </c>
      <c r="CI11" s="104">
        <f t="shared" si="83"/>
        <v>-5161.7063903257076</v>
      </c>
      <c r="CJ11" s="97">
        <f t="shared" si="84"/>
        <v>-5161.7063903257076</v>
      </c>
      <c r="CK11" s="259">
        <f t="shared" si="85"/>
        <v>1.0548752605314191</v>
      </c>
      <c r="CL11" s="107">
        <v>6903.23</v>
      </c>
      <c r="CM11" s="108">
        <v>9339.32</v>
      </c>
      <c r="CN11" s="176"/>
      <c r="CR11" s="133"/>
      <c r="CS11" s="133"/>
    </row>
    <row r="12" spans="1:97" ht="15.75" customHeight="1" x14ac:dyDescent="0.2">
      <c r="A12" s="225">
        <v>6</v>
      </c>
      <c r="B12" s="223" t="s">
        <v>32</v>
      </c>
      <c r="C12" s="94">
        <v>5680.7300000000005</v>
      </c>
      <c r="D12" s="95">
        <v>22574.018614774264</v>
      </c>
      <c r="E12" s="95">
        <v>24459.144098272478</v>
      </c>
      <c r="F12" s="96">
        <f t="shared" si="34"/>
        <v>0</v>
      </c>
      <c r="G12" s="97">
        <f t="shared" si="35"/>
        <v>-1885.1254834982137</v>
      </c>
      <c r="H12" s="164">
        <f t="shared" si="36"/>
        <v>-1885.1254834982137</v>
      </c>
      <c r="I12" s="165">
        <v>27246.634229493062</v>
      </c>
      <c r="J12" s="95">
        <v>29557.339747808244</v>
      </c>
      <c r="K12" s="97">
        <f t="shared" si="37"/>
        <v>0</v>
      </c>
      <c r="L12" s="97">
        <f t="shared" si="38"/>
        <v>-2310.7055183151824</v>
      </c>
      <c r="M12" s="166">
        <f t="shared" si="39"/>
        <v>-2310.7055183151824</v>
      </c>
      <c r="N12" s="103">
        <v>20725.161857746763</v>
      </c>
      <c r="O12" s="98">
        <v>17951.89</v>
      </c>
      <c r="P12" s="99">
        <f t="shared" si="40"/>
        <v>2773.271857746764</v>
      </c>
      <c r="Q12" s="99">
        <f t="shared" si="41"/>
        <v>0</v>
      </c>
      <c r="R12" s="102">
        <f t="shared" si="42"/>
        <v>2773.271857746764</v>
      </c>
      <c r="S12" s="103">
        <v>1198.6427035263964</v>
      </c>
      <c r="T12" s="97">
        <v>1530.98</v>
      </c>
      <c r="U12" s="99">
        <f t="shared" si="43"/>
        <v>0</v>
      </c>
      <c r="V12" s="101">
        <f t="shared" si="44"/>
        <v>-332.3372964736036</v>
      </c>
      <c r="W12" s="102">
        <v>-332.3372964736036</v>
      </c>
      <c r="X12" s="103">
        <v>24028.588382488048</v>
      </c>
      <c r="Y12" s="97">
        <v>21045.14</v>
      </c>
      <c r="Z12" s="99">
        <f t="shared" si="45"/>
        <v>2983.4483824880481</v>
      </c>
      <c r="AA12" s="101">
        <f t="shared" si="46"/>
        <v>0</v>
      </c>
      <c r="AB12" s="102">
        <v>2983.4483824880481</v>
      </c>
      <c r="AC12" s="103">
        <v>0</v>
      </c>
      <c r="AD12" s="97">
        <v>0</v>
      </c>
      <c r="AE12" s="97">
        <f t="shared" si="47"/>
        <v>0</v>
      </c>
      <c r="AF12" s="97">
        <f t="shared" si="48"/>
        <v>0</v>
      </c>
      <c r="AG12" s="252">
        <f t="shared" si="49"/>
        <v>0</v>
      </c>
      <c r="AH12" s="103">
        <v>33592.829930125801</v>
      </c>
      <c r="AI12" s="97">
        <v>23736.827872302474</v>
      </c>
      <c r="AJ12" s="99">
        <f t="shared" si="50"/>
        <v>9856.002057823327</v>
      </c>
      <c r="AK12" s="181">
        <f t="shared" si="51"/>
        <v>0</v>
      </c>
      <c r="AL12" s="102">
        <f t="shared" si="52"/>
        <v>9856.002057823327</v>
      </c>
      <c r="AM12" s="103">
        <v>1445.7471966140643</v>
      </c>
      <c r="AN12" s="97">
        <v>1227.33</v>
      </c>
      <c r="AO12" s="97">
        <f t="shared" si="53"/>
        <v>218.41719661406432</v>
      </c>
      <c r="AP12" s="97">
        <f t="shared" si="54"/>
        <v>0</v>
      </c>
      <c r="AQ12" s="252">
        <f t="shared" si="55"/>
        <v>218.41719661406432</v>
      </c>
      <c r="AR12" s="103">
        <v>56.806044130118089</v>
      </c>
      <c r="AS12" s="97">
        <v>0</v>
      </c>
      <c r="AT12" s="99">
        <f t="shared" si="56"/>
        <v>56.806044130118089</v>
      </c>
      <c r="AU12" s="181">
        <f t="shared" si="57"/>
        <v>0</v>
      </c>
      <c r="AV12" s="100">
        <f t="shared" si="58"/>
        <v>56.806044130118089</v>
      </c>
      <c r="AW12" s="103">
        <v>1732.6490894152764</v>
      </c>
      <c r="AX12" s="97">
        <v>2724.3500000000004</v>
      </c>
      <c r="AY12" s="97">
        <f t="shared" si="59"/>
        <v>0</v>
      </c>
      <c r="AZ12" s="97">
        <f t="shared" si="60"/>
        <v>-991.70091058472394</v>
      </c>
      <c r="BA12" s="102">
        <f t="shared" si="61"/>
        <v>-991.70091058472394</v>
      </c>
      <c r="BB12" s="103">
        <v>4818.7648000033805</v>
      </c>
      <c r="BC12" s="97">
        <v>7928.23</v>
      </c>
      <c r="BD12" s="99">
        <f t="shared" si="62"/>
        <v>0</v>
      </c>
      <c r="BE12" s="181">
        <f t="shared" si="63"/>
        <v>-3109.465199996619</v>
      </c>
      <c r="BF12" s="100">
        <f t="shared" si="64"/>
        <v>-3109.465199996619</v>
      </c>
      <c r="BG12" s="103">
        <v>57054.775402056446</v>
      </c>
      <c r="BH12" s="97">
        <v>104934.14479346681</v>
      </c>
      <c r="BI12" s="97">
        <f t="shared" si="65"/>
        <v>0</v>
      </c>
      <c r="BJ12" s="97">
        <f t="shared" si="66"/>
        <v>-47879.369391410364</v>
      </c>
      <c r="BK12" s="252">
        <f t="shared" si="67"/>
        <v>-47879.369391410364</v>
      </c>
      <c r="BL12" s="103">
        <v>3349.6900760710246</v>
      </c>
      <c r="BM12" s="97">
        <v>4636.7991083383176</v>
      </c>
      <c r="BN12" s="99">
        <f t="shared" si="68"/>
        <v>0</v>
      </c>
      <c r="BO12" s="181">
        <f t="shared" si="69"/>
        <v>-1287.1090322672931</v>
      </c>
      <c r="BP12" s="100">
        <f t="shared" si="70"/>
        <v>-1287.1090322672931</v>
      </c>
      <c r="BQ12" s="103">
        <v>4.2503468495335079</v>
      </c>
      <c r="BR12" s="97">
        <v>0</v>
      </c>
      <c r="BS12" s="97">
        <f t="shared" si="71"/>
        <v>4.2503468495335079</v>
      </c>
      <c r="BT12" s="97">
        <f t="shared" si="72"/>
        <v>0</v>
      </c>
      <c r="BU12" s="102">
        <f t="shared" si="73"/>
        <v>4.2503468495335079</v>
      </c>
      <c r="BV12" s="103">
        <v>10649.529625613346</v>
      </c>
      <c r="BW12" s="97">
        <v>3590.4</v>
      </c>
      <c r="BX12" s="99">
        <f t="shared" si="74"/>
        <v>7059.1296256133464</v>
      </c>
      <c r="BY12" s="101">
        <f t="shared" si="75"/>
        <v>0</v>
      </c>
      <c r="BZ12" s="250">
        <f t="shared" si="76"/>
        <v>7059.1296256133464</v>
      </c>
      <c r="CA12" s="103">
        <v>14174.282465494118</v>
      </c>
      <c r="CB12" s="97">
        <v>13206.709999999997</v>
      </c>
      <c r="CC12" s="97">
        <f t="shared" si="77"/>
        <v>967.57246549412048</v>
      </c>
      <c r="CD12" s="97">
        <f t="shared" si="78"/>
        <v>0</v>
      </c>
      <c r="CE12" s="102">
        <f t="shared" si="79"/>
        <v>967.57246549412048</v>
      </c>
      <c r="CF12" s="254">
        <f t="shared" si="80"/>
        <v>222652.37076440165</v>
      </c>
      <c r="CG12" s="97">
        <f t="shared" si="81"/>
        <v>256529.28562018828</v>
      </c>
      <c r="CH12" s="97">
        <f t="shared" si="82"/>
        <v>0</v>
      </c>
      <c r="CI12" s="104">
        <f t="shared" si="83"/>
        <v>-33876.914855786628</v>
      </c>
      <c r="CJ12" s="97">
        <f t="shared" si="84"/>
        <v>-33876.914855786628</v>
      </c>
      <c r="CK12" s="259">
        <f t="shared" si="85"/>
        <v>1.1521516017973745</v>
      </c>
      <c r="CL12" s="107">
        <v>10717.81</v>
      </c>
      <c r="CM12" s="108">
        <v>22191.130000000005</v>
      </c>
      <c r="CN12" s="176"/>
      <c r="CR12" s="133"/>
      <c r="CS12" s="133"/>
    </row>
    <row r="13" spans="1:97" ht="15.75" customHeight="1" x14ac:dyDescent="0.2">
      <c r="A13" s="225">
        <v>7</v>
      </c>
      <c r="B13" s="223" t="s">
        <v>33</v>
      </c>
      <c r="C13" s="94">
        <v>4219.5</v>
      </c>
      <c r="D13" s="95">
        <v>14525.734230500864</v>
      </c>
      <c r="E13" s="95">
        <v>15568.919461917209</v>
      </c>
      <c r="F13" s="96">
        <f t="shared" si="34"/>
        <v>0</v>
      </c>
      <c r="G13" s="97">
        <f t="shared" si="35"/>
        <v>-1043.1852314163443</v>
      </c>
      <c r="H13" s="164">
        <f t="shared" si="36"/>
        <v>-1043.1852314163443</v>
      </c>
      <c r="I13" s="165">
        <v>26578.825813290216</v>
      </c>
      <c r="J13" s="95">
        <v>26569.585234538827</v>
      </c>
      <c r="K13" s="97">
        <f t="shared" si="37"/>
        <v>9.2405787513889663</v>
      </c>
      <c r="L13" s="97">
        <f t="shared" si="38"/>
        <v>0</v>
      </c>
      <c r="M13" s="166">
        <f t="shared" si="39"/>
        <v>9.2405787513889663</v>
      </c>
      <c r="N13" s="103">
        <v>15291.598325753661</v>
      </c>
      <c r="O13" s="98">
        <v>13700.840000000002</v>
      </c>
      <c r="P13" s="99">
        <f t="shared" si="40"/>
        <v>1590.7583257536589</v>
      </c>
      <c r="Q13" s="99">
        <f t="shared" si="41"/>
        <v>0</v>
      </c>
      <c r="R13" s="102">
        <f t="shared" si="42"/>
        <v>1590.7583257536589</v>
      </c>
      <c r="S13" s="103">
        <v>877.67275613031791</v>
      </c>
      <c r="T13" s="97">
        <v>950.90000000000009</v>
      </c>
      <c r="U13" s="99">
        <f t="shared" si="43"/>
        <v>0</v>
      </c>
      <c r="V13" s="101">
        <f t="shared" si="44"/>
        <v>-73.227243869682184</v>
      </c>
      <c r="W13" s="102">
        <v>-73.227243869682184</v>
      </c>
      <c r="X13" s="103">
        <v>14328.073341592974</v>
      </c>
      <c r="Y13" s="97">
        <v>12165.756666666666</v>
      </c>
      <c r="Z13" s="99">
        <f t="shared" si="45"/>
        <v>2162.3166749263073</v>
      </c>
      <c r="AA13" s="101">
        <f t="shared" si="46"/>
        <v>0</v>
      </c>
      <c r="AB13" s="102">
        <v>2162.3166749263073</v>
      </c>
      <c r="AC13" s="103">
        <v>1339.8787048517167</v>
      </c>
      <c r="AD13" s="97">
        <v>0</v>
      </c>
      <c r="AE13" s="97">
        <f t="shared" si="47"/>
        <v>1339.8787048517167</v>
      </c>
      <c r="AF13" s="97">
        <f t="shared" si="48"/>
        <v>0</v>
      </c>
      <c r="AG13" s="252">
        <f t="shared" si="49"/>
        <v>1339.8787048517167</v>
      </c>
      <c r="AH13" s="103">
        <v>24386.779743186558</v>
      </c>
      <c r="AI13" s="97">
        <v>33912.924880044535</v>
      </c>
      <c r="AJ13" s="99">
        <f t="shared" si="50"/>
        <v>0</v>
      </c>
      <c r="AK13" s="181">
        <f t="shared" si="51"/>
        <v>-9526.1451368579765</v>
      </c>
      <c r="AL13" s="102">
        <f t="shared" si="52"/>
        <v>-9526.1451368579765</v>
      </c>
      <c r="AM13" s="103">
        <v>1194.1224180425081</v>
      </c>
      <c r="AN13" s="97">
        <v>1022.21</v>
      </c>
      <c r="AO13" s="97">
        <f t="shared" si="53"/>
        <v>171.91241804250808</v>
      </c>
      <c r="AP13" s="97">
        <f t="shared" si="54"/>
        <v>0</v>
      </c>
      <c r="AQ13" s="252">
        <f t="shared" si="55"/>
        <v>171.91241804250808</v>
      </c>
      <c r="AR13" s="103">
        <v>42.195883572291173</v>
      </c>
      <c r="AS13" s="97">
        <v>0</v>
      </c>
      <c r="AT13" s="99">
        <f t="shared" si="56"/>
        <v>42.195883572291173</v>
      </c>
      <c r="AU13" s="181">
        <f t="shared" si="57"/>
        <v>0</v>
      </c>
      <c r="AV13" s="100">
        <f t="shared" si="58"/>
        <v>42.195883572291173</v>
      </c>
      <c r="AW13" s="103">
        <v>1348.1344043957172</v>
      </c>
      <c r="AX13" s="97">
        <v>1347.9399999999998</v>
      </c>
      <c r="AY13" s="97">
        <f t="shared" si="59"/>
        <v>0.19440439571735624</v>
      </c>
      <c r="AZ13" s="97">
        <f t="shared" si="60"/>
        <v>0</v>
      </c>
      <c r="BA13" s="102">
        <f t="shared" si="61"/>
        <v>0.19440439571735624</v>
      </c>
      <c r="BB13" s="103">
        <v>2892.484145025101</v>
      </c>
      <c r="BC13" s="97">
        <v>2693.1099999999997</v>
      </c>
      <c r="BD13" s="99">
        <f t="shared" si="62"/>
        <v>199.37414502510137</v>
      </c>
      <c r="BE13" s="181">
        <f t="shared" si="63"/>
        <v>0</v>
      </c>
      <c r="BF13" s="100">
        <f t="shared" si="64"/>
        <v>199.37414502510137</v>
      </c>
      <c r="BG13" s="103">
        <v>33245.690329292345</v>
      </c>
      <c r="BH13" s="97">
        <v>12767.076217537448</v>
      </c>
      <c r="BI13" s="97">
        <f t="shared" si="65"/>
        <v>20478.614111754898</v>
      </c>
      <c r="BJ13" s="97">
        <f t="shared" si="66"/>
        <v>0</v>
      </c>
      <c r="BK13" s="252">
        <f t="shared" si="67"/>
        <v>20478.614111754898</v>
      </c>
      <c r="BL13" s="103">
        <v>3377.7451778200862</v>
      </c>
      <c r="BM13" s="97">
        <v>5362.513148177829</v>
      </c>
      <c r="BN13" s="99">
        <f t="shared" si="68"/>
        <v>0</v>
      </c>
      <c r="BO13" s="181">
        <f t="shared" si="69"/>
        <v>-1984.7679703577428</v>
      </c>
      <c r="BP13" s="100">
        <f t="shared" si="70"/>
        <v>-1984.7679703577428</v>
      </c>
      <c r="BQ13" s="103">
        <v>3.3756065665854216</v>
      </c>
      <c r="BR13" s="97">
        <v>0</v>
      </c>
      <c r="BS13" s="97">
        <f t="shared" si="71"/>
        <v>3.3756065665854216</v>
      </c>
      <c r="BT13" s="97">
        <f t="shared" si="72"/>
        <v>0</v>
      </c>
      <c r="BU13" s="102">
        <f t="shared" si="73"/>
        <v>3.3756065665854216</v>
      </c>
      <c r="BV13" s="103">
        <v>9190.1240319018034</v>
      </c>
      <c r="BW13" s="97">
        <v>8004.53</v>
      </c>
      <c r="BX13" s="99">
        <f t="shared" si="74"/>
        <v>1185.5940319018036</v>
      </c>
      <c r="BY13" s="101">
        <f t="shared" si="75"/>
        <v>0</v>
      </c>
      <c r="BZ13" s="250">
        <f t="shared" si="76"/>
        <v>1185.5940319018036</v>
      </c>
      <c r="CA13" s="103">
        <v>11447.346138945246</v>
      </c>
      <c r="CB13" s="97">
        <v>15855.7</v>
      </c>
      <c r="CC13" s="97">
        <f t="shared" si="77"/>
        <v>0</v>
      </c>
      <c r="CD13" s="97">
        <f t="shared" si="78"/>
        <v>-4408.3538610547548</v>
      </c>
      <c r="CE13" s="102">
        <f t="shared" si="79"/>
        <v>-4408.3538610547548</v>
      </c>
      <c r="CF13" s="254">
        <f t="shared" si="80"/>
        <v>160069.78105086798</v>
      </c>
      <c r="CG13" s="97">
        <f t="shared" si="81"/>
        <v>149922.00560888252</v>
      </c>
      <c r="CH13" s="97">
        <f t="shared" si="82"/>
        <v>10147.775441985461</v>
      </c>
      <c r="CI13" s="104">
        <f t="shared" si="83"/>
        <v>0</v>
      </c>
      <c r="CJ13" s="97">
        <f t="shared" si="84"/>
        <v>10147.775441985461</v>
      </c>
      <c r="CK13" s="259">
        <f t="shared" si="85"/>
        <v>0.93660405246159084</v>
      </c>
      <c r="CL13" s="107">
        <v>14559.78</v>
      </c>
      <c r="CM13" s="108">
        <v>15553.929999999998</v>
      </c>
      <c r="CN13" s="176"/>
      <c r="CR13" s="133"/>
      <c r="CS13" s="133"/>
    </row>
    <row r="14" spans="1:97" ht="15.75" customHeight="1" x14ac:dyDescent="0.2">
      <c r="A14" s="225">
        <v>8</v>
      </c>
      <c r="B14" s="223" t="s">
        <v>34</v>
      </c>
      <c r="C14" s="94">
        <v>6155.02</v>
      </c>
      <c r="D14" s="95">
        <v>25094.261659556832</v>
      </c>
      <c r="E14" s="95">
        <v>25503.972564670661</v>
      </c>
      <c r="F14" s="96">
        <f t="shared" si="34"/>
        <v>0</v>
      </c>
      <c r="G14" s="97">
        <f t="shared" si="35"/>
        <v>-409.71090511382863</v>
      </c>
      <c r="H14" s="164">
        <f t="shared" si="36"/>
        <v>-409.71090511382863</v>
      </c>
      <c r="I14" s="165">
        <v>31914.080066157228</v>
      </c>
      <c r="J14" s="95">
        <v>33560.292322563946</v>
      </c>
      <c r="K14" s="97">
        <f t="shared" si="37"/>
        <v>0</v>
      </c>
      <c r="L14" s="97">
        <f t="shared" si="38"/>
        <v>-1646.2122564067176</v>
      </c>
      <c r="M14" s="166">
        <f t="shared" si="39"/>
        <v>-1646.2122564067176</v>
      </c>
      <c r="N14" s="103">
        <v>28956.579231769327</v>
      </c>
      <c r="O14" s="98">
        <v>24298.65</v>
      </c>
      <c r="P14" s="99">
        <f t="shared" si="40"/>
        <v>4657.9292317693253</v>
      </c>
      <c r="Q14" s="99">
        <f t="shared" si="41"/>
        <v>0</v>
      </c>
      <c r="R14" s="102">
        <f t="shared" si="42"/>
        <v>4657.9292317693253</v>
      </c>
      <c r="S14" s="103">
        <v>1206.401589560192</v>
      </c>
      <c r="T14" s="97">
        <v>1407.65</v>
      </c>
      <c r="U14" s="99">
        <f t="shared" si="43"/>
        <v>0</v>
      </c>
      <c r="V14" s="101">
        <f t="shared" si="44"/>
        <v>-201.24841043980814</v>
      </c>
      <c r="W14" s="102">
        <v>-201.24841043980814</v>
      </c>
      <c r="X14" s="103">
        <v>23400.654532059554</v>
      </c>
      <c r="Y14" s="97">
        <v>20619.219999999998</v>
      </c>
      <c r="Z14" s="99">
        <f t="shared" si="45"/>
        <v>2781.4345320595567</v>
      </c>
      <c r="AA14" s="101">
        <f t="shared" si="46"/>
        <v>0</v>
      </c>
      <c r="AB14" s="102">
        <v>2781.4345320595567</v>
      </c>
      <c r="AC14" s="103">
        <v>2149.0632297371985</v>
      </c>
      <c r="AD14" s="97">
        <v>0</v>
      </c>
      <c r="AE14" s="97">
        <f t="shared" si="47"/>
        <v>2149.0632297371985</v>
      </c>
      <c r="AF14" s="97">
        <f t="shared" si="48"/>
        <v>0</v>
      </c>
      <c r="AG14" s="252">
        <f t="shared" si="49"/>
        <v>2149.0632297371985</v>
      </c>
      <c r="AH14" s="103">
        <v>34062.204711168015</v>
      </c>
      <c r="AI14" s="97">
        <v>21658.627577455332</v>
      </c>
      <c r="AJ14" s="99">
        <f t="shared" si="50"/>
        <v>12403.577133712683</v>
      </c>
      <c r="AK14" s="181">
        <f t="shared" si="51"/>
        <v>0</v>
      </c>
      <c r="AL14" s="102">
        <f t="shared" si="52"/>
        <v>12403.577133712683</v>
      </c>
      <c r="AM14" s="103">
        <v>1723.4277379582511</v>
      </c>
      <c r="AN14" s="97">
        <v>1468.9900000000002</v>
      </c>
      <c r="AO14" s="97">
        <f t="shared" si="53"/>
        <v>254.43773795825086</v>
      </c>
      <c r="AP14" s="97">
        <f t="shared" si="54"/>
        <v>0</v>
      </c>
      <c r="AQ14" s="252">
        <f t="shared" si="55"/>
        <v>254.43773795825086</v>
      </c>
      <c r="AR14" s="103">
        <v>61.561014036720614</v>
      </c>
      <c r="AS14" s="97">
        <v>145.06</v>
      </c>
      <c r="AT14" s="99">
        <f t="shared" si="56"/>
        <v>0</v>
      </c>
      <c r="AU14" s="181">
        <f t="shared" si="57"/>
        <v>-83.498985963279381</v>
      </c>
      <c r="AV14" s="100">
        <f t="shared" si="58"/>
        <v>-83.498985963279381</v>
      </c>
      <c r="AW14" s="103">
        <v>2517.4274380961483</v>
      </c>
      <c r="AX14" s="97">
        <v>2677.14</v>
      </c>
      <c r="AY14" s="97">
        <f t="shared" si="59"/>
        <v>0</v>
      </c>
      <c r="AZ14" s="97">
        <f t="shared" si="60"/>
        <v>-159.71256190385157</v>
      </c>
      <c r="BA14" s="102">
        <f t="shared" si="61"/>
        <v>-159.71256190385157</v>
      </c>
      <c r="BB14" s="103">
        <v>5287.1914544410347</v>
      </c>
      <c r="BC14" s="97">
        <v>4250.79</v>
      </c>
      <c r="BD14" s="99">
        <f t="shared" si="62"/>
        <v>1036.4014544410347</v>
      </c>
      <c r="BE14" s="181">
        <f t="shared" si="63"/>
        <v>0</v>
      </c>
      <c r="BF14" s="100">
        <f t="shared" si="64"/>
        <v>1036.4014544410347</v>
      </c>
      <c r="BG14" s="103">
        <v>46790.891712142897</v>
      </c>
      <c r="BH14" s="97">
        <v>14932.824326306174</v>
      </c>
      <c r="BI14" s="97">
        <f t="shared" si="65"/>
        <v>31858.067385836723</v>
      </c>
      <c r="BJ14" s="97">
        <f t="shared" si="66"/>
        <v>0</v>
      </c>
      <c r="BK14" s="252">
        <f t="shared" si="67"/>
        <v>31858.067385836723</v>
      </c>
      <c r="BL14" s="103">
        <v>5176.4337420061938</v>
      </c>
      <c r="BM14" s="97">
        <v>5735.2739973727621</v>
      </c>
      <c r="BN14" s="99">
        <f t="shared" si="68"/>
        <v>0</v>
      </c>
      <c r="BO14" s="181">
        <f t="shared" si="69"/>
        <v>-558.84025536656827</v>
      </c>
      <c r="BP14" s="100">
        <f t="shared" si="70"/>
        <v>-558.84025536656827</v>
      </c>
      <c r="BQ14" s="103">
        <v>4.9240087480304284</v>
      </c>
      <c r="BR14" s="97">
        <v>0</v>
      </c>
      <c r="BS14" s="97">
        <f t="shared" si="71"/>
        <v>4.9240087480304284</v>
      </c>
      <c r="BT14" s="97">
        <f t="shared" si="72"/>
        <v>0</v>
      </c>
      <c r="BU14" s="102">
        <f t="shared" si="73"/>
        <v>4.9240087480304284</v>
      </c>
      <c r="BV14" s="103">
        <v>12399.382622347179</v>
      </c>
      <c r="BW14" s="97">
        <v>25353.57</v>
      </c>
      <c r="BX14" s="99">
        <f t="shared" si="74"/>
        <v>0</v>
      </c>
      <c r="BY14" s="101">
        <f t="shared" si="75"/>
        <v>-12954.187377652821</v>
      </c>
      <c r="BZ14" s="250">
        <f t="shared" si="76"/>
        <v>-12954.187377652821</v>
      </c>
      <c r="CA14" s="103">
        <v>15443.955095337164</v>
      </c>
      <c r="CB14" s="97">
        <v>15936.119999999999</v>
      </c>
      <c r="CC14" s="97">
        <f t="shared" si="77"/>
        <v>0</v>
      </c>
      <c r="CD14" s="97">
        <f t="shared" si="78"/>
        <v>-492.1649046628354</v>
      </c>
      <c r="CE14" s="102">
        <f t="shared" si="79"/>
        <v>-492.1649046628354</v>
      </c>
      <c r="CF14" s="254">
        <f t="shared" si="80"/>
        <v>236188.43984512193</v>
      </c>
      <c r="CG14" s="97">
        <f t="shared" si="81"/>
        <v>197548.18078836889</v>
      </c>
      <c r="CH14" s="97">
        <f t="shared" si="82"/>
        <v>38640.259056753042</v>
      </c>
      <c r="CI14" s="104">
        <f t="shared" si="83"/>
        <v>0</v>
      </c>
      <c r="CJ14" s="97">
        <f t="shared" si="84"/>
        <v>38640.259056753042</v>
      </c>
      <c r="CK14" s="259">
        <f t="shared" si="85"/>
        <v>0.8364007185021799</v>
      </c>
      <c r="CL14" s="107">
        <v>27151.15</v>
      </c>
      <c r="CM14" s="108">
        <v>23426.959999999992</v>
      </c>
      <c r="CN14" s="176">
        <f t="shared" ref="CN14:CN64" si="86">CL14-CM14</f>
        <v>3724.1900000000096</v>
      </c>
      <c r="CR14" s="133"/>
      <c r="CS14" s="133"/>
    </row>
    <row r="15" spans="1:97" ht="15.75" customHeight="1" x14ac:dyDescent="0.2">
      <c r="A15" s="225">
        <v>9</v>
      </c>
      <c r="B15" s="223" t="s">
        <v>35</v>
      </c>
      <c r="C15" s="94">
        <v>635.09999999999991</v>
      </c>
      <c r="D15" s="95">
        <v>1181.5007342392923</v>
      </c>
      <c r="E15" s="95">
        <v>1574.04785467381</v>
      </c>
      <c r="F15" s="96">
        <f t="shared" si="34"/>
        <v>0</v>
      </c>
      <c r="G15" s="97">
        <f t="shared" si="35"/>
        <v>-392.54712043451764</v>
      </c>
      <c r="H15" s="164">
        <f t="shared" si="36"/>
        <v>-392.54712043451764</v>
      </c>
      <c r="I15" s="165">
        <v>3273.212376680643</v>
      </c>
      <c r="J15" s="95">
        <v>5143.2185477077646</v>
      </c>
      <c r="K15" s="97">
        <f t="shared" si="37"/>
        <v>0</v>
      </c>
      <c r="L15" s="97">
        <f t="shared" si="38"/>
        <v>-1870.0061710271216</v>
      </c>
      <c r="M15" s="166">
        <f t="shared" si="39"/>
        <v>-1870.0061710271216</v>
      </c>
      <c r="N15" s="103">
        <v>1606.2374678140545</v>
      </c>
      <c r="O15" s="98">
        <v>1616.83</v>
      </c>
      <c r="P15" s="99">
        <f t="shared" si="40"/>
        <v>0</v>
      </c>
      <c r="Q15" s="99">
        <f t="shared" si="41"/>
        <v>-10.592532185945402</v>
      </c>
      <c r="R15" s="102">
        <f t="shared" si="42"/>
        <v>-10.592532185945402</v>
      </c>
      <c r="S15" s="103">
        <v>0</v>
      </c>
      <c r="T15" s="97">
        <v>108.62</v>
      </c>
      <c r="U15" s="99">
        <f t="shared" si="43"/>
        <v>0</v>
      </c>
      <c r="V15" s="101">
        <f t="shared" si="44"/>
        <v>-108.62</v>
      </c>
      <c r="W15" s="102">
        <v>-108.62</v>
      </c>
      <c r="X15" s="103">
        <v>0</v>
      </c>
      <c r="Y15" s="97">
        <v>0</v>
      </c>
      <c r="Z15" s="99">
        <f t="shared" si="45"/>
        <v>0</v>
      </c>
      <c r="AA15" s="101">
        <f t="shared" si="46"/>
        <v>0</v>
      </c>
      <c r="AB15" s="102">
        <v>0</v>
      </c>
      <c r="AC15" s="103">
        <v>0</v>
      </c>
      <c r="AD15" s="97">
        <v>0</v>
      </c>
      <c r="AE15" s="97">
        <f t="shared" si="47"/>
        <v>0</v>
      </c>
      <c r="AF15" s="97">
        <f t="shared" si="48"/>
        <v>0</v>
      </c>
      <c r="AG15" s="252">
        <f t="shared" si="49"/>
        <v>0</v>
      </c>
      <c r="AH15" s="103">
        <v>3212.6797175861734</v>
      </c>
      <c r="AI15" s="97">
        <v>1790.41</v>
      </c>
      <c r="AJ15" s="99">
        <f t="shared" si="50"/>
        <v>1422.2697175861733</v>
      </c>
      <c r="AK15" s="181">
        <f t="shared" si="51"/>
        <v>0</v>
      </c>
      <c r="AL15" s="102">
        <f t="shared" si="52"/>
        <v>1422.2697175861733</v>
      </c>
      <c r="AM15" s="103">
        <v>0</v>
      </c>
      <c r="AN15" s="97">
        <v>0</v>
      </c>
      <c r="AO15" s="97">
        <f t="shared" si="53"/>
        <v>0</v>
      </c>
      <c r="AP15" s="97">
        <f t="shared" si="54"/>
        <v>0</v>
      </c>
      <c r="AQ15" s="252">
        <f t="shared" si="55"/>
        <v>0</v>
      </c>
      <c r="AR15" s="103">
        <v>0</v>
      </c>
      <c r="AS15" s="97">
        <v>0</v>
      </c>
      <c r="AT15" s="99">
        <f t="shared" si="56"/>
        <v>0</v>
      </c>
      <c r="AU15" s="181">
        <f t="shared" si="57"/>
        <v>0</v>
      </c>
      <c r="AV15" s="100">
        <f t="shared" si="58"/>
        <v>0</v>
      </c>
      <c r="AW15" s="103">
        <v>580.85808091837248</v>
      </c>
      <c r="AX15" s="97">
        <v>2816.63</v>
      </c>
      <c r="AY15" s="97">
        <f t="shared" si="59"/>
        <v>0</v>
      </c>
      <c r="AZ15" s="97">
        <f t="shared" si="60"/>
        <v>-2235.7719190816279</v>
      </c>
      <c r="BA15" s="102">
        <f t="shared" si="61"/>
        <v>-2235.7719190816279</v>
      </c>
      <c r="BB15" s="103">
        <v>678.92627236582928</v>
      </c>
      <c r="BC15" s="97">
        <v>455.35000000000008</v>
      </c>
      <c r="BD15" s="99">
        <f t="shared" si="62"/>
        <v>223.5762723658292</v>
      </c>
      <c r="BE15" s="181">
        <f t="shared" si="63"/>
        <v>0</v>
      </c>
      <c r="BF15" s="100">
        <f t="shared" si="64"/>
        <v>223.5762723658292</v>
      </c>
      <c r="BG15" s="103">
        <v>6250.0729569911109</v>
      </c>
      <c r="BH15" s="97">
        <v>5053.4475100640948</v>
      </c>
      <c r="BI15" s="97">
        <f t="shared" si="65"/>
        <v>1196.6254469270161</v>
      </c>
      <c r="BJ15" s="97">
        <f t="shared" si="66"/>
        <v>0</v>
      </c>
      <c r="BK15" s="252">
        <f t="shared" si="67"/>
        <v>1196.6254469270161</v>
      </c>
      <c r="BL15" s="103">
        <v>640.75690301459895</v>
      </c>
      <c r="BM15" s="97">
        <v>2015.4178523082323</v>
      </c>
      <c r="BN15" s="99">
        <f t="shared" si="68"/>
        <v>0</v>
      </c>
      <c r="BO15" s="181">
        <f t="shared" si="69"/>
        <v>-1374.6609492936334</v>
      </c>
      <c r="BP15" s="100">
        <f t="shared" si="70"/>
        <v>-1374.6609492936334</v>
      </c>
      <c r="BQ15" s="103">
        <v>8.3020808124405931</v>
      </c>
      <c r="BR15" s="97">
        <v>0</v>
      </c>
      <c r="BS15" s="97">
        <f t="shared" si="71"/>
        <v>8.3020808124405931</v>
      </c>
      <c r="BT15" s="97">
        <f t="shared" si="72"/>
        <v>0</v>
      </c>
      <c r="BU15" s="102">
        <f t="shared" si="73"/>
        <v>8.3020808124405931</v>
      </c>
      <c r="BV15" s="103">
        <v>1032.0835189004849</v>
      </c>
      <c r="BW15" s="97">
        <v>1480.9900000000002</v>
      </c>
      <c r="BX15" s="99">
        <f t="shared" si="74"/>
        <v>0</v>
      </c>
      <c r="BY15" s="101">
        <f t="shared" si="75"/>
        <v>-448.9064810995153</v>
      </c>
      <c r="BZ15" s="250">
        <f t="shared" si="76"/>
        <v>-448.9064810995153</v>
      </c>
      <c r="CA15" s="103">
        <v>0</v>
      </c>
      <c r="CB15" s="97">
        <v>0</v>
      </c>
      <c r="CC15" s="97">
        <f t="shared" si="77"/>
        <v>0</v>
      </c>
      <c r="CD15" s="97">
        <f t="shared" si="78"/>
        <v>0</v>
      </c>
      <c r="CE15" s="102">
        <f t="shared" si="79"/>
        <v>0</v>
      </c>
      <c r="CF15" s="254">
        <f t="shared" si="80"/>
        <v>18464.630109323003</v>
      </c>
      <c r="CG15" s="97">
        <f t="shared" si="81"/>
        <v>22054.961764753905</v>
      </c>
      <c r="CH15" s="97">
        <f t="shared" si="82"/>
        <v>0</v>
      </c>
      <c r="CI15" s="104">
        <f t="shared" si="83"/>
        <v>-3590.3316554309022</v>
      </c>
      <c r="CJ15" s="97">
        <f t="shared" si="84"/>
        <v>-3590.3316554309022</v>
      </c>
      <c r="CK15" s="259">
        <f t="shared" si="85"/>
        <v>1.1944437356271818</v>
      </c>
      <c r="CL15" s="107">
        <v>4197.1899999999996</v>
      </c>
      <c r="CM15" s="108">
        <v>1763.3200000000002</v>
      </c>
      <c r="CN15" s="176">
        <f t="shared" si="86"/>
        <v>2433.8699999999994</v>
      </c>
      <c r="CR15" s="133"/>
      <c r="CS15" s="133"/>
    </row>
    <row r="16" spans="1:97" ht="15.75" customHeight="1" x14ac:dyDescent="0.2">
      <c r="A16" s="225">
        <v>10</v>
      </c>
      <c r="B16" s="223" t="s">
        <v>36</v>
      </c>
      <c r="C16" s="94">
        <v>6348.5999999999995</v>
      </c>
      <c r="D16" s="95">
        <v>22352.225641735793</v>
      </c>
      <c r="E16" s="95">
        <v>23658.592716799587</v>
      </c>
      <c r="F16" s="96">
        <f t="shared" si="34"/>
        <v>0</v>
      </c>
      <c r="G16" s="97">
        <f t="shared" si="35"/>
        <v>-1306.3670750637939</v>
      </c>
      <c r="H16" s="164">
        <f t="shared" si="36"/>
        <v>-1306.3670750637939</v>
      </c>
      <c r="I16" s="165">
        <v>40347.921833596258</v>
      </c>
      <c r="J16" s="95">
        <v>38839.327771046519</v>
      </c>
      <c r="K16" s="97">
        <f t="shared" si="37"/>
        <v>1508.5940625497387</v>
      </c>
      <c r="L16" s="97">
        <f t="shared" si="38"/>
        <v>0</v>
      </c>
      <c r="M16" s="166">
        <f t="shared" si="39"/>
        <v>1508.5940625497387</v>
      </c>
      <c r="N16" s="103">
        <v>23262.962069619454</v>
      </c>
      <c r="O16" s="98">
        <v>20170.14</v>
      </c>
      <c r="P16" s="99">
        <f t="shared" si="40"/>
        <v>3092.8220696194549</v>
      </c>
      <c r="Q16" s="99">
        <f t="shared" si="41"/>
        <v>0</v>
      </c>
      <c r="R16" s="102">
        <f t="shared" si="42"/>
        <v>3092.8220696194549</v>
      </c>
      <c r="S16" s="103">
        <v>1266.5427676699983</v>
      </c>
      <c r="T16" s="97">
        <v>1435.58</v>
      </c>
      <c r="U16" s="99">
        <f t="shared" si="43"/>
        <v>0</v>
      </c>
      <c r="V16" s="101">
        <f t="shared" si="44"/>
        <v>-169.03723233000164</v>
      </c>
      <c r="W16" s="102">
        <v>-169.03723233000164</v>
      </c>
      <c r="X16" s="103">
        <v>23706.70284774126</v>
      </c>
      <c r="Y16" s="97">
        <v>21067.483333333334</v>
      </c>
      <c r="Z16" s="99">
        <f t="shared" si="45"/>
        <v>2639.2195144079269</v>
      </c>
      <c r="AA16" s="101">
        <f t="shared" si="46"/>
        <v>0</v>
      </c>
      <c r="AB16" s="102">
        <v>2639.2195144079269</v>
      </c>
      <c r="AC16" s="103">
        <v>1803.344731800008</v>
      </c>
      <c r="AD16" s="97">
        <v>0</v>
      </c>
      <c r="AE16" s="97">
        <f t="shared" si="47"/>
        <v>1803.344731800008</v>
      </c>
      <c r="AF16" s="97">
        <f t="shared" si="48"/>
        <v>0</v>
      </c>
      <c r="AG16" s="252">
        <f t="shared" si="49"/>
        <v>1803.344731800008</v>
      </c>
      <c r="AH16" s="103">
        <v>37351.836022466232</v>
      </c>
      <c r="AI16" s="97">
        <v>35561.268020339492</v>
      </c>
      <c r="AJ16" s="99">
        <f t="shared" si="50"/>
        <v>1790.5680021267399</v>
      </c>
      <c r="AK16" s="181">
        <f t="shared" si="51"/>
        <v>0</v>
      </c>
      <c r="AL16" s="102">
        <f t="shared" si="52"/>
        <v>1790.5680021267399</v>
      </c>
      <c r="AM16" s="103">
        <v>1841.0946766919528</v>
      </c>
      <c r="AN16" s="97">
        <v>1540.4100000000003</v>
      </c>
      <c r="AO16" s="97">
        <f t="shared" si="53"/>
        <v>300.68467669195252</v>
      </c>
      <c r="AP16" s="97">
        <f t="shared" si="54"/>
        <v>0</v>
      </c>
      <c r="AQ16" s="252">
        <f t="shared" si="55"/>
        <v>300.68467669195252</v>
      </c>
      <c r="AR16" s="103">
        <v>63.488972343658666</v>
      </c>
      <c r="AS16" s="97">
        <v>0</v>
      </c>
      <c r="AT16" s="99">
        <f t="shared" si="56"/>
        <v>63.488972343658666</v>
      </c>
      <c r="AU16" s="181">
        <f t="shared" si="57"/>
        <v>0</v>
      </c>
      <c r="AV16" s="100">
        <f t="shared" si="58"/>
        <v>63.488972343658666</v>
      </c>
      <c r="AW16" s="103">
        <v>1964.8849682052248</v>
      </c>
      <c r="AX16" s="97">
        <v>0</v>
      </c>
      <c r="AY16" s="97">
        <f t="shared" si="59"/>
        <v>1964.8849682052248</v>
      </c>
      <c r="AZ16" s="97">
        <f t="shared" si="60"/>
        <v>0</v>
      </c>
      <c r="BA16" s="102">
        <f t="shared" si="61"/>
        <v>1964.8849682052248</v>
      </c>
      <c r="BB16" s="103">
        <v>5348.6628153900092</v>
      </c>
      <c r="BC16" s="97">
        <v>3855.72</v>
      </c>
      <c r="BD16" s="99">
        <f t="shared" si="62"/>
        <v>1492.9428153900094</v>
      </c>
      <c r="BE16" s="181">
        <f t="shared" si="63"/>
        <v>0</v>
      </c>
      <c r="BF16" s="100">
        <f t="shared" si="64"/>
        <v>1492.9428153900094</v>
      </c>
      <c r="BG16" s="103">
        <v>51540.906357243206</v>
      </c>
      <c r="BH16" s="97">
        <v>84667.974326306197</v>
      </c>
      <c r="BI16" s="97">
        <f t="shared" si="65"/>
        <v>0</v>
      </c>
      <c r="BJ16" s="97">
        <f t="shared" si="66"/>
        <v>-33127.067969062991</v>
      </c>
      <c r="BK16" s="252">
        <f t="shared" si="67"/>
        <v>-33127.067969062991</v>
      </c>
      <c r="BL16" s="103">
        <v>3095.2576694319378</v>
      </c>
      <c r="BM16" s="97">
        <v>7371.0650967129059</v>
      </c>
      <c r="BN16" s="99">
        <f t="shared" si="68"/>
        <v>0</v>
      </c>
      <c r="BO16" s="181">
        <f t="shared" si="69"/>
        <v>-4275.8074272809681</v>
      </c>
      <c r="BP16" s="100">
        <f t="shared" si="70"/>
        <v>-4275.8074272809681</v>
      </c>
      <c r="BQ16" s="103">
        <v>5.0074638843414867</v>
      </c>
      <c r="BR16" s="97">
        <v>0</v>
      </c>
      <c r="BS16" s="97">
        <f t="shared" si="71"/>
        <v>5.0074638843414867</v>
      </c>
      <c r="BT16" s="97">
        <f t="shared" si="72"/>
        <v>0</v>
      </c>
      <c r="BU16" s="102">
        <f t="shared" si="73"/>
        <v>5.0074638843414867</v>
      </c>
      <c r="BV16" s="103">
        <v>13141.546945497892</v>
      </c>
      <c r="BW16" s="97">
        <v>6126.04</v>
      </c>
      <c r="BX16" s="99">
        <f t="shared" si="74"/>
        <v>7015.506945497892</v>
      </c>
      <c r="BY16" s="101">
        <f t="shared" si="75"/>
        <v>0</v>
      </c>
      <c r="BZ16" s="250">
        <f t="shared" si="76"/>
        <v>7015.506945497892</v>
      </c>
      <c r="CA16" s="103">
        <v>16805.344345360289</v>
      </c>
      <c r="CB16" s="97">
        <v>16071.39</v>
      </c>
      <c r="CC16" s="97">
        <f t="shared" si="77"/>
        <v>733.95434536028915</v>
      </c>
      <c r="CD16" s="97">
        <f t="shared" si="78"/>
        <v>0</v>
      </c>
      <c r="CE16" s="102">
        <f t="shared" si="79"/>
        <v>733.95434536028915</v>
      </c>
      <c r="CF16" s="254">
        <f t="shared" si="80"/>
        <v>243897.73012867753</v>
      </c>
      <c r="CG16" s="97">
        <f t="shared" si="81"/>
        <v>260364.99126453802</v>
      </c>
      <c r="CH16" s="97">
        <f t="shared" si="82"/>
        <v>0</v>
      </c>
      <c r="CI16" s="104">
        <f t="shared" si="83"/>
        <v>-16467.261135860492</v>
      </c>
      <c r="CJ16" s="97">
        <f t="shared" si="84"/>
        <v>-16467.261135860492</v>
      </c>
      <c r="CK16" s="259">
        <f t="shared" si="85"/>
        <v>1.0675170741735587</v>
      </c>
      <c r="CL16" s="107">
        <v>22893.52</v>
      </c>
      <c r="CM16" s="108">
        <v>24353.59</v>
      </c>
      <c r="CN16" s="176"/>
      <c r="CR16" s="133"/>
      <c r="CS16" s="133"/>
    </row>
    <row r="17" spans="1:97" ht="15.75" customHeight="1" x14ac:dyDescent="0.2">
      <c r="A17" s="225">
        <v>11</v>
      </c>
      <c r="B17" s="223" t="s">
        <v>37</v>
      </c>
      <c r="C17" s="94">
        <v>6388.4</v>
      </c>
      <c r="D17" s="95">
        <v>23557.197148349871</v>
      </c>
      <c r="E17" s="95">
        <v>23774.349128962876</v>
      </c>
      <c r="F17" s="96">
        <f t="shared" si="34"/>
        <v>0</v>
      </c>
      <c r="G17" s="97">
        <f t="shared" si="35"/>
        <v>-217.15198061300543</v>
      </c>
      <c r="H17" s="164">
        <f t="shared" si="36"/>
        <v>-217.15198061300543</v>
      </c>
      <c r="I17" s="165">
        <v>41502.206729722668</v>
      </c>
      <c r="J17" s="95">
        <v>40377.770494347067</v>
      </c>
      <c r="K17" s="97">
        <f t="shared" si="37"/>
        <v>1124.4362353756005</v>
      </c>
      <c r="L17" s="97">
        <f t="shared" si="38"/>
        <v>0</v>
      </c>
      <c r="M17" s="166">
        <f t="shared" si="39"/>
        <v>1124.4362353756005</v>
      </c>
      <c r="N17" s="103">
        <v>25214.99044742811</v>
      </c>
      <c r="O17" s="98">
        <v>22018.410000000003</v>
      </c>
      <c r="P17" s="99">
        <f t="shared" si="40"/>
        <v>3196.5804474281067</v>
      </c>
      <c r="Q17" s="99">
        <f t="shared" si="41"/>
        <v>0</v>
      </c>
      <c r="R17" s="102">
        <f t="shared" si="42"/>
        <v>3196.5804474281067</v>
      </c>
      <c r="S17" s="103">
        <v>1188.2459160812591</v>
      </c>
      <c r="T17" s="97">
        <v>1499.28</v>
      </c>
      <c r="U17" s="99">
        <f t="shared" si="43"/>
        <v>0</v>
      </c>
      <c r="V17" s="101">
        <f t="shared" si="44"/>
        <v>-311.03408391874086</v>
      </c>
      <c r="W17" s="102">
        <v>-311.03408391874086</v>
      </c>
      <c r="X17" s="103">
        <v>18747.392616694702</v>
      </c>
      <c r="Y17" s="97">
        <v>14335.173333333334</v>
      </c>
      <c r="Z17" s="99">
        <f t="shared" si="45"/>
        <v>4412.2192833613681</v>
      </c>
      <c r="AA17" s="101">
        <f t="shared" si="46"/>
        <v>0</v>
      </c>
      <c r="AB17" s="102">
        <v>4412.2192833613681</v>
      </c>
      <c r="AC17" s="103">
        <v>2428.0012515042604</v>
      </c>
      <c r="AD17" s="97">
        <v>291.71000000000004</v>
      </c>
      <c r="AE17" s="97">
        <f t="shared" si="47"/>
        <v>2136.2912515042603</v>
      </c>
      <c r="AF17" s="97">
        <f t="shared" si="48"/>
        <v>0</v>
      </c>
      <c r="AG17" s="252">
        <f t="shared" si="49"/>
        <v>2136.2912515042603</v>
      </c>
      <c r="AH17" s="103">
        <v>37595.703259271904</v>
      </c>
      <c r="AI17" s="97">
        <v>43252.032123569734</v>
      </c>
      <c r="AJ17" s="99">
        <f t="shared" si="50"/>
        <v>0</v>
      </c>
      <c r="AK17" s="181">
        <f t="shared" si="51"/>
        <v>-5656.3288642978296</v>
      </c>
      <c r="AL17" s="102">
        <f t="shared" si="52"/>
        <v>-5656.3288642978296</v>
      </c>
      <c r="AM17" s="103">
        <v>1728.0512798488371</v>
      </c>
      <c r="AN17" s="97">
        <v>1475.56</v>
      </c>
      <c r="AO17" s="97">
        <f t="shared" si="53"/>
        <v>252.49127984883717</v>
      </c>
      <c r="AP17" s="97">
        <f t="shared" si="54"/>
        <v>0</v>
      </c>
      <c r="AQ17" s="252">
        <f t="shared" si="55"/>
        <v>252.49127984883717</v>
      </c>
      <c r="AR17" s="103">
        <v>63.887104898429293</v>
      </c>
      <c r="AS17" s="97">
        <v>145.06</v>
      </c>
      <c r="AT17" s="99">
        <f t="shared" si="56"/>
        <v>0</v>
      </c>
      <c r="AU17" s="181">
        <f t="shared" si="57"/>
        <v>-81.172895101570703</v>
      </c>
      <c r="AV17" s="100">
        <f t="shared" si="58"/>
        <v>-81.172895101570703</v>
      </c>
      <c r="AW17" s="103">
        <v>1986.7807392176328</v>
      </c>
      <c r="AX17" s="97">
        <v>2027.02</v>
      </c>
      <c r="AY17" s="97">
        <f t="shared" si="59"/>
        <v>0</v>
      </c>
      <c r="AZ17" s="97">
        <f t="shared" si="60"/>
        <v>-40.239260782367182</v>
      </c>
      <c r="BA17" s="102">
        <f t="shared" si="61"/>
        <v>-40.239260782367182</v>
      </c>
      <c r="BB17" s="103">
        <v>5315.1309679418209</v>
      </c>
      <c r="BC17" s="97">
        <v>1679.7899999999997</v>
      </c>
      <c r="BD17" s="99">
        <f t="shared" si="62"/>
        <v>3635.340967941821</v>
      </c>
      <c r="BE17" s="181">
        <f t="shared" si="63"/>
        <v>0</v>
      </c>
      <c r="BF17" s="100">
        <f t="shared" si="64"/>
        <v>3635.340967941821</v>
      </c>
      <c r="BG17" s="103">
        <v>50171.252452119857</v>
      </c>
      <c r="BH17" s="97">
        <v>47482.054326306177</v>
      </c>
      <c r="BI17" s="97">
        <f t="shared" si="65"/>
        <v>2689.1981258136802</v>
      </c>
      <c r="BJ17" s="97">
        <f t="shared" si="66"/>
        <v>0</v>
      </c>
      <c r="BK17" s="252">
        <f t="shared" si="67"/>
        <v>2689.1981258136802</v>
      </c>
      <c r="BL17" s="103">
        <v>4181.207431988395</v>
      </c>
      <c r="BM17" s="97">
        <v>6639.3395427621872</v>
      </c>
      <c r="BN17" s="99">
        <f t="shared" si="68"/>
        <v>0</v>
      </c>
      <c r="BO17" s="181">
        <f t="shared" si="69"/>
        <v>-2458.1321107737922</v>
      </c>
      <c r="BP17" s="100">
        <f t="shared" si="70"/>
        <v>-2458.1321107737922</v>
      </c>
      <c r="BQ17" s="103">
        <v>5.1107043794889169</v>
      </c>
      <c r="BR17" s="97">
        <v>0</v>
      </c>
      <c r="BS17" s="97">
        <f t="shared" si="71"/>
        <v>5.1107043794889169</v>
      </c>
      <c r="BT17" s="97">
        <f t="shared" si="72"/>
        <v>0</v>
      </c>
      <c r="BU17" s="102">
        <f t="shared" si="73"/>
        <v>5.1107043794889169</v>
      </c>
      <c r="BV17" s="103">
        <v>13667.955548239781</v>
      </c>
      <c r="BW17" s="97">
        <v>11063.690000000002</v>
      </c>
      <c r="BX17" s="99">
        <f t="shared" si="74"/>
        <v>2604.2655482397786</v>
      </c>
      <c r="BY17" s="101">
        <f t="shared" si="75"/>
        <v>0</v>
      </c>
      <c r="BZ17" s="250">
        <f t="shared" si="76"/>
        <v>2604.2655482397786</v>
      </c>
      <c r="CA17" s="103">
        <v>17268.957127343972</v>
      </c>
      <c r="CB17" s="97">
        <v>19064.629999999997</v>
      </c>
      <c r="CC17" s="97">
        <f t="shared" si="77"/>
        <v>0</v>
      </c>
      <c r="CD17" s="97">
        <f t="shared" si="78"/>
        <v>-1795.672872656025</v>
      </c>
      <c r="CE17" s="102">
        <f t="shared" si="79"/>
        <v>-1795.672872656025</v>
      </c>
      <c r="CF17" s="254">
        <f t="shared" si="80"/>
        <v>244622.07072503099</v>
      </c>
      <c r="CG17" s="97">
        <f t="shared" si="81"/>
        <v>235125.8689492814</v>
      </c>
      <c r="CH17" s="97">
        <f t="shared" si="82"/>
        <v>9496.2017757495923</v>
      </c>
      <c r="CI17" s="104">
        <f t="shared" si="83"/>
        <v>0</v>
      </c>
      <c r="CJ17" s="97">
        <f t="shared" si="84"/>
        <v>9496.2017757495923</v>
      </c>
      <c r="CK17" s="259">
        <f t="shared" si="85"/>
        <v>0.96118011041438756</v>
      </c>
      <c r="CL17" s="107">
        <v>12725.8</v>
      </c>
      <c r="CM17" s="108">
        <v>24040.680000000004</v>
      </c>
      <c r="CN17" s="176"/>
      <c r="CR17" s="133"/>
      <c r="CS17" s="133"/>
    </row>
    <row r="18" spans="1:97" ht="15.75" customHeight="1" x14ac:dyDescent="0.2">
      <c r="A18" s="225">
        <v>12</v>
      </c>
      <c r="B18" s="223" t="s">
        <v>38</v>
      </c>
      <c r="C18" s="94">
        <v>6409.7000000000007</v>
      </c>
      <c r="D18" s="95">
        <v>23193.998976903524</v>
      </c>
      <c r="E18" s="95">
        <v>22275.800350768546</v>
      </c>
      <c r="F18" s="96">
        <f t="shared" si="34"/>
        <v>918.19862613497753</v>
      </c>
      <c r="G18" s="97">
        <f t="shared" si="35"/>
        <v>0</v>
      </c>
      <c r="H18" s="164">
        <f t="shared" si="36"/>
        <v>918.19862613497753</v>
      </c>
      <c r="I18" s="165">
        <v>34500.926239338289</v>
      </c>
      <c r="J18" s="95">
        <v>35667.571540330435</v>
      </c>
      <c r="K18" s="97">
        <f t="shared" si="37"/>
        <v>0</v>
      </c>
      <c r="L18" s="97">
        <f t="shared" si="38"/>
        <v>-1166.6453009921461</v>
      </c>
      <c r="M18" s="166">
        <f t="shared" si="39"/>
        <v>-1166.6453009921461</v>
      </c>
      <c r="N18" s="103">
        <v>24985.605027441208</v>
      </c>
      <c r="O18" s="98">
        <v>21792.03</v>
      </c>
      <c r="P18" s="99">
        <f t="shared" si="40"/>
        <v>3193.5750274412094</v>
      </c>
      <c r="Q18" s="99">
        <f t="shared" si="41"/>
        <v>0</v>
      </c>
      <c r="R18" s="102">
        <f t="shared" si="42"/>
        <v>3193.5750274412094</v>
      </c>
      <c r="S18" s="103">
        <v>1333.2377154308767</v>
      </c>
      <c r="T18" s="97">
        <v>1468.82</v>
      </c>
      <c r="U18" s="99">
        <f t="shared" si="43"/>
        <v>0</v>
      </c>
      <c r="V18" s="101">
        <f t="shared" si="44"/>
        <v>-135.5822845691232</v>
      </c>
      <c r="W18" s="102">
        <v>-135.5822845691232</v>
      </c>
      <c r="X18" s="103">
        <v>23708.827357878254</v>
      </c>
      <c r="Y18" s="97">
        <v>19361.354999999996</v>
      </c>
      <c r="Z18" s="99">
        <f t="shared" si="45"/>
        <v>4347.4723578782578</v>
      </c>
      <c r="AA18" s="101">
        <f t="shared" si="46"/>
        <v>0</v>
      </c>
      <c r="AB18" s="102">
        <v>4347.4723578782578</v>
      </c>
      <c r="AC18" s="103">
        <v>1757.1510836404841</v>
      </c>
      <c r="AD18" s="97">
        <v>0</v>
      </c>
      <c r="AE18" s="97">
        <f t="shared" si="47"/>
        <v>1757.1510836404841</v>
      </c>
      <c r="AF18" s="97">
        <f t="shared" si="48"/>
        <v>0</v>
      </c>
      <c r="AG18" s="252">
        <f t="shared" si="49"/>
        <v>1757.1510836404841</v>
      </c>
      <c r="AH18" s="103">
        <v>37353.285107681921</v>
      </c>
      <c r="AI18" s="97">
        <v>41275.995646576164</v>
      </c>
      <c r="AJ18" s="99">
        <f t="shared" si="50"/>
        <v>0</v>
      </c>
      <c r="AK18" s="181">
        <f t="shared" si="51"/>
        <v>-3922.7105388942437</v>
      </c>
      <c r="AL18" s="102">
        <f t="shared" si="52"/>
        <v>-3922.7105388942437</v>
      </c>
      <c r="AM18" s="103">
        <v>1871.6950001614168</v>
      </c>
      <c r="AN18" s="97">
        <v>1584.3199999999997</v>
      </c>
      <c r="AO18" s="97">
        <f t="shared" si="53"/>
        <v>287.37500016141712</v>
      </c>
      <c r="AP18" s="97">
        <f t="shared" si="54"/>
        <v>0</v>
      </c>
      <c r="AQ18" s="252">
        <f t="shared" si="55"/>
        <v>287.37500016141712</v>
      </c>
      <c r="AR18" s="103">
        <v>64.098654309414911</v>
      </c>
      <c r="AS18" s="97">
        <v>0</v>
      </c>
      <c r="AT18" s="99">
        <f t="shared" si="56"/>
        <v>64.098654309414911</v>
      </c>
      <c r="AU18" s="181">
        <f t="shared" si="57"/>
        <v>0</v>
      </c>
      <c r="AV18" s="100">
        <f t="shared" si="58"/>
        <v>64.098654309414911</v>
      </c>
      <c r="AW18" s="103">
        <v>1993.4412604749807</v>
      </c>
      <c r="AX18" s="97">
        <v>2027.02</v>
      </c>
      <c r="AY18" s="97">
        <f t="shared" si="59"/>
        <v>0</v>
      </c>
      <c r="AZ18" s="97">
        <f t="shared" si="60"/>
        <v>-33.578739525019273</v>
      </c>
      <c r="BA18" s="102">
        <f t="shared" si="61"/>
        <v>-33.578739525019273</v>
      </c>
      <c r="BB18" s="103">
        <v>5320.0953198204998</v>
      </c>
      <c r="BC18" s="97">
        <v>11172.890000000001</v>
      </c>
      <c r="BD18" s="99">
        <f t="shared" si="62"/>
        <v>0</v>
      </c>
      <c r="BE18" s="181">
        <f t="shared" si="63"/>
        <v>-5852.7946801795015</v>
      </c>
      <c r="BF18" s="100">
        <f t="shared" si="64"/>
        <v>-5852.7946801795015</v>
      </c>
      <c r="BG18" s="103">
        <v>53131.098650387699</v>
      </c>
      <c r="BH18" s="97">
        <v>60725.224326306168</v>
      </c>
      <c r="BI18" s="97">
        <f t="shared" si="65"/>
        <v>0</v>
      </c>
      <c r="BJ18" s="97">
        <f t="shared" si="66"/>
        <v>-7594.1256759184689</v>
      </c>
      <c r="BK18" s="252">
        <f t="shared" si="67"/>
        <v>-7594.1256759184689</v>
      </c>
      <c r="BL18" s="103">
        <v>4377.9502971640031</v>
      </c>
      <c r="BM18" s="97">
        <v>4707.1993920185359</v>
      </c>
      <c r="BN18" s="99">
        <f t="shared" si="68"/>
        <v>0</v>
      </c>
      <c r="BO18" s="181">
        <f t="shared" si="69"/>
        <v>-329.24909485453281</v>
      </c>
      <c r="BP18" s="100">
        <f t="shared" si="70"/>
        <v>-329.24909485453281</v>
      </c>
      <c r="BQ18" s="103">
        <v>5.1276360063567985</v>
      </c>
      <c r="BR18" s="97">
        <v>0</v>
      </c>
      <c r="BS18" s="97">
        <f t="shared" si="71"/>
        <v>5.1276360063567985</v>
      </c>
      <c r="BT18" s="97">
        <f t="shared" si="72"/>
        <v>0</v>
      </c>
      <c r="BU18" s="102">
        <f t="shared" si="73"/>
        <v>5.1276360063567985</v>
      </c>
      <c r="BV18" s="103">
        <v>13909.227583992642</v>
      </c>
      <c r="BW18" s="97">
        <v>10012.73</v>
      </c>
      <c r="BX18" s="99">
        <f t="shared" si="74"/>
        <v>3896.4975839926428</v>
      </c>
      <c r="BY18" s="101">
        <f t="shared" si="75"/>
        <v>0</v>
      </c>
      <c r="BZ18" s="250">
        <f t="shared" si="76"/>
        <v>3896.4975839926428</v>
      </c>
      <c r="CA18" s="103">
        <v>17539.045493470039</v>
      </c>
      <c r="CB18" s="97">
        <v>16219.539999999999</v>
      </c>
      <c r="CC18" s="97">
        <f t="shared" si="77"/>
        <v>1319.5054934700402</v>
      </c>
      <c r="CD18" s="97">
        <f t="shared" si="78"/>
        <v>0</v>
      </c>
      <c r="CE18" s="102">
        <f t="shared" si="79"/>
        <v>1319.5054934700402</v>
      </c>
      <c r="CF18" s="254">
        <f t="shared" si="80"/>
        <v>245044.81140410158</v>
      </c>
      <c r="CG18" s="97">
        <f t="shared" si="81"/>
        <v>248290.4962559999</v>
      </c>
      <c r="CH18" s="97">
        <f t="shared" si="82"/>
        <v>0</v>
      </c>
      <c r="CI18" s="104">
        <f t="shared" si="83"/>
        <v>-3245.684851898317</v>
      </c>
      <c r="CJ18" s="97">
        <f t="shared" si="84"/>
        <v>-3245.684851898317</v>
      </c>
      <c r="CK18" s="259">
        <f t="shared" si="85"/>
        <v>1.0132452706641721</v>
      </c>
      <c r="CL18" s="107">
        <v>26568.15</v>
      </c>
      <c r="CM18" s="108">
        <v>24436.309999999998</v>
      </c>
      <c r="CN18" s="176">
        <f t="shared" si="86"/>
        <v>2131.8400000000038</v>
      </c>
      <c r="CR18" s="133"/>
      <c r="CS18" s="133"/>
    </row>
    <row r="19" spans="1:97" ht="15.75" customHeight="1" x14ac:dyDescent="0.2">
      <c r="A19" s="225">
        <v>13</v>
      </c>
      <c r="B19" s="223" t="s">
        <v>39</v>
      </c>
      <c r="C19" s="94">
        <v>6516.91</v>
      </c>
      <c r="D19" s="95">
        <v>18507.830348688814</v>
      </c>
      <c r="E19" s="95">
        <v>19554.307872552672</v>
      </c>
      <c r="F19" s="96">
        <f t="shared" si="34"/>
        <v>0</v>
      </c>
      <c r="G19" s="97">
        <f t="shared" si="35"/>
        <v>-1046.4775238638576</v>
      </c>
      <c r="H19" s="164">
        <f t="shared" si="36"/>
        <v>-1046.4775238638576</v>
      </c>
      <c r="I19" s="165">
        <v>49167.295053418711</v>
      </c>
      <c r="J19" s="95">
        <v>52699.989722639293</v>
      </c>
      <c r="K19" s="97">
        <f t="shared" si="37"/>
        <v>0</v>
      </c>
      <c r="L19" s="97">
        <f t="shared" si="38"/>
        <v>-3532.694669220582</v>
      </c>
      <c r="M19" s="166">
        <f t="shared" si="39"/>
        <v>-3532.694669220582</v>
      </c>
      <c r="N19" s="103">
        <v>40921.136650261462</v>
      </c>
      <c r="O19" s="98">
        <v>34970.33</v>
      </c>
      <c r="P19" s="99">
        <f t="shared" si="40"/>
        <v>5950.8066502614602</v>
      </c>
      <c r="Q19" s="99">
        <f t="shared" si="41"/>
        <v>0</v>
      </c>
      <c r="R19" s="102">
        <f t="shared" si="42"/>
        <v>5950.8066502614602</v>
      </c>
      <c r="S19" s="103">
        <v>875.17138176974777</v>
      </c>
      <c r="T19" s="97">
        <v>985.15</v>
      </c>
      <c r="U19" s="99">
        <f t="shared" si="43"/>
        <v>0</v>
      </c>
      <c r="V19" s="101">
        <f t="shared" si="44"/>
        <v>-109.97861823025221</v>
      </c>
      <c r="W19" s="102">
        <v>-109.97861823025221</v>
      </c>
      <c r="X19" s="103">
        <v>16824.34966866707</v>
      </c>
      <c r="Y19" s="97">
        <v>14064.186666666668</v>
      </c>
      <c r="Z19" s="99">
        <f t="shared" si="45"/>
        <v>2760.1630020004013</v>
      </c>
      <c r="AA19" s="101">
        <f t="shared" si="46"/>
        <v>0</v>
      </c>
      <c r="AB19" s="102">
        <v>2760.1630020004013</v>
      </c>
      <c r="AC19" s="103">
        <v>874.15453291560993</v>
      </c>
      <c r="AD19" s="97">
        <v>0</v>
      </c>
      <c r="AE19" s="97">
        <f t="shared" si="47"/>
        <v>874.15453291560993</v>
      </c>
      <c r="AF19" s="97">
        <f t="shared" si="48"/>
        <v>0</v>
      </c>
      <c r="AG19" s="252">
        <f t="shared" si="49"/>
        <v>874.15453291560993</v>
      </c>
      <c r="AH19" s="103">
        <v>28860.733185793622</v>
      </c>
      <c r="AI19" s="97">
        <v>51435.378521988736</v>
      </c>
      <c r="AJ19" s="99">
        <f t="shared" si="50"/>
        <v>0</v>
      </c>
      <c r="AK19" s="181">
        <f t="shared" si="51"/>
        <v>-22574.645336195113</v>
      </c>
      <c r="AL19" s="102">
        <f t="shared" si="52"/>
        <v>-22574.645336195113</v>
      </c>
      <c r="AM19" s="103">
        <v>1828.0231442599502</v>
      </c>
      <c r="AN19" s="97">
        <v>1588.8800000000003</v>
      </c>
      <c r="AO19" s="97">
        <f t="shared" si="53"/>
        <v>239.14314425994985</v>
      </c>
      <c r="AP19" s="97">
        <f t="shared" si="54"/>
        <v>0</v>
      </c>
      <c r="AQ19" s="252">
        <f t="shared" si="55"/>
        <v>239.14314425994985</v>
      </c>
      <c r="AR19" s="103">
        <v>65.011981686848742</v>
      </c>
      <c r="AS19" s="97">
        <v>0</v>
      </c>
      <c r="AT19" s="99">
        <f t="shared" si="56"/>
        <v>65.011981686848742</v>
      </c>
      <c r="AU19" s="181">
        <f t="shared" si="57"/>
        <v>0</v>
      </c>
      <c r="AV19" s="100">
        <f t="shared" si="58"/>
        <v>65.011981686848742</v>
      </c>
      <c r="AW19" s="103">
        <v>1623.5583742162735</v>
      </c>
      <c r="AX19" s="97">
        <v>2111.6</v>
      </c>
      <c r="AY19" s="97">
        <f t="shared" si="59"/>
        <v>0</v>
      </c>
      <c r="AZ19" s="97">
        <f t="shared" si="60"/>
        <v>-488.04162578372643</v>
      </c>
      <c r="BA19" s="102">
        <f t="shared" si="61"/>
        <v>-488.04162578372643</v>
      </c>
      <c r="BB19" s="103">
        <v>2702.1914514439886</v>
      </c>
      <c r="BC19" s="97">
        <v>9649.44</v>
      </c>
      <c r="BD19" s="99">
        <f t="shared" si="62"/>
        <v>0</v>
      </c>
      <c r="BE19" s="181">
        <f t="shared" si="63"/>
        <v>-6947.2485485560119</v>
      </c>
      <c r="BF19" s="100">
        <f t="shared" si="64"/>
        <v>-6947.2485485560119</v>
      </c>
      <c r="BG19" s="103">
        <v>39527.029530023166</v>
      </c>
      <c r="BH19" s="97">
        <v>99402.300552283705</v>
      </c>
      <c r="BI19" s="97">
        <f t="shared" si="65"/>
        <v>0</v>
      </c>
      <c r="BJ19" s="97">
        <f t="shared" si="66"/>
        <v>-59875.271022260538</v>
      </c>
      <c r="BK19" s="252">
        <f t="shared" si="67"/>
        <v>-59875.271022260538</v>
      </c>
      <c r="BL19" s="103">
        <v>8902.5356361303566</v>
      </c>
      <c r="BM19" s="97">
        <v>11055.419325884439</v>
      </c>
      <c r="BN19" s="99">
        <f t="shared" si="68"/>
        <v>0</v>
      </c>
      <c r="BO19" s="181">
        <f t="shared" si="69"/>
        <v>-2152.8836897540823</v>
      </c>
      <c r="BP19" s="100">
        <f t="shared" si="70"/>
        <v>-2152.8836897540823</v>
      </c>
      <c r="BQ19" s="103">
        <v>5.0288034156539201</v>
      </c>
      <c r="BR19" s="97">
        <v>0</v>
      </c>
      <c r="BS19" s="97">
        <f t="shared" si="71"/>
        <v>5.0288034156539201</v>
      </c>
      <c r="BT19" s="97">
        <f t="shared" si="72"/>
        <v>0</v>
      </c>
      <c r="BU19" s="102">
        <f t="shared" si="73"/>
        <v>5.0288034156539201</v>
      </c>
      <c r="BV19" s="103">
        <v>15246.19761150442</v>
      </c>
      <c r="BW19" s="97">
        <v>1887.6999999999998</v>
      </c>
      <c r="BX19" s="99">
        <f t="shared" si="74"/>
        <v>13358.497611504419</v>
      </c>
      <c r="BY19" s="101">
        <f t="shared" si="75"/>
        <v>0</v>
      </c>
      <c r="BZ19" s="250">
        <f t="shared" si="76"/>
        <v>13358.497611504419</v>
      </c>
      <c r="CA19" s="103">
        <v>19402.953429713074</v>
      </c>
      <c r="CB19" s="97">
        <v>18514.470000000005</v>
      </c>
      <c r="CC19" s="97">
        <f t="shared" si="77"/>
        <v>888.4834297130692</v>
      </c>
      <c r="CD19" s="97">
        <f t="shared" si="78"/>
        <v>0</v>
      </c>
      <c r="CE19" s="102">
        <f t="shared" si="79"/>
        <v>888.4834297130692</v>
      </c>
      <c r="CF19" s="254">
        <f t="shared" si="80"/>
        <v>245333.20078390877</v>
      </c>
      <c r="CG19" s="97">
        <f t="shared" si="81"/>
        <v>317919.15266201552</v>
      </c>
      <c r="CH19" s="97">
        <f t="shared" si="82"/>
        <v>0</v>
      </c>
      <c r="CI19" s="104">
        <f t="shared" si="83"/>
        <v>-72585.951878106745</v>
      </c>
      <c r="CJ19" s="97">
        <f t="shared" si="84"/>
        <v>-72585.951878106745</v>
      </c>
      <c r="CK19" s="259">
        <f t="shared" si="85"/>
        <v>1.2958668115288683</v>
      </c>
      <c r="CL19" s="107">
        <v>45254.49</v>
      </c>
      <c r="CM19" s="108">
        <v>23980.920000000009</v>
      </c>
      <c r="CN19" s="176">
        <f t="shared" si="86"/>
        <v>21273.569999999989</v>
      </c>
      <c r="CR19" s="133"/>
      <c r="CS19" s="133"/>
    </row>
    <row r="20" spans="1:97" ht="15.75" customHeight="1" x14ac:dyDescent="0.2">
      <c r="A20" s="225">
        <v>14</v>
      </c>
      <c r="B20" s="223" t="s">
        <v>40</v>
      </c>
      <c r="C20" s="94">
        <v>928.1</v>
      </c>
      <c r="D20" s="95">
        <v>2281.2620848261822</v>
      </c>
      <c r="E20" s="95">
        <v>2498.710547047518</v>
      </c>
      <c r="F20" s="96">
        <f t="shared" si="34"/>
        <v>0</v>
      </c>
      <c r="G20" s="97">
        <f t="shared" si="35"/>
        <v>-217.44846222133583</v>
      </c>
      <c r="H20" s="164">
        <f t="shared" si="36"/>
        <v>-217.44846222133583</v>
      </c>
      <c r="I20" s="165">
        <v>4464.6240239505696</v>
      </c>
      <c r="J20" s="95">
        <v>5456.9535038133981</v>
      </c>
      <c r="K20" s="97">
        <f t="shared" si="37"/>
        <v>0</v>
      </c>
      <c r="L20" s="97">
        <f t="shared" si="38"/>
        <v>-992.32947986282852</v>
      </c>
      <c r="M20" s="166">
        <f t="shared" si="39"/>
        <v>-992.32947986282852</v>
      </c>
      <c r="N20" s="103">
        <v>4174.5911394887507</v>
      </c>
      <c r="O20" s="98">
        <v>3902.0400000000004</v>
      </c>
      <c r="P20" s="99">
        <f t="shared" si="40"/>
        <v>272.55113948875032</v>
      </c>
      <c r="Q20" s="99">
        <f t="shared" si="41"/>
        <v>0</v>
      </c>
      <c r="R20" s="102">
        <f t="shared" si="42"/>
        <v>272.55113948875032</v>
      </c>
      <c r="S20" s="103">
        <v>282.13314642494288</v>
      </c>
      <c r="T20" s="97">
        <v>428.7700000000001</v>
      </c>
      <c r="U20" s="99">
        <f t="shared" si="43"/>
        <v>0</v>
      </c>
      <c r="V20" s="101">
        <f t="shared" si="44"/>
        <v>-146.63685357505722</v>
      </c>
      <c r="W20" s="102">
        <v>-146.63685357505722</v>
      </c>
      <c r="X20" s="103">
        <v>0</v>
      </c>
      <c r="Y20" s="97">
        <v>0</v>
      </c>
      <c r="Z20" s="99">
        <f t="shared" si="45"/>
        <v>0</v>
      </c>
      <c r="AA20" s="101">
        <f t="shared" si="46"/>
        <v>0</v>
      </c>
      <c r="AB20" s="102">
        <v>0</v>
      </c>
      <c r="AC20" s="103">
        <v>0</v>
      </c>
      <c r="AD20" s="97">
        <v>0</v>
      </c>
      <c r="AE20" s="97">
        <f t="shared" si="47"/>
        <v>0</v>
      </c>
      <c r="AF20" s="97">
        <f t="shared" si="48"/>
        <v>0</v>
      </c>
      <c r="AG20" s="252">
        <f t="shared" si="49"/>
        <v>0</v>
      </c>
      <c r="AH20" s="103">
        <v>5574.1675882941354</v>
      </c>
      <c r="AI20" s="97">
        <v>4606.6037493825015</v>
      </c>
      <c r="AJ20" s="99">
        <f t="shared" si="50"/>
        <v>967.56383891163387</v>
      </c>
      <c r="AK20" s="181">
        <f t="shared" si="51"/>
        <v>0</v>
      </c>
      <c r="AL20" s="102">
        <f t="shared" si="52"/>
        <v>967.56383891163387</v>
      </c>
      <c r="AM20" s="103">
        <v>1186.1089473727461</v>
      </c>
      <c r="AN20" s="97">
        <v>1027.2699999999998</v>
      </c>
      <c r="AO20" s="97">
        <f t="shared" si="53"/>
        <v>158.83894737274636</v>
      </c>
      <c r="AP20" s="97">
        <f t="shared" si="54"/>
        <v>0</v>
      </c>
      <c r="AQ20" s="252">
        <f t="shared" si="55"/>
        <v>158.83894737274636</v>
      </c>
      <c r="AR20" s="103">
        <v>45.475828672854405</v>
      </c>
      <c r="AS20" s="97">
        <v>290.08999999999997</v>
      </c>
      <c r="AT20" s="99">
        <f t="shared" si="56"/>
        <v>0</v>
      </c>
      <c r="AU20" s="181">
        <f t="shared" si="57"/>
        <v>-244.61417132714558</v>
      </c>
      <c r="AV20" s="100">
        <f t="shared" si="58"/>
        <v>-244.61417132714558</v>
      </c>
      <c r="AW20" s="103">
        <v>350.82375031728452</v>
      </c>
      <c r="AX20" s="97">
        <v>299.56</v>
      </c>
      <c r="AY20" s="97">
        <f t="shared" si="59"/>
        <v>51.263750317284519</v>
      </c>
      <c r="AZ20" s="97">
        <f t="shared" si="60"/>
        <v>0</v>
      </c>
      <c r="BA20" s="102">
        <f t="shared" si="61"/>
        <v>51.263750317284519</v>
      </c>
      <c r="BB20" s="103">
        <v>1724.4151758602325</v>
      </c>
      <c r="BC20" s="97">
        <v>1043.1899999999998</v>
      </c>
      <c r="BD20" s="99">
        <f t="shared" si="62"/>
        <v>681.22517586023264</v>
      </c>
      <c r="BE20" s="181">
        <f t="shared" si="63"/>
        <v>0</v>
      </c>
      <c r="BF20" s="100">
        <f t="shared" si="64"/>
        <v>681.22517586023264</v>
      </c>
      <c r="BG20" s="103">
        <v>9275.4189542494441</v>
      </c>
      <c r="BH20" s="97">
        <v>761.32626509614306</v>
      </c>
      <c r="BI20" s="97">
        <f t="shared" si="65"/>
        <v>8514.0926891533018</v>
      </c>
      <c r="BJ20" s="97">
        <f t="shared" si="66"/>
        <v>0</v>
      </c>
      <c r="BK20" s="252">
        <f t="shared" si="67"/>
        <v>8514.0926891533018</v>
      </c>
      <c r="BL20" s="103">
        <v>1998.6586951772742</v>
      </c>
      <c r="BM20" s="97">
        <v>2103.713096817155</v>
      </c>
      <c r="BN20" s="99">
        <f t="shared" si="68"/>
        <v>0</v>
      </c>
      <c r="BO20" s="181">
        <f t="shared" si="69"/>
        <v>-105.05440163988078</v>
      </c>
      <c r="BP20" s="100">
        <f t="shared" si="70"/>
        <v>-105.05440163988078</v>
      </c>
      <c r="BQ20" s="103">
        <v>12.533123015914551</v>
      </c>
      <c r="BR20" s="97">
        <v>0</v>
      </c>
      <c r="BS20" s="97">
        <f t="shared" si="71"/>
        <v>12.533123015914551</v>
      </c>
      <c r="BT20" s="97">
        <f t="shared" si="72"/>
        <v>0</v>
      </c>
      <c r="BU20" s="102">
        <f t="shared" si="73"/>
        <v>12.533123015914551</v>
      </c>
      <c r="BV20" s="103">
        <v>3355.997542349668</v>
      </c>
      <c r="BW20" s="97">
        <v>4929.42</v>
      </c>
      <c r="BX20" s="99">
        <f t="shared" si="74"/>
        <v>0</v>
      </c>
      <c r="BY20" s="101">
        <f t="shared" si="75"/>
        <v>-1573.422457650332</v>
      </c>
      <c r="BZ20" s="250">
        <f t="shared" si="76"/>
        <v>-1573.422457650332</v>
      </c>
      <c r="CA20" s="103">
        <v>0</v>
      </c>
      <c r="CB20" s="97">
        <v>0</v>
      </c>
      <c r="CC20" s="97">
        <f t="shared" si="77"/>
        <v>0</v>
      </c>
      <c r="CD20" s="97">
        <f t="shared" si="78"/>
        <v>0</v>
      </c>
      <c r="CE20" s="102">
        <f t="shared" si="79"/>
        <v>0</v>
      </c>
      <c r="CF20" s="254">
        <f t="shared" si="80"/>
        <v>34726.21</v>
      </c>
      <c r="CG20" s="97">
        <f t="shared" si="81"/>
        <v>27347.647162156718</v>
      </c>
      <c r="CH20" s="97">
        <f t="shared" si="82"/>
        <v>7378.5628378432812</v>
      </c>
      <c r="CI20" s="104">
        <f t="shared" si="83"/>
        <v>0</v>
      </c>
      <c r="CJ20" s="97">
        <f t="shared" si="84"/>
        <v>7378.5628378432812</v>
      </c>
      <c r="CK20" s="259">
        <f t="shared" si="85"/>
        <v>0.78752179296723479</v>
      </c>
      <c r="CL20" s="107">
        <v>602.37</v>
      </c>
      <c r="CM20" s="108">
        <v>3437.0199999999995</v>
      </c>
      <c r="CN20" s="176"/>
      <c r="CR20" s="133"/>
      <c r="CS20" s="133"/>
    </row>
    <row r="21" spans="1:97" ht="15.75" customHeight="1" x14ac:dyDescent="0.2">
      <c r="A21" s="225">
        <v>15</v>
      </c>
      <c r="B21" s="223" t="s">
        <v>41</v>
      </c>
      <c r="C21" s="94">
        <v>3665.8</v>
      </c>
      <c r="D21" s="95">
        <v>8630.2637655544186</v>
      </c>
      <c r="E21" s="95">
        <v>10400.706426212504</v>
      </c>
      <c r="F21" s="96">
        <f t="shared" si="34"/>
        <v>0</v>
      </c>
      <c r="G21" s="97">
        <f t="shared" si="35"/>
        <v>-1770.4426606580855</v>
      </c>
      <c r="H21" s="164">
        <f t="shared" si="36"/>
        <v>-1770.4426606580855</v>
      </c>
      <c r="I21" s="165">
        <v>27878.495488843881</v>
      </c>
      <c r="J21" s="95">
        <v>23634.318830136104</v>
      </c>
      <c r="K21" s="97">
        <f t="shared" si="37"/>
        <v>4244.1766587077764</v>
      </c>
      <c r="L21" s="97">
        <f t="shared" si="38"/>
        <v>0</v>
      </c>
      <c r="M21" s="166">
        <f t="shared" si="39"/>
        <v>4244.1766587077764</v>
      </c>
      <c r="N21" s="103">
        <v>16019.124256224417</v>
      </c>
      <c r="O21" s="98">
        <v>14804.210000000001</v>
      </c>
      <c r="P21" s="99">
        <f t="shared" si="40"/>
        <v>1214.914256224416</v>
      </c>
      <c r="Q21" s="99">
        <f t="shared" si="41"/>
        <v>0</v>
      </c>
      <c r="R21" s="102">
        <f t="shared" si="42"/>
        <v>1214.914256224416</v>
      </c>
      <c r="S21" s="103">
        <v>877.95300465869286</v>
      </c>
      <c r="T21" s="97">
        <v>607.92999999999984</v>
      </c>
      <c r="U21" s="99">
        <f t="shared" si="43"/>
        <v>270.02300465869303</v>
      </c>
      <c r="V21" s="101">
        <f t="shared" si="44"/>
        <v>0</v>
      </c>
      <c r="W21" s="102">
        <v>270.02300465869303</v>
      </c>
      <c r="X21" s="103">
        <v>0</v>
      </c>
      <c r="Y21" s="97">
        <v>0</v>
      </c>
      <c r="Z21" s="99">
        <f t="shared" si="45"/>
        <v>0</v>
      </c>
      <c r="AA21" s="101">
        <f t="shared" si="46"/>
        <v>0</v>
      </c>
      <c r="AB21" s="102">
        <v>0</v>
      </c>
      <c r="AC21" s="103">
        <v>0</v>
      </c>
      <c r="AD21" s="97">
        <v>0</v>
      </c>
      <c r="AE21" s="97">
        <f t="shared" si="47"/>
        <v>0</v>
      </c>
      <c r="AF21" s="97">
        <f t="shared" si="48"/>
        <v>0</v>
      </c>
      <c r="AG21" s="252">
        <f t="shared" si="49"/>
        <v>0</v>
      </c>
      <c r="AH21" s="103">
        <v>21435.415122227012</v>
      </c>
      <c r="AI21" s="97">
        <v>18563.768515484699</v>
      </c>
      <c r="AJ21" s="99">
        <f t="shared" si="50"/>
        <v>2871.6466067423135</v>
      </c>
      <c r="AK21" s="181">
        <f t="shared" si="51"/>
        <v>0</v>
      </c>
      <c r="AL21" s="102">
        <f t="shared" si="52"/>
        <v>2871.6466067423135</v>
      </c>
      <c r="AM21" s="103">
        <v>1794.4108709103318</v>
      </c>
      <c r="AN21" s="97">
        <v>1562.71</v>
      </c>
      <c r="AO21" s="97">
        <f t="shared" si="53"/>
        <v>231.70087091033179</v>
      </c>
      <c r="AP21" s="97">
        <f t="shared" si="54"/>
        <v>0</v>
      </c>
      <c r="AQ21" s="252">
        <f t="shared" si="55"/>
        <v>231.70087091033179</v>
      </c>
      <c r="AR21" s="103">
        <v>71.480160662474105</v>
      </c>
      <c r="AS21" s="97">
        <v>145.26</v>
      </c>
      <c r="AT21" s="99">
        <f t="shared" si="56"/>
        <v>0</v>
      </c>
      <c r="AU21" s="181">
        <f t="shared" si="57"/>
        <v>-73.779839337525885</v>
      </c>
      <c r="AV21" s="100">
        <f t="shared" si="58"/>
        <v>-73.779839337525885</v>
      </c>
      <c r="AW21" s="103">
        <v>1185.8832860791442</v>
      </c>
      <c r="AX21" s="97">
        <v>794.41</v>
      </c>
      <c r="AY21" s="97">
        <f t="shared" si="59"/>
        <v>391.47328607914426</v>
      </c>
      <c r="AZ21" s="97">
        <f t="shared" si="60"/>
        <v>0</v>
      </c>
      <c r="BA21" s="102">
        <f t="shared" si="61"/>
        <v>391.47328607914426</v>
      </c>
      <c r="BB21" s="103">
        <v>5725.9894579487627</v>
      </c>
      <c r="BC21" s="97">
        <v>2449.8400000000006</v>
      </c>
      <c r="BD21" s="99">
        <f t="shared" si="62"/>
        <v>3276.1494579487621</v>
      </c>
      <c r="BE21" s="181">
        <f t="shared" si="63"/>
        <v>0</v>
      </c>
      <c r="BF21" s="100">
        <f t="shared" si="64"/>
        <v>3276.1494579487621</v>
      </c>
      <c r="BG21" s="103">
        <v>35245.76549746871</v>
      </c>
      <c r="BH21" s="97">
        <v>99383.214652748371</v>
      </c>
      <c r="BI21" s="97">
        <f t="shared" si="65"/>
        <v>0</v>
      </c>
      <c r="BJ21" s="97">
        <f t="shared" si="66"/>
        <v>-64137.449155279661</v>
      </c>
      <c r="BK21" s="252">
        <f t="shared" si="67"/>
        <v>-64137.449155279661</v>
      </c>
      <c r="BL21" s="103">
        <v>3256.2206426786097</v>
      </c>
      <c r="BM21" s="97">
        <v>9650.0731672346064</v>
      </c>
      <c r="BN21" s="99">
        <f t="shared" si="68"/>
        <v>0</v>
      </c>
      <c r="BO21" s="181">
        <f t="shared" si="69"/>
        <v>-6393.8525245559968</v>
      </c>
      <c r="BP21" s="100">
        <f t="shared" si="70"/>
        <v>-6393.8525245559968</v>
      </c>
      <c r="BQ21" s="103">
        <v>5.7824044545684634</v>
      </c>
      <c r="BR21" s="97">
        <v>0</v>
      </c>
      <c r="BS21" s="97">
        <f t="shared" si="71"/>
        <v>5.7824044545684634</v>
      </c>
      <c r="BT21" s="97">
        <f t="shared" si="72"/>
        <v>0</v>
      </c>
      <c r="BU21" s="102">
        <f t="shared" si="73"/>
        <v>5.7824044545684634</v>
      </c>
      <c r="BV21" s="103">
        <v>8015.8755778869836</v>
      </c>
      <c r="BW21" s="97">
        <v>9351.8300000000017</v>
      </c>
      <c r="BX21" s="99">
        <f t="shared" si="74"/>
        <v>0</v>
      </c>
      <c r="BY21" s="101">
        <f t="shared" si="75"/>
        <v>-1335.9544221130182</v>
      </c>
      <c r="BZ21" s="250">
        <f t="shared" si="76"/>
        <v>-1335.9544221130182</v>
      </c>
      <c r="CA21" s="103">
        <v>0</v>
      </c>
      <c r="CB21" s="97">
        <v>0</v>
      </c>
      <c r="CC21" s="97">
        <f t="shared" si="77"/>
        <v>0</v>
      </c>
      <c r="CD21" s="97">
        <f t="shared" si="78"/>
        <v>0</v>
      </c>
      <c r="CE21" s="102">
        <f t="shared" si="79"/>
        <v>0</v>
      </c>
      <c r="CF21" s="254">
        <f t="shared" si="80"/>
        <v>130142.659535598</v>
      </c>
      <c r="CG21" s="97">
        <f t="shared" si="81"/>
        <v>191348.27159181627</v>
      </c>
      <c r="CH21" s="97">
        <f t="shared" si="82"/>
        <v>0</v>
      </c>
      <c r="CI21" s="104">
        <f t="shared" si="83"/>
        <v>-61205.612056218277</v>
      </c>
      <c r="CJ21" s="97">
        <f t="shared" si="84"/>
        <v>-61205.612056218277</v>
      </c>
      <c r="CK21" s="259">
        <f t="shared" si="85"/>
        <v>1.4702963061814229</v>
      </c>
      <c r="CL21" s="107">
        <v>10227.42</v>
      </c>
      <c r="CM21" s="108">
        <v>12945.010000000002</v>
      </c>
      <c r="CN21" s="176"/>
      <c r="CR21" s="133"/>
      <c r="CS21" s="133"/>
    </row>
    <row r="22" spans="1:97" ht="15.75" customHeight="1" x14ac:dyDescent="0.2">
      <c r="A22" s="225">
        <v>16</v>
      </c>
      <c r="B22" s="223" t="s">
        <v>42</v>
      </c>
      <c r="C22" s="94">
        <v>4140.5</v>
      </c>
      <c r="D22" s="95">
        <v>10961.174830813312</v>
      </c>
      <c r="E22" s="95">
        <v>11274.655932778476</v>
      </c>
      <c r="F22" s="96">
        <f t="shared" si="34"/>
        <v>0</v>
      </c>
      <c r="G22" s="97">
        <f t="shared" si="35"/>
        <v>-313.48110196516427</v>
      </c>
      <c r="H22" s="164">
        <f t="shared" si="36"/>
        <v>-313.48110196516427</v>
      </c>
      <c r="I22" s="165">
        <v>21626.172832975819</v>
      </c>
      <c r="J22" s="95">
        <v>20667.228203068054</v>
      </c>
      <c r="K22" s="97">
        <f t="shared" si="37"/>
        <v>958.94462990776447</v>
      </c>
      <c r="L22" s="97">
        <f t="shared" si="38"/>
        <v>0</v>
      </c>
      <c r="M22" s="166">
        <f t="shared" si="39"/>
        <v>958.94462990776447</v>
      </c>
      <c r="N22" s="103">
        <v>12700.414516420555</v>
      </c>
      <c r="O22" s="98">
        <v>11504.539999999999</v>
      </c>
      <c r="P22" s="99">
        <f t="shared" si="40"/>
        <v>1195.8745164205557</v>
      </c>
      <c r="Q22" s="99">
        <f t="shared" si="41"/>
        <v>0</v>
      </c>
      <c r="R22" s="102">
        <f t="shared" si="42"/>
        <v>1195.8745164205557</v>
      </c>
      <c r="S22" s="103">
        <v>867.53268683806266</v>
      </c>
      <c r="T22" s="97">
        <v>603.92999999999984</v>
      </c>
      <c r="U22" s="99">
        <f t="shared" si="43"/>
        <v>263.60268683806282</v>
      </c>
      <c r="V22" s="101">
        <f t="shared" si="44"/>
        <v>0</v>
      </c>
      <c r="W22" s="102">
        <v>263.60268683806282</v>
      </c>
      <c r="X22" s="103">
        <v>3865.0103580211426</v>
      </c>
      <c r="Y22" s="97">
        <v>3677.3633333333332</v>
      </c>
      <c r="Z22" s="99">
        <f t="shared" si="45"/>
        <v>187.64702468780933</v>
      </c>
      <c r="AA22" s="101">
        <f t="shared" si="46"/>
        <v>0</v>
      </c>
      <c r="AB22" s="102">
        <v>187.64702468780933</v>
      </c>
      <c r="AC22" s="103">
        <v>0</v>
      </c>
      <c r="AD22" s="97">
        <v>0</v>
      </c>
      <c r="AE22" s="97">
        <f t="shared" si="47"/>
        <v>0</v>
      </c>
      <c r="AF22" s="97">
        <f t="shared" si="48"/>
        <v>0</v>
      </c>
      <c r="AG22" s="252">
        <f t="shared" si="49"/>
        <v>0</v>
      </c>
      <c r="AH22" s="103">
        <v>21713.197693024838</v>
      </c>
      <c r="AI22" s="97">
        <v>17428.464601981035</v>
      </c>
      <c r="AJ22" s="99">
        <f t="shared" si="50"/>
        <v>4284.7330910438031</v>
      </c>
      <c r="AK22" s="181">
        <f t="shared" si="51"/>
        <v>0</v>
      </c>
      <c r="AL22" s="102">
        <f t="shared" si="52"/>
        <v>4284.7330910438031</v>
      </c>
      <c r="AM22" s="103">
        <v>1215.3831215889372</v>
      </c>
      <c r="AN22" s="97">
        <v>1037.0900000000001</v>
      </c>
      <c r="AO22" s="97">
        <f t="shared" si="53"/>
        <v>178.29312158893708</v>
      </c>
      <c r="AP22" s="97">
        <f t="shared" si="54"/>
        <v>0</v>
      </c>
      <c r="AQ22" s="252">
        <f t="shared" si="55"/>
        <v>178.29312158893708</v>
      </c>
      <c r="AR22" s="103">
        <v>41.408387062986549</v>
      </c>
      <c r="AS22" s="97">
        <v>0</v>
      </c>
      <c r="AT22" s="99">
        <f t="shared" si="56"/>
        <v>41.408387062986549</v>
      </c>
      <c r="AU22" s="181">
        <f t="shared" si="57"/>
        <v>0</v>
      </c>
      <c r="AV22" s="100">
        <f t="shared" si="58"/>
        <v>41.408387062986549</v>
      </c>
      <c r="AW22" s="103">
        <v>921.35924951100412</v>
      </c>
      <c r="AX22" s="97">
        <v>1283.45</v>
      </c>
      <c r="AY22" s="97">
        <f t="shared" si="59"/>
        <v>0</v>
      </c>
      <c r="AZ22" s="97">
        <f t="shared" si="60"/>
        <v>-362.09075048899592</v>
      </c>
      <c r="BA22" s="102">
        <f t="shared" si="61"/>
        <v>-362.09075048899592</v>
      </c>
      <c r="BB22" s="103">
        <v>1414.0826620625016</v>
      </c>
      <c r="BC22" s="97">
        <v>2613.9300000000003</v>
      </c>
      <c r="BD22" s="99">
        <f t="shared" si="62"/>
        <v>0</v>
      </c>
      <c r="BE22" s="181">
        <f t="shared" si="63"/>
        <v>-1199.8473379374987</v>
      </c>
      <c r="BF22" s="100">
        <f t="shared" si="64"/>
        <v>-1199.8473379374987</v>
      </c>
      <c r="BG22" s="103">
        <v>26841.893873292342</v>
      </c>
      <c r="BH22" s="97">
        <v>2492.9781087687247</v>
      </c>
      <c r="BI22" s="97">
        <f t="shared" si="65"/>
        <v>24348.915764523616</v>
      </c>
      <c r="BJ22" s="97">
        <f t="shared" si="66"/>
        <v>0</v>
      </c>
      <c r="BK22" s="252">
        <f t="shared" si="67"/>
        <v>24348.915764523616</v>
      </c>
      <c r="BL22" s="103">
        <v>3018.869113406864</v>
      </c>
      <c r="BM22" s="97">
        <v>4918.5483863605459</v>
      </c>
      <c r="BN22" s="99">
        <f t="shared" si="68"/>
        <v>0</v>
      </c>
      <c r="BO22" s="181">
        <f t="shared" si="69"/>
        <v>-1899.6792729536819</v>
      </c>
      <c r="BP22" s="100">
        <f t="shared" si="70"/>
        <v>-1899.6792729536819</v>
      </c>
      <c r="BQ22" s="103">
        <v>3.3124055724940105</v>
      </c>
      <c r="BR22" s="97">
        <v>0</v>
      </c>
      <c r="BS22" s="97">
        <f t="shared" si="71"/>
        <v>3.3124055724940105</v>
      </c>
      <c r="BT22" s="97">
        <f t="shared" si="72"/>
        <v>0</v>
      </c>
      <c r="BU22" s="102">
        <f t="shared" si="73"/>
        <v>3.3124055724940105</v>
      </c>
      <c r="BV22" s="103">
        <v>9130.6235077590954</v>
      </c>
      <c r="BW22" s="97">
        <v>12193.260000000002</v>
      </c>
      <c r="BX22" s="99">
        <f t="shared" si="74"/>
        <v>0</v>
      </c>
      <c r="BY22" s="101">
        <f t="shared" si="75"/>
        <v>-3062.6364922409066</v>
      </c>
      <c r="BZ22" s="250">
        <f t="shared" si="76"/>
        <v>-3062.6364922409066</v>
      </c>
      <c r="CA22" s="103">
        <v>11517.374309952047</v>
      </c>
      <c r="CB22" s="97">
        <v>8919.0600000000013</v>
      </c>
      <c r="CC22" s="97">
        <f t="shared" si="77"/>
        <v>2598.3143099520457</v>
      </c>
      <c r="CD22" s="97">
        <f t="shared" si="78"/>
        <v>0</v>
      </c>
      <c r="CE22" s="102">
        <f t="shared" si="79"/>
        <v>2598.3143099520457</v>
      </c>
      <c r="CF22" s="254">
        <f t="shared" si="80"/>
        <v>125837.809548302</v>
      </c>
      <c r="CG22" s="97">
        <f t="shared" si="81"/>
        <v>98614.498566290189</v>
      </c>
      <c r="CH22" s="97">
        <f t="shared" si="82"/>
        <v>27223.310982011812</v>
      </c>
      <c r="CI22" s="104">
        <f t="shared" si="83"/>
        <v>0</v>
      </c>
      <c r="CJ22" s="97">
        <f t="shared" si="84"/>
        <v>27223.310982011812</v>
      </c>
      <c r="CK22" s="259">
        <f t="shared" si="85"/>
        <v>0.78366350241051896</v>
      </c>
      <c r="CL22" s="107">
        <v>13921.47</v>
      </c>
      <c r="CM22" s="108">
        <v>12520.19</v>
      </c>
      <c r="CN22" s="176">
        <f t="shared" si="86"/>
        <v>1401.2799999999988</v>
      </c>
      <c r="CR22" s="133"/>
      <c r="CS22" s="133"/>
    </row>
    <row r="23" spans="1:97" ht="15.75" customHeight="1" x14ac:dyDescent="0.2">
      <c r="A23" s="225">
        <v>17</v>
      </c>
      <c r="B23" s="223" t="s">
        <v>43</v>
      </c>
      <c r="C23" s="94">
        <v>898.28</v>
      </c>
      <c r="D23" s="95">
        <v>1439.013452453547</v>
      </c>
      <c r="E23" s="95">
        <v>1465.7728093232793</v>
      </c>
      <c r="F23" s="96">
        <f t="shared" si="34"/>
        <v>0</v>
      </c>
      <c r="G23" s="97">
        <f t="shared" si="35"/>
        <v>-26.759356869732301</v>
      </c>
      <c r="H23" s="164">
        <f t="shared" si="36"/>
        <v>-26.759356869732301</v>
      </c>
      <c r="I23" s="165">
        <v>4924.7190522937153</v>
      </c>
      <c r="J23" s="95">
        <v>5337.6814744928761</v>
      </c>
      <c r="K23" s="97">
        <f t="shared" si="37"/>
        <v>0</v>
      </c>
      <c r="L23" s="97">
        <f t="shared" si="38"/>
        <v>-412.96242219916076</v>
      </c>
      <c r="M23" s="166">
        <f t="shared" si="39"/>
        <v>-412.96242219916076</v>
      </c>
      <c r="N23" s="103">
        <v>6263.585689367419</v>
      </c>
      <c r="O23" s="98">
        <v>5645.8399999999992</v>
      </c>
      <c r="P23" s="99">
        <f t="shared" si="40"/>
        <v>617.7456893674198</v>
      </c>
      <c r="Q23" s="99">
        <f t="shared" si="41"/>
        <v>0</v>
      </c>
      <c r="R23" s="102">
        <f t="shared" si="42"/>
        <v>617.7456893674198</v>
      </c>
      <c r="S23" s="103">
        <v>0</v>
      </c>
      <c r="T23" s="97">
        <v>205.31</v>
      </c>
      <c r="U23" s="99">
        <f t="shared" si="43"/>
        <v>0</v>
      </c>
      <c r="V23" s="101">
        <f t="shared" si="44"/>
        <v>-205.31</v>
      </c>
      <c r="W23" s="102">
        <v>-205.31</v>
      </c>
      <c r="X23" s="103">
        <v>0</v>
      </c>
      <c r="Y23" s="97">
        <v>0</v>
      </c>
      <c r="Z23" s="99">
        <f t="shared" si="45"/>
        <v>0</v>
      </c>
      <c r="AA23" s="101">
        <f t="shared" si="46"/>
        <v>0</v>
      </c>
      <c r="AB23" s="102">
        <v>0</v>
      </c>
      <c r="AC23" s="103">
        <v>0</v>
      </c>
      <c r="AD23" s="97">
        <v>0</v>
      </c>
      <c r="AE23" s="97">
        <f t="shared" si="47"/>
        <v>0</v>
      </c>
      <c r="AF23" s="97">
        <f t="shared" si="48"/>
        <v>0</v>
      </c>
      <c r="AG23" s="252">
        <f t="shared" si="49"/>
        <v>0</v>
      </c>
      <c r="AH23" s="103">
        <v>6610.7654958928761</v>
      </c>
      <c r="AI23" s="97">
        <v>3486.3598790292936</v>
      </c>
      <c r="AJ23" s="99">
        <f t="shared" si="50"/>
        <v>3124.4056168635825</v>
      </c>
      <c r="AK23" s="181">
        <f t="shared" si="51"/>
        <v>0</v>
      </c>
      <c r="AL23" s="102">
        <f t="shared" si="52"/>
        <v>3124.4056168635825</v>
      </c>
      <c r="AM23" s="103">
        <v>0</v>
      </c>
      <c r="AN23" s="97">
        <v>0</v>
      </c>
      <c r="AO23" s="97">
        <f t="shared" si="53"/>
        <v>0</v>
      </c>
      <c r="AP23" s="97">
        <f t="shared" si="54"/>
        <v>0</v>
      </c>
      <c r="AQ23" s="252">
        <f t="shared" si="55"/>
        <v>0</v>
      </c>
      <c r="AR23" s="103">
        <v>0</v>
      </c>
      <c r="AS23" s="97">
        <v>0</v>
      </c>
      <c r="AT23" s="99">
        <f t="shared" si="56"/>
        <v>0</v>
      </c>
      <c r="AU23" s="181">
        <f t="shared" si="57"/>
        <v>0</v>
      </c>
      <c r="AV23" s="100">
        <f t="shared" si="58"/>
        <v>0</v>
      </c>
      <c r="AW23" s="103">
        <v>35.471663480686857</v>
      </c>
      <c r="AX23" s="97">
        <v>13.259999999999998</v>
      </c>
      <c r="AY23" s="97">
        <f t="shared" si="59"/>
        <v>22.211663480686859</v>
      </c>
      <c r="AZ23" s="97">
        <f t="shared" si="60"/>
        <v>0</v>
      </c>
      <c r="BA23" s="102">
        <f t="shared" si="61"/>
        <v>22.211663480686859</v>
      </c>
      <c r="BB23" s="103">
        <v>325.17020169730267</v>
      </c>
      <c r="BC23" s="97">
        <v>1504.6899999999998</v>
      </c>
      <c r="BD23" s="99">
        <f t="shared" si="62"/>
        <v>0</v>
      </c>
      <c r="BE23" s="181">
        <f t="shared" si="63"/>
        <v>-1179.5197983026972</v>
      </c>
      <c r="BF23" s="100">
        <f t="shared" si="64"/>
        <v>-1179.5197983026972</v>
      </c>
      <c r="BG23" s="103">
        <v>8216.8518246888598</v>
      </c>
      <c r="BH23" s="97">
        <v>621.11279385560761</v>
      </c>
      <c r="BI23" s="97">
        <f t="shared" si="65"/>
        <v>7595.7390308332524</v>
      </c>
      <c r="BJ23" s="97">
        <f t="shared" si="66"/>
        <v>0</v>
      </c>
      <c r="BK23" s="252">
        <f t="shared" si="67"/>
        <v>7595.7390308332524</v>
      </c>
      <c r="BL23" s="103">
        <v>1776.323449194161</v>
      </c>
      <c r="BM23" s="97">
        <v>2238.0960135639643</v>
      </c>
      <c r="BN23" s="99">
        <f t="shared" si="68"/>
        <v>0</v>
      </c>
      <c r="BO23" s="181">
        <f t="shared" si="69"/>
        <v>-461.77256436980338</v>
      </c>
      <c r="BP23" s="100">
        <f t="shared" si="70"/>
        <v>-461.77256436980338</v>
      </c>
      <c r="BQ23" s="103">
        <v>12.12996809234944</v>
      </c>
      <c r="BR23" s="97">
        <v>0</v>
      </c>
      <c r="BS23" s="97">
        <f t="shared" si="71"/>
        <v>12.12996809234944</v>
      </c>
      <c r="BT23" s="97">
        <f t="shared" si="72"/>
        <v>0</v>
      </c>
      <c r="BU23" s="102">
        <f t="shared" si="73"/>
        <v>12.12996809234944</v>
      </c>
      <c r="BV23" s="103">
        <v>3074.2893241070838</v>
      </c>
      <c r="BW23" s="97">
        <v>9301.24</v>
      </c>
      <c r="BX23" s="99">
        <f t="shared" si="74"/>
        <v>0</v>
      </c>
      <c r="BY23" s="101">
        <f t="shared" si="75"/>
        <v>-6226.9506758929165</v>
      </c>
      <c r="BZ23" s="250">
        <f t="shared" si="76"/>
        <v>-6226.9506758929165</v>
      </c>
      <c r="CA23" s="103">
        <v>0</v>
      </c>
      <c r="CB23" s="97">
        <v>0</v>
      </c>
      <c r="CC23" s="97">
        <f t="shared" si="77"/>
        <v>0</v>
      </c>
      <c r="CD23" s="97">
        <f t="shared" si="78"/>
        <v>0</v>
      </c>
      <c r="CE23" s="102">
        <f t="shared" si="79"/>
        <v>0</v>
      </c>
      <c r="CF23" s="254">
        <f t="shared" si="80"/>
        <v>32678.320121268007</v>
      </c>
      <c r="CG23" s="97">
        <f t="shared" si="81"/>
        <v>29819.362970265021</v>
      </c>
      <c r="CH23" s="97">
        <f t="shared" si="82"/>
        <v>2858.9571510029855</v>
      </c>
      <c r="CI23" s="104">
        <f t="shared" si="83"/>
        <v>0</v>
      </c>
      <c r="CJ23" s="97">
        <f t="shared" si="84"/>
        <v>2858.9571510029855</v>
      </c>
      <c r="CK23" s="259">
        <f t="shared" si="85"/>
        <v>0.91251211382979591</v>
      </c>
      <c r="CL23" s="107">
        <v>1678.26</v>
      </c>
      <c r="CM23" s="108">
        <v>3139.95</v>
      </c>
      <c r="CN23" s="176"/>
      <c r="CR23" s="133"/>
      <c r="CS23" s="133"/>
    </row>
    <row r="24" spans="1:97" ht="15.75" customHeight="1" x14ac:dyDescent="0.2">
      <c r="A24" s="225">
        <v>18</v>
      </c>
      <c r="B24" s="223" t="s">
        <v>44</v>
      </c>
      <c r="C24" s="94">
        <v>625.79999999999995</v>
      </c>
      <c r="D24" s="95">
        <v>1426.5155009959924</v>
      </c>
      <c r="E24" s="95">
        <v>1617.5460739141979</v>
      </c>
      <c r="F24" s="96">
        <f t="shared" si="34"/>
        <v>0</v>
      </c>
      <c r="G24" s="97">
        <f t="shared" si="35"/>
        <v>-191.03057291820551</v>
      </c>
      <c r="H24" s="164">
        <f t="shared" si="36"/>
        <v>-191.03057291820551</v>
      </c>
      <c r="I24" s="165">
        <v>4605.8769054044651</v>
      </c>
      <c r="J24" s="95">
        <v>5510.0984240000007</v>
      </c>
      <c r="K24" s="97">
        <f t="shared" si="37"/>
        <v>0</v>
      </c>
      <c r="L24" s="97">
        <f t="shared" si="38"/>
        <v>-904.2215185955356</v>
      </c>
      <c r="M24" s="166">
        <f t="shared" si="39"/>
        <v>-904.2215185955356</v>
      </c>
      <c r="N24" s="103">
        <v>3134.0034813258385</v>
      </c>
      <c r="O24" s="98">
        <v>2757.92</v>
      </c>
      <c r="P24" s="99">
        <f t="shared" si="40"/>
        <v>376.08348132583842</v>
      </c>
      <c r="Q24" s="99">
        <f t="shared" si="41"/>
        <v>0</v>
      </c>
      <c r="R24" s="102">
        <f t="shared" si="42"/>
        <v>376.08348132583842</v>
      </c>
      <c r="S24" s="103">
        <v>0</v>
      </c>
      <c r="T24" s="97">
        <v>131.32999999999998</v>
      </c>
      <c r="U24" s="99">
        <f t="shared" si="43"/>
        <v>0</v>
      </c>
      <c r="V24" s="101">
        <f t="shared" si="44"/>
        <v>-131.32999999999998</v>
      </c>
      <c r="W24" s="102">
        <v>-131.32999999999998</v>
      </c>
      <c r="X24" s="103">
        <v>0</v>
      </c>
      <c r="Y24" s="97">
        <v>0</v>
      </c>
      <c r="Z24" s="99">
        <f t="shared" si="45"/>
        <v>0</v>
      </c>
      <c r="AA24" s="101">
        <f t="shared" si="46"/>
        <v>0</v>
      </c>
      <c r="AB24" s="102">
        <v>0</v>
      </c>
      <c r="AC24" s="103">
        <v>0</v>
      </c>
      <c r="AD24" s="97">
        <v>0</v>
      </c>
      <c r="AE24" s="97">
        <f t="shared" si="47"/>
        <v>0</v>
      </c>
      <c r="AF24" s="97">
        <f t="shared" si="48"/>
        <v>0</v>
      </c>
      <c r="AG24" s="252">
        <f t="shared" si="49"/>
        <v>0</v>
      </c>
      <c r="AH24" s="103">
        <v>3456.9173987726699</v>
      </c>
      <c r="AI24" s="97">
        <v>2055.2282094299885</v>
      </c>
      <c r="AJ24" s="99">
        <f t="shared" si="50"/>
        <v>1401.6891893426814</v>
      </c>
      <c r="AK24" s="181">
        <f t="shared" si="51"/>
        <v>0</v>
      </c>
      <c r="AL24" s="102">
        <f t="shared" si="52"/>
        <v>1401.6891893426814</v>
      </c>
      <c r="AM24" s="103">
        <v>0</v>
      </c>
      <c r="AN24" s="97">
        <v>0</v>
      </c>
      <c r="AO24" s="97">
        <f t="shared" si="53"/>
        <v>0</v>
      </c>
      <c r="AP24" s="97">
        <f t="shared" si="54"/>
        <v>0</v>
      </c>
      <c r="AQ24" s="252">
        <f t="shared" si="55"/>
        <v>0</v>
      </c>
      <c r="AR24" s="103">
        <v>0</v>
      </c>
      <c r="AS24" s="97">
        <v>0</v>
      </c>
      <c r="AT24" s="99">
        <f t="shared" si="56"/>
        <v>0</v>
      </c>
      <c r="AU24" s="181">
        <f t="shared" si="57"/>
        <v>0</v>
      </c>
      <c r="AV24" s="100">
        <f t="shared" si="58"/>
        <v>0</v>
      </c>
      <c r="AW24" s="103">
        <v>770.98390730635867</v>
      </c>
      <c r="AX24" s="97">
        <v>747.87</v>
      </c>
      <c r="AY24" s="97">
        <f t="shared" si="59"/>
        <v>23.113907306358669</v>
      </c>
      <c r="AZ24" s="97">
        <f t="shared" si="60"/>
        <v>0</v>
      </c>
      <c r="BA24" s="102">
        <f t="shared" si="61"/>
        <v>23.113907306358669</v>
      </c>
      <c r="BB24" s="103">
        <v>755.03056941294869</v>
      </c>
      <c r="BC24" s="97">
        <v>1771.97</v>
      </c>
      <c r="BD24" s="99">
        <f t="shared" si="62"/>
        <v>0</v>
      </c>
      <c r="BE24" s="181">
        <f t="shared" si="63"/>
        <v>-1016.9394305870513</v>
      </c>
      <c r="BF24" s="100">
        <f t="shared" si="64"/>
        <v>-1016.9394305870513</v>
      </c>
      <c r="BG24" s="103">
        <v>4847.4494810518809</v>
      </c>
      <c r="BH24" s="97">
        <v>2.4775100640954184</v>
      </c>
      <c r="BI24" s="97">
        <f t="shared" si="65"/>
        <v>4844.9719709877854</v>
      </c>
      <c r="BJ24" s="97">
        <f t="shared" si="66"/>
        <v>0</v>
      </c>
      <c r="BK24" s="252">
        <f t="shared" si="67"/>
        <v>4844.9719709877854</v>
      </c>
      <c r="BL24" s="103">
        <v>1749.107467031135</v>
      </c>
      <c r="BM24" s="97">
        <v>2099.3238561900334</v>
      </c>
      <c r="BN24" s="99">
        <f t="shared" si="68"/>
        <v>0</v>
      </c>
      <c r="BO24" s="181">
        <f t="shared" si="69"/>
        <v>-350.21638915889844</v>
      </c>
      <c r="BP24" s="100">
        <f t="shared" si="70"/>
        <v>-350.21638915889844</v>
      </c>
      <c r="BQ24" s="103">
        <v>10.334083441598871</v>
      </c>
      <c r="BR24" s="97">
        <v>0</v>
      </c>
      <c r="BS24" s="97">
        <f t="shared" si="71"/>
        <v>10.334083441598871</v>
      </c>
      <c r="BT24" s="97">
        <f t="shared" si="72"/>
        <v>0</v>
      </c>
      <c r="BU24" s="102">
        <f t="shared" si="73"/>
        <v>10.334083441598871</v>
      </c>
      <c r="BV24" s="103">
        <v>2492.8711207741135</v>
      </c>
      <c r="BW24" s="97">
        <v>4830.3899999999994</v>
      </c>
      <c r="BX24" s="99">
        <f t="shared" si="74"/>
        <v>0</v>
      </c>
      <c r="BY24" s="101">
        <f t="shared" si="75"/>
        <v>-2337.5188792258859</v>
      </c>
      <c r="BZ24" s="250">
        <f t="shared" si="76"/>
        <v>-2337.5188792258859</v>
      </c>
      <c r="CA24" s="103">
        <v>0</v>
      </c>
      <c r="CB24" s="97">
        <v>0</v>
      </c>
      <c r="CC24" s="97">
        <f t="shared" si="77"/>
        <v>0</v>
      </c>
      <c r="CD24" s="97">
        <f t="shared" si="78"/>
        <v>0</v>
      </c>
      <c r="CE24" s="102">
        <f t="shared" si="79"/>
        <v>0</v>
      </c>
      <c r="CF24" s="254">
        <f t="shared" si="80"/>
        <v>23249.089915517001</v>
      </c>
      <c r="CG24" s="97">
        <f t="shared" si="81"/>
        <v>21524.154073598314</v>
      </c>
      <c r="CH24" s="97">
        <f t="shared" si="82"/>
        <v>1724.9358419186865</v>
      </c>
      <c r="CI24" s="104">
        <f t="shared" si="83"/>
        <v>0</v>
      </c>
      <c r="CJ24" s="97">
        <f t="shared" si="84"/>
        <v>1724.9358419186865</v>
      </c>
      <c r="CK24" s="259">
        <f t="shared" si="85"/>
        <v>0.92580630690548349</v>
      </c>
      <c r="CL24" s="107">
        <v>4581.3</v>
      </c>
      <c r="CM24" s="108">
        <v>2284.29</v>
      </c>
      <c r="CN24" s="176">
        <f t="shared" si="86"/>
        <v>2297.0100000000002</v>
      </c>
      <c r="CR24" s="133"/>
      <c r="CS24" s="133"/>
    </row>
    <row r="25" spans="1:97" ht="15.75" customHeight="1" x14ac:dyDescent="0.2">
      <c r="A25" s="225">
        <v>19</v>
      </c>
      <c r="B25" s="223" t="s">
        <v>45</v>
      </c>
      <c r="C25" s="94">
        <v>751.4</v>
      </c>
      <c r="D25" s="95">
        <v>1838.6734001872892</v>
      </c>
      <c r="E25" s="95">
        <v>2085.2308315605023</v>
      </c>
      <c r="F25" s="96">
        <f t="shared" si="34"/>
        <v>0</v>
      </c>
      <c r="G25" s="97">
        <f t="shared" si="35"/>
        <v>-246.55743137321315</v>
      </c>
      <c r="H25" s="164">
        <f t="shared" si="36"/>
        <v>-246.55743137321315</v>
      </c>
      <c r="I25" s="165">
        <v>5299.6137114370413</v>
      </c>
      <c r="J25" s="95">
        <v>6001.3644472464366</v>
      </c>
      <c r="K25" s="97">
        <f t="shared" si="37"/>
        <v>0</v>
      </c>
      <c r="L25" s="97">
        <f t="shared" si="38"/>
        <v>-701.75073580939534</v>
      </c>
      <c r="M25" s="166">
        <f t="shared" si="39"/>
        <v>-701.75073580939534</v>
      </c>
      <c r="N25" s="103">
        <v>2865.8375176104801</v>
      </c>
      <c r="O25" s="98">
        <v>2651.71</v>
      </c>
      <c r="P25" s="99">
        <f t="shared" si="40"/>
        <v>214.12751761048003</v>
      </c>
      <c r="Q25" s="99">
        <f t="shared" si="41"/>
        <v>0</v>
      </c>
      <c r="R25" s="102">
        <f t="shared" si="42"/>
        <v>214.12751761048003</v>
      </c>
      <c r="S25" s="103">
        <v>74.761623459722756</v>
      </c>
      <c r="T25" s="97">
        <v>216.78999999999996</v>
      </c>
      <c r="U25" s="99">
        <f t="shared" si="43"/>
        <v>0</v>
      </c>
      <c r="V25" s="101">
        <f t="shared" si="44"/>
        <v>-142.02837654027721</v>
      </c>
      <c r="W25" s="102">
        <v>-142.02837654027721</v>
      </c>
      <c r="X25" s="103">
        <v>0</v>
      </c>
      <c r="Y25" s="97">
        <v>0</v>
      </c>
      <c r="Z25" s="99">
        <f t="shared" si="45"/>
        <v>0</v>
      </c>
      <c r="AA25" s="101">
        <f t="shared" si="46"/>
        <v>0</v>
      </c>
      <c r="AB25" s="102">
        <v>0</v>
      </c>
      <c r="AC25" s="103">
        <v>0</v>
      </c>
      <c r="AD25" s="97">
        <v>0</v>
      </c>
      <c r="AE25" s="97">
        <f t="shared" si="47"/>
        <v>0</v>
      </c>
      <c r="AF25" s="97">
        <f t="shared" si="48"/>
        <v>0</v>
      </c>
      <c r="AG25" s="252">
        <f t="shared" si="49"/>
        <v>0</v>
      </c>
      <c r="AH25" s="103">
        <v>4805.1776570738684</v>
      </c>
      <c r="AI25" s="97">
        <v>2498.0347492606716</v>
      </c>
      <c r="AJ25" s="99">
        <f t="shared" si="50"/>
        <v>2307.1429078131969</v>
      </c>
      <c r="AK25" s="181">
        <f t="shared" si="51"/>
        <v>0</v>
      </c>
      <c r="AL25" s="102">
        <f t="shared" si="52"/>
        <v>2307.1429078131969</v>
      </c>
      <c r="AM25" s="103">
        <v>303.94789435404368</v>
      </c>
      <c r="AN25" s="97">
        <v>265.02999999999997</v>
      </c>
      <c r="AO25" s="97">
        <f t="shared" si="53"/>
        <v>38.91789435404371</v>
      </c>
      <c r="AP25" s="97">
        <f t="shared" si="54"/>
        <v>0</v>
      </c>
      <c r="AQ25" s="252">
        <f t="shared" si="55"/>
        <v>38.91789435404371</v>
      </c>
      <c r="AR25" s="103">
        <v>13.519569820779108</v>
      </c>
      <c r="AS25" s="97">
        <v>0</v>
      </c>
      <c r="AT25" s="99">
        <f t="shared" si="56"/>
        <v>13.519569820779108</v>
      </c>
      <c r="AU25" s="181">
        <f t="shared" si="57"/>
        <v>0</v>
      </c>
      <c r="AV25" s="100">
        <f t="shared" si="58"/>
        <v>13.519569820779108</v>
      </c>
      <c r="AW25" s="103">
        <v>769.80202040826759</v>
      </c>
      <c r="AX25" s="97">
        <v>747.87</v>
      </c>
      <c r="AY25" s="97">
        <f t="shared" si="59"/>
        <v>21.93202040826759</v>
      </c>
      <c r="AZ25" s="97">
        <f t="shared" si="60"/>
        <v>0</v>
      </c>
      <c r="BA25" s="102">
        <f t="shared" si="61"/>
        <v>21.93202040826759</v>
      </c>
      <c r="BB25" s="103">
        <v>846.82682775166006</v>
      </c>
      <c r="BC25" s="97">
        <v>1866.8200000000002</v>
      </c>
      <c r="BD25" s="99">
        <f t="shared" si="62"/>
        <v>0</v>
      </c>
      <c r="BE25" s="181">
        <f t="shared" si="63"/>
        <v>-1019.9931722483401</v>
      </c>
      <c r="BF25" s="100">
        <f t="shared" si="64"/>
        <v>-1019.9931722483401</v>
      </c>
      <c r="BG25" s="103">
        <v>6440.2300237155132</v>
      </c>
      <c r="BH25" s="97">
        <v>96.797510064095434</v>
      </c>
      <c r="BI25" s="97">
        <f t="shared" si="65"/>
        <v>6343.432513651418</v>
      </c>
      <c r="BJ25" s="97">
        <f t="shared" si="66"/>
        <v>0</v>
      </c>
      <c r="BK25" s="252">
        <f t="shared" si="67"/>
        <v>6343.432513651418</v>
      </c>
      <c r="BL25" s="103">
        <v>1670.7242488421018</v>
      </c>
      <c r="BM25" s="97">
        <v>2273.813854136999</v>
      </c>
      <c r="BN25" s="99">
        <f t="shared" si="68"/>
        <v>0</v>
      </c>
      <c r="BO25" s="181">
        <f t="shared" si="69"/>
        <v>-603.08960529489718</v>
      </c>
      <c r="BP25" s="100">
        <f t="shared" si="70"/>
        <v>-603.08960529489718</v>
      </c>
      <c r="BQ25" s="103">
        <v>11.268150912558207</v>
      </c>
      <c r="BR25" s="97">
        <v>0</v>
      </c>
      <c r="BS25" s="97">
        <f t="shared" si="71"/>
        <v>11.268150912558207</v>
      </c>
      <c r="BT25" s="97">
        <f t="shared" si="72"/>
        <v>0</v>
      </c>
      <c r="BU25" s="102">
        <f t="shared" si="73"/>
        <v>11.268150912558207</v>
      </c>
      <c r="BV25" s="103">
        <v>2773.7773544266756</v>
      </c>
      <c r="BW25" s="97">
        <v>4830.3899999999994</v>
      </c>
      <c r="BX25" s="99">
        <f t="shared" si="74"/>
        <v>0</v>
      </c>
      <c r="BY25" s="101">
        <f t="shared" si="75"/>
        <v>-2056.6126455733238</v>
      </c>
      <c r="BZ25" s="250">
        <f t="shared" si="76"/>
        <v>-2056.6126455733238</v>
      </c>
      <c r="CA25" s="103">
        <v>0</v>
      </c>
      <c r="CB25" s="97">
        <v>0</v>
      </c>
      <c r="CC25" s="97">
        <f t="shared" si="77"/>
        <v>0</v>
      </c>
      <c r="CD25" s="97">
        <f t="shared" si="78"/>
        <v>0</v>
      </c>
      <c r="CE25" s="102">
        <f t="shared" si="79"/>
        <v>0</v>
      </c>
      <c r="CF25" s="254">
        <f t="shared" si="80"/>
        <v>27714.160000000003</v>
      </c>
      <c r="CG25" s="97">
        <f t="shared" si="81"/>
        <v>23533.851392268705</v>
      </c>
      <c r="CH25" s="97">
        <f t="shared" si="82"/>
        <v>4180.3086077312983</v>
      </c>
      <c r="CI25" s="104">
        <f t="shared" si="83"/>
        <v>0</v>
      </c>
      <c r="CJ25" s="97">
        <f t="shared" si="84"/>
        <v>4180.3086077312983</v>
      </c>
      <c r="CK25" s="259">
        <f t="shared" si="85"/>
        <v>0.84916343819436357</v>
      </c>
      <c r="CL25" s="107">
        <v>4035.22</v>
      </c>
      <c r="CM25" s="108">
        <v>2702.5400000000013</v>
      </c>
      <c r="CN25" s="176">
        <f t="shared" si="86"/>
        <v>1332.6799999999985</v>
      </c>
      <c r="CR25" s="133"/>
      <c r="CS25" s="133"/>
    </row>
    <row r="26" spans="1:97" ht="15.75" customHeight="1" x14ac:dyDescent="0.2">
      <c r="A26" s="225">
        <v>20</v>
      </c>
      <c r="B26" s="223" t="s">
        <v>46</v>
      </c>
      <c r="C26" s="94">
        <v>91.6</v>
      </c>
      <c r="D26" s="95">
        <v>0</v>
      </c>
      <c r="E26" s="95">
        <v>0</v>
      </c>
      <c r="F26" s="96">
        <f t="shared" si="34"/>
        <v>0</v>
      </c>
      <c r="G26" s="97">
        <f t="shared" si="35"/>
        <v>0</v>
      </c>
      <c r="H26" s="164">
        <f t="shared" si="36"/>
        <v>0</v>
      </c>
      <c r="I26" s="165">
        <v>0</v>
      </c>
      <c r="J26" s="95">
        <v>0</v>
      </c>
      <c r="K26" s="97">
        <f t="shared" si="37"/>
        <v>0</v>
      </c>
      <c r="L26" s="97">
        <f t="shared" si="38"/>
        <v>0</v>
      </c>
      <c r="M26" s="166">
        <f t="shared" si="39"/>
        <v>0</v>
      </c>
      <c r="N26" s="103">
        <v>357.90302797658046</v>
      </c>
      <c r="O26" s="98">
        <v>307.94</v>
      </c>
      <c r="P26" s="99">
        <f t="shared" si="40"/>
        <v>49.963027976580463</v>
      </c>
      <c r="Q26" s="99">
        <f t="shared" si="41"/>
        <v>0</v>
      </c>
      <c r="R26" s="102">
        <f t="shared" si="42"/>
        <v>49.963027976580463</v>
      </c>
      <c r="S26" s="103">
        <v>0</v>
      </c>
      <c r="T26" s="97">
        <v>0</v>
      </c>
      <c r="U26" s="99">
        <f t="shared" si="43"/>
        <v>0</v>
      </c>
      <c r="V26" s="101">
        <f t="shared" si="44"/>
        <v>0</v>
      </c>
      <c r="W26" s="102">
        <v>0</v>
      </c>
      <c r="X26" s="103">
        <v>0</v>
      </c>
      <c r="Y26" s="97">
        <v>0</v>
      </c>
      <c r="Z26" s="99">
        <f t="shared" si="45"/>
        <v>0</v>
      </c>
      <c r="AA26" s="101">
        <f t="shared" si="46"/>
        <v>0</v>
      </c>
      <c r="AB26" s="102">
        <v>0</v>
      </c>
      <c r="AC26" s="103">
        <v>0</v>
      </c>
      <c r="AD26" s="97">
        <v>0</v>
      </c>
      <c r="AE26" s="97">
        <f t="shared" si="47"/>
        <v>0</v>
      </c>
      <c r="AF26" s="97">
        <f t="shared" si="48"/>
        <v>0</v>
      </c>
      <c r="AG26" s="252">
        <f t="shared" si="49"/>
        <v>0</v>
      </c>
      <c r="AH26" s="103">
        <v>115.33406648486486</v>
      </c>
      <c r="AI26" s="97">
        <v>0</v>
      </c>
      <c r="AJ26" s="99">
        <f t="shared" si="50"/>
        <v>115.33406648486486</v>
      </c>
      <c r="AK26" s="181">
        <f t="shared" si="51"/>
        <v>0</v>
      </c>
      <c r="AL26" s="102">
        <f t="shared" si="52"/>
        <v>115.33406648486486</v>
      </c>
      <c r="AM26" s="103">
        <v>0</v>
      </c>
      <c r="AN26" s="97">
        <v>0</v>
      </c>
      <c r="AO26" s="97">
        <f t="shared" si="53"/>
        <v>0</v>
      </c>
      <c r="AP26" s="97">
        <f t="shared" si="54"/>
        <v>0</v>
      </c>
      <c r="AQ26" s="252">
        <f t="shared" si="55"/>
        <v>0</v>
      </c>
      <c r="AR26" s="103">
        <v>0</v>
      </c>
      <c r="AS26" s="97">
        <v>0</v>
      </c>
      <c r="AT26" s="99">
        <f t="shared" si="56"/>
        <v>0</v>
      </c>
      <c r="AU26" s="181">
        <f t="shared" si="57"/>
        <v>0</v>
      </c>
      <c r="AV26" s="100">
        <f t="shared" si="58"/>
        <v>0</v>
      </c>
      <c r="AW26" s="103">
        <v>118.17384343653771</v>
      </c>
      <c r="AX26" s="97">
        <v>77.359999999999985</v>
      </c>
      <c r="AY26" s="97">
        <f t="shared" si="59"/>
        <v>40.813843436537724</v>
      </c>
      <c r="AZ26" s="97">
        <f t="shared" si="60"/>
        <v>0</v>
      </c>
      <c r="BA26" s="102">
        <f t="shared" si="61"/>
        <v>40.813843436537724</v>
      </c>
      <c r="BB26" s="103">
        <v>0</v>
      </c>
      <c r="BC26" s="97">
        <v>0</v>
      </c>
      <c r="BD26" s="99">
        <f t="shared" si="62"/>
        <v>0</v>
      </c>
      <c r="BE26" s="181">
        <f t="shared" si="63"/>
        <v>0</v>
      </c>
      <c r="BF26" s="100">
        <f t="shared" si="64"/>
        <v>0</v>
      </c>
      <c r="BG26" s="103">
        <v>215.039062102017</v>
      </c>
      <c r="BH26" s="97">
        <v>0.28000000000000003</v>
      </c>
      <c r="BI26" s="97">
        <f t="shared" si="65"/>
        <v>214.759062102017</v>
      </c>
      <c r="BJ26" s="97">
        <f t="shared" si="66"/>
        <v>0</v>
      </c>
      <c r="BK26" s="252">
        <f t="shared" si="67"/>
        <v>214.759062102017</v>
      </c>
      <c r="BL26" s="103">
        <v>0</v>
      </c>
      <c r="BM26" s="97">
        <v>0</v>
      </c>
      <c r="BN26" s="99">
        <f t="shared" si="68"/>
        <v>0</v>
      </c>
      <c r="BO26" s="181">
        <f t="shared" si="69"/>
        <v>0</v>
      </c>
      <c r="BP26" s="100">
        <f t="shared" si="70"/>
        <v>0</v>
      </c>
      <c r="BQ26" s="103">
        <v>0</v>
      </c>
      <c r="BR26" s="97">
        <v>0</v>
      </c>
      <c r="BS26" s="97">
        <f t="shared" si="71"/>
        <v>0</v>
      </c>
      <c r="BT26" s="97">
        <f t="shared" si="72"/>
        <v>0</v>
      </c>
      <c r="BU26" s="102">
        <f t="shared" si="73"/>
        <v>0</v>
      </c>
      <c r="BV26" s="103">
        <v>0</v>
      </c>
      <c r="BW26" s="97">
        <v>0</v>
      </c>
      <c r="BX26" s="99">
        <f t="shared" si="74"/>
        <v>0</v>
      </c>
      <c r="BY26" s="101">
        <f t="shared" si="75"/>
        <v>0</v>
      </c>
      <c r="BZ26" s="250">
        <f t="shared" si="76"/>
        <v>0</v>
      </c>
      <c r="CA26" s="103">
        <v>0</v>
      </c>
      <c r="CB26" s="97">
        <v>0</v>
      </c>
      <c r="CC26" s="97">
        <f t="shared" si="77"/>
        <v>0</v>
      </c>
      <c r="CD26" s="97">
        <f t="shared" si="78"/>
        <v>0</v>
      </c>
      <c r="CE26" s="102">
        <f t="shared" si="79"/>
        <v>0</v>
      </c>
      <c r="CF26" s="254">
        <f t="shared" si="80"/>
        <v>806.45</v>
      </c>
      <c r="CG26" s="97">
        <f t="shared" si="81"/>
        <v>385.57999999999993</v>
      </c>
      <c r="CH26" s="97">
        <f t="shared" si="82"/>
        <v>420.87000000000012</v>
      </c>
      <c r="CI26" s="104">
        <f t="shared" si="83"/>
        <v>0</v>
      </c>
      <c r="CJ26" s="97">
        <f t="shared" si="84"/>
        <v>420.87000000000012</v>
      </c>
      <c r="CK26" s="259">
        <f t="shared" si="85"/>
        <v>0.47812015624031234</v>
      </c>
      <c r="CL26" s="107">
        <v>138.74</v>
      </c>
      <c r="CM26" s="108">
        <v>76.39</v>
      </c>
      <c r="CN26" s="176">
        <f t="shared" si="86"/>
        <v>62.350000000000009</v>
      </c>
      <c r="CR26" s="133"/>
      <c r="CS26" s="133"/>
    </row>
    <row r="27" spans="1:97" ht="15.75" customHeight="1" x14ac:dyDescent="0.2">
      <c r="A27" s="225">
        <v>21</v>
      </c>
      <c r="B27" s="223" t="s">
        <v>47</v>
      </c>
      <c r="C27" s="94">
        <v>682.36</v>
      </c>
      <c r="D27" s="95">
        <v>1368.8064927619623</v>
      </c>
      <c r="E27" s="95">
        <v>1448.5865054627388</v>
      </c>
      <c r="F27" s="96">
        <f t="shared" si="34"/>
        <v>0</v>
      </c>
      <c r="G27" s="97">
        <f t="shared" si="35"/>
        <v>-79.780012700776524</v>
      </c>
      <c r="H27" s="164">
        <f t="shared" si="36"/>
        <v>-79.780012700776524</v>
      </c>
      <c r="I27" s="165">
        <v>5561.9019894150797</v>
      </c>
      <c r="J27" s="95">
        <v>5907.7335089857506</v>
      </c>
      <c r="K27" s="97">
        <f t="shared" si="37"/>
        <v>0</v>
      </c>
      <c r="L27" s="97">
        <f t="shared" si="38"/>
        <v>-345.83151957067093</v>
      </c>
      <c r="M27" s="166">
        <f t="shared" si="39"/>
        <v>-345.83151957067093</v>
      </c>
      <c r="N27" s="103">
        <v>3074.7093978419507</v>
      </c>
      <c r="O27" s="98">
        <v>2959.1000000000004</v>
      </c>
      <c r="P27" s="99">
        <f t="shared" si="40"/>
        <v>115.60939784195034</v>
      </c>
      <c r="Q27" s="99">
        <f t="shared" si="41"/>
        <v>0</v>
      </c>
      <c r="R27" s="102">
        <f t="shared" si="42"/>
        <v>115.60939784195034</v>
      </c>
      <c r="S27" s="103">
        <v>69.602777929865056</v>
      </c>
      <c r="T27" s="97">
        <v>385.66999999999996</v>
      </c>
      <c r="U27" s="99">
        <f t="shared" si="43"/>
        <v>0</v>
      </c>
      <c r="V27" s="101">
        <f t="shared" si="44"/>
        <v>-316.0672220701349</v>
      </c>
      <c r="W27" s="102">
        <v>-316.0672220701349</v>
      </c>
      <c r="X27" s="103">
        <v>0</v>
      </c>
      <c r="Y27" s="97">
        <v>0</v>
      </c>
      <c r="Z27" s="99">
        <f t="shared" si="45"/>
        <v>0</v>
      </c>
      <c r="AA27" s="101">
        <f t="shared" si="46"/>
        <v>0</v>
      </c>
      <c r="AB27" s="102">
        <v>0</v>
      </c>
      <c r="AC27" s="103">
        <v>0</v>
      </c>
      <c r="AD27" s="97">
        <v>0</v>
      </c>
      <c r="AE27" s="97">
        <f t="shared" si="47"/>
        <v>0</v>
      </c>
      <c r="AF27" s="97">
        <f t="shared" si="48"/>
        <v>0</v>
      </c>
      <c r="AG27" s="252">
        <f t="shared" si="49"/>
        <v>0</v>
      </c>
      <c r="AH27" s="103">
        <v>3911.6159283670308</v>
      </c>
      <c r="AI27" s="97">
        <v>2380.1350337703243</v>
      </c>
      <c r="AJ27" s="99">
        <f t="shared" si="50"/>
        <v>1531.4808945967065</v>
      </c>
      <c r="AK27" s="181">
        <f t="shared" si="51"/>
        <v>0</v>
      </c>
      <c r="AL27" s="102">
        <f t="shared" si="52"/>
        <v>1531.4808945967065</v>
      </c>
      <c r="AM27" s="103">
        <v>297.49837537596022</v>
      </c>
      <c r="AN27" s="97">
        <v>265.02999999999997</v>
      </c>
      <c r="AO27" s="97">
        <f t="shared" si="53"/>
        <v>32.46837537596025</v>
      </c>
      <c r="AP27" s="97">
        <f t="shared" si="54"/>
        <v>0</v>
      </c>
      <c r="AQ27" s="252">
        <f t="shared" si="55"/>
        <v>32.46837537596025</v>
      </c>
      <c r="AR27" s="103">
        <v>12.955372166159249</v>
      </c>
      <c r="AS27" s="97">
        <v>0</v>
      </c>
      <c r="AT27" s="99">
        <f t="shared" si="56"/>
        <v>12.955372166159249</v>
      </c>
      <c r="AU27" s="181">
        <f t="shared" si="57"/>
        <v>0</v>
      </c>
      <c r="AV27" s="100">
        <f t="shared" si="58"/>
        <v>12.955372166159249</v>
      </c>
      <c r="AW27" s="103">
        <v>748.53898231344886</v>
      </c>
      <c r="AX27" s="97">
        <v>750.55</v>
      </c>
      <c r="AY27" s="97">
        <f t="shared" si="59"/>
        <v>0</v>
      </c>
      <c r="AZ27" s="97">
        <f t="shared" si="60"/>
        <v>-2.0110176865510994</v>
      </c>
      <c r="BA27" s="102">
        <f t="shared" si="61"/>
        <v>-2.0110176865510994</v>
      </c>
      <c r="BB27" s="103">
        <v>779.2438372713641</v>
      </c>
      <c r="BC27" s="97">
        <v>1685.4499999999998</v>
      </c>
      <c r="BD27" s="99">
        <f t="shared" si="62"/>
        <v>0</v>
      </c>
      <c r="BE27" s="181">
        <f t="shared" si="63"/>
        <v>-906.20616272863572</v>
      </c>
      <c r="BF27" s="100">
        <f t="shared" si="64"/>
        <v>-906.20616272863572</v>
      </c>
      <c r="BG27" s="103">
        <v>4966.2051795956559</v>
      </c>
      <c r="BH27" s="97">
        <v>12679.227510064096</v>
      </c>
      <c r="BI27" s="97">
        <f t="shared" si="65"/>
        <v>0</v>
      </c>
      <c r="BJ27" s="97">
        <f t="shared" si="66"/>
        <v>-7713.0223304684405</v>
      </c>
      <c r="BK27" s="252">
        <f t="shared" si="67"/>
        <v>-7713.0223304684405</v>
      </c>
      <c r="BL27" s="103">
        <v>1718.8594077441658</v>
      </c>
      <c r="BM27" s="97">
        <v>2432.4129834056703</v>
      </c>
      <c r="BN27" s="99">
        <f t="shared" si="68"/>
        <v>0</v>
      </c>
      <c r="BO27" s="181">
        <f t="shared" si="69"/>
        <v>-713.55357566150451</v>
      </c>
      <c r="BP27" s="100">
        <f t="shared" si="70"/>
        <v>-713.55357566150451</v>
      </c>
      <c r="BQ27" s="103">
        <v>10.57182975967072</v>
      </c>
      <c r="BR27" s="97">
        <v>0</v>
      </c>
      <c r="BS27" s="97">
        <f t="shared" si="71"/>
        <v>10.57182975967072</v>
      </c>
      <c r="BT27" s="97">
        <f t="shared" si="72"/>
        <v>0</v>
      </c>
      <c r="BU27" s="102">
        <f t="shared" si="73"/>
        <v>10.57182975967072</v>
      </c>
      <c r="BV27" s="103">
        <v>2866.5903373391875</v>
      </c>
      <c r="BW27" s="97">
        <v>1812.85</v>
      </c>
      <c r="BX27" s="99">
        <f t="shared" si="74"/>
        <v>1053.7403373391876</v>
      </c>
      <c r="BY27" s="101">
        <f t="shared" si="75"/>
        <v>0</v>
      </c>
      <c r="BZ27" s="250">
        <f t="shared" si="76"/>
        <v>1053.7403373391876</v>
      </c>
      <c r="CA27" s="103">
        <v>0</v>
      </c>
      <c r="CB27" s="97">
        <v>0</v>
      </c>
      <c r="CC27" s="97">
        <f t="shared" si="77"/>
        <v>0</v>
      </c>
      <c r="CD27" s="97">
        <f t="shared" si="78"/>
        <v>0</v>
      </c>
      <c r="CE27" s="102">
        <f t="shared" si="79"/>
        <v>0</v>
      </c>
      <c r="CF27" s="254">
        <f t="shared" si="80"/>
        <v>25387.099907881508</v>
      </c>
      <c r="CG27" s="97">
        <f t="shared" si="81"/>
        <v>32706.745541688575</v>
      </c>
      <c r="CH27" s="97">
        <f t="shared" si="82"/>
        <v>0</v>
      </c>
      <c r="CI27" s="104">
        <f t="shared" si="83"/>
        <v>-7319.6456338070675</v>
      </c>
      <c r="CJ27" s="97">
        <f t="shared" si="84"/>
        <v>-7319.6456338070675</v>
      </c>
      <c r="CK27" s="259">
        <f t="shared" si="85"/>
        <v>1.2883214569748733</v>
      </c>
      <c r="CL27" s="107">
        <v>5448.3</v>
      </c>
      <c r="CM27" s="108">
        <v>2498.1099999999997</v>
      </c>
      <c r="CN27" s="176">
        <f t="shared" si="86"/>
        <v>2950.1900000000005</v>
      </c>
      <c r="CR27" s="133"/>
      <c r="CS27" s="133"/>
    </row>
    <row r="28" spans="1:97" ht="15.75" customHeight="1" x14ac:dyDescent="0.2">
      <c r="A28" s="225">
        <v>22</v>
      </c>
      <c r="B28" s="223" t="s">
        <v>48</v>
      </c>
      <c r="C28" s="94">
        <v>151.46</v>
      </c>
      <c r="D28" s="95">
        <v>0</v>
      </c>
      <c r="E28" s="95">
        <v>0</v>
      </c>
      <c r="F28" s="96">
        <f t="shared" si="34"/>
        <v>0</v>
      </c>
      <c r="G28" s="97">
        <f t="shared" si="35"/>
        <v>0</v>
      </c>
      <c r="H28" s="164">
        <f t="shared" si="36"/>
        <v>0</v>
      </c>
      <c r="I28" s="165">
        <v>0</v>
      </c>
      <c r="J28" s="95">
        <v>0</v>
      </c>
      <c r="K28" s="97">
        <f t="shared" si="37"/>
        <v>0</v>
      </c>
      <c r="L28" s="97">
        <f t="shared" si="38"/>
        <v>0</v>
      </c>
      <c r="M28" s="166">
        <f t="shared" si="39"/>
        <v>0</v>
      </c>
      <c r="N28" s="103">
        <v>990.05446834531369</v>
      </c>
      <c r="O28" s="98">
        <v>769.87000000000012</v>
      </c>
      <c r="P28" s="99">
        <f t="shared" si="40"/>
        <v>220.18446834531358</v>
      </c>
      <c r="Q28" s="99">
        <f t="shared" si="41"/>
        <v>0</v>
      </c>
      <c r="R28" s="102">
        <f t="shared" si="42"/>
        <v>220.18446834531358</v>
      </c>
      <c r="S28" s="103">
        <v>0</v>
      </c>
      <c r="T28" s="97">
        <v>0</v>
      </c>
      <c r="U28" s="99">
        <f t="shared" si="43"/>
        <v>0</v>
      </c>
      <c r="V28" s="101">
        <f t="shared" si="44"/>
        <v>0</v>
      </c>
      <c r="W28" s="102">
        <v>0</v>
      </c>
      <c r="X28" s="103">
        <v>0</v>
      </c>
      <c r="Y28" s="97">
        <v>0</v>
      </c>
      <c r="Z28" s="99">
        <f t="shared" si="45"/>
        <v>0</v>
      </c>
      <c r="AA28" s="101">
        <f t="shared" si="46"/>
        <v>0</v>
      </c>
      <c r="AB28" s="102">
        <v>0</v>
      </c>
      <c r="AC28" s="103">
        <v>0</v>
      </c>
      <c r="AD28" s="97">
        <v>0</v>
      </c>
      <c r="AE28" s="97">
        <f t="shared" si="47"/>
        <v>0</v>
      </c>
      <c r="AF28" s="97">
        <f t="shared" si="48"/>
        <v>0</v>
      </c>
      <c r="AG28" s="252">
        <f t="shared" si="49"/>
        <v>0</v>
      </c>
      <c r="AH28" s="103">
        <v>190.52408713721076</v>
      </c>
      <c r="AI28" s="97">
        <v>0</v>
      </c>
      <c r="AJ28" s="99">
        <f t="shared" si="50"/>
        <v>190.52408713721076</v>
      </c>
      <c r="AK28" s="181">
        <f t="shared" si="51"/>
        <v>0</v>
      </c>
      <c r="AL28" s="102">
        <f t="shared" si="52"/>
        <v>190.52408713721076</v>
      </c>
      <c r="AM28" s="103">
        <v>0</v>
      </c>
      <c r="AN28" s="97">
        <v>0</v>
      </c>
      <c r="AO28" s="97">
        <f t="shared" si="53"/>
        <v>0</v>
      </c>
      <c r="AP28" s="97">
        <f t="shared" si="54"/>
        <v>0</v>
      </c>
      <c r="AQ28" s="252">
        <f t="shared" si="55"/>
        <v>0</v>
      </c>
      <c r="AR28" s="103">
        <v>0</v>
      </c>
      <c r="AS28" s="97">
        <v>0</v>
      </c>
      <c r="AT28" s="99">
        <f t="shared" si="56"/>
        <v>0</v>
      </c>
      <c r="AU28" s="181">
        <f t="shared" si="57"/>
        <v>0</v>
      </c>
      <c r="AV28" s="100">
        <f t="shared" si="58"/>
        <v>0</v>
      </c>
      <c r="AW28" s="103">
        <v>0</v>
      </c>
      <c r="AX28" s="97">
        <v>0</v>
      </c>
      <c r="AY28" s="97">
        <f t="shared" si="59"/>
        <v>0</v>
      </c>
      <c r="AZ28" s="97">
        <f t="shared" si="60"/>
        <v>0</v>
      </c>
      <c r="BA28" s="102">
        <f t="shared" si="61"/>
        <v>0</v>
      </c>
      <c r="BB28" s="103">
        <v>0</v>
      </c>
      <c r="BC28" s="97">
        <v>0</v>
      </c>
      <c r="BD28" s="99">
        <f t="shared" si="62"/>
        <v>0</v>
      </c>
      <c r="BE28" s="181">
        <f t="shared" si="63"/>
        <v>0</v>
      </c>
      <c r="BF28" s="100">
        <f t="shared" si="64"/>
        <v>0</v>
      </c>
      <c r="BG28" s="103">
        <v>552.36144451747566</v>
      </c>
      <c r="BH28" s="97">
        <v>0.74</v>
      </c>
      <c r="BI28" s="97">
        <f t="shared" si="65"/>
        <v>551.62144451747565</v>
      </c>
      <c r="BJ28" s="97">
        <f t="shared" si="66"/>
        <v>0</v>
      </c>
      <c r="BK28" s="252">
        <f t="shared" si="67"/>
        <v>551.62144451747565</v>
      </c>
      <c r="BL28" s="103">
        <v>0</v>
      </c>
      <c r="BM28" s="97">
        <v>0</v>
      </c>
      <c r="BN28" s="99">
        <f t="shared" si="68"/>
        <v>0</v>
      </c>
      <c r="BO28" s="181">
        <f t="shared" si="69"/>
        <v>0</v>
      </c>
      <c r="BP28" s="100">
        <f t="shared" si="70"/>
        <v>0</v>
      </c>
      <c r="BQ28" s="103">
        <v>0</v>
      </c>
      <c r="BR28" s="97">
        <v>0</v>
      </c>
      <c r="BS28" s="97">
        <f t="shared" si="71"/>
        <v>0</v>
      </c>
      <c r="BT28" s="97">
        <f t="shared" si="72"/>
        <v>0</v>
      </c>
      <c r="BU28" s="102">
        <f t="shared" si="73"/>
        <v>0</v>
      </c>
      <c r="BV28" s="103">
        <v>0</v>
      </c>
      <c r="BW28" s="97">
        <v>0</v>
      </c>
      <c r="BX28" s="99">
        <f t="shared" si="74"/>
        <v>0</v>
      </c>
      <c r="BY28" s="101">
        <f t="shared" si="75"/>
        <v>0</v>
      </c>
      <c r="BZ28" s="250">
        <f t="shared" si="76"/>
        <v>0</v>
      </c>
      <c r="CA28" s="103">
        <v>0</v>
      </c>
      <c r="CB28" s="97">
        <v>0</v>
      </c>
      <c r="CC28" s="97">
        <f t="shared" si="77"/>
        <v>0</v>
      </c>
      <c r="CD28" s="97">
        <f t="shared" si="78"/>
        <v>0</v>
      </c>
      <c r="CE28" s="102">
        <f t="shared" si="79"/>
        <v>0</v>
      </c>
      <c r="CF28" s="254">
        <f t="shared" si="80"/>
        <v>1732.94</v>
      </c>
      <c r="CG28" s="97">
        <f t="shared" si="81"/>
        <v>770.61000000000013</v>
      </c>
      <c r="CH28" s="97">
        <f t="shared" si="82"/>
        <v>962.32999999999993</v>
      </c>
      <c r="CI28" s="104">
        <f t="shared" si="83"/>
        <v>0</v>
      </c>
      <c r="CJ28" s="97">
        <f t="shared" si="84"/>
        <v>962.32999999999993</v>
      </c>
      <c r="CK28" s="259">
        <f t="shared" si="85"/>
        <v>0.44468360127875178</v>
      </c>
      <c r="CL28" s="107">
        <v>97.4</v>
      </c>
      <c r="CM28" s="108">
        <v>153.22</v>
      </c>
      <c r="CN28" s="176"/>
      <c r="CR28" s="133"/>
      <c r="CS28" s="133"/>
    </row>
    <row r="29" spans="1:97" ht="15.75" customHeight="1" x14ac:dyDescent="0.2">
      <c r="A29" s="225">
        <v>23</v>
      </c>
      <c r="B29" s="223" t="s">
        <v>49</v>
      </c>
      <c r="C29" s="94">
        <v>194.1</v>
      </c>
      <c r="D29" s="95">
        <v>0</v>
      </c>
      <c r="E29" s="95">
        <v>0</v>
      </c>
      <c r="F29" s="96">
        <f t="shared" si="34"/>
        <v>0</v>
      </c>
      <c r="G29" s="97">
        <f t="shared" si="35"/>
        <v>0</v>
      </c>
      <c r="H29" s="164">
        <f t="shared" si="36"/>
        <v>0</v>
      </c>
      <c r="I29" s="165">
        <v>0</v>
      </c>
      <c r="J29" s="95">
        <v>0</v>
      </c>
      <c r="K29" s="97">
        <f t="shared" si="37"/>
        <v>0</v>
      </c>
      <c r="L29" s="97">
        <f t="shared" si="38"/>
        <v>0</v>
      </c>
      <c r="M29" s="166">
        <f t="shared" si="39"/>
        <v>0</v>
      </c>
      <c r="N29" s="103">
        <v>901.31916996990208</v>
      </c>
      <c r="O29" s="98">
        <v>846.87000000000012</v>
      </c>
      <c r="P29" s="99">
        <f t="shared" si="40"/>
        <v>54.449169969901959</v>
      </c>
      <c r="Q29" s="99">
        <f t="shared" si="41"/>
        <v>0</v>
      </c>
      <c r="R29" s="102">
        <f t="shared" si="42"/>
        <v>54.449169969901959</v>
      </c>
      <c r="S29" s="103">
        <v>0</v>
      </c>
      <c r="T29" s="97">
        <v>0</v>
      </c>
      <c r="U29" s="99">
        <f t="shared" si="43"/>
        <v>0</v>
      </c>
      <c r="V29" s="101">
        <f t="shared" si="44"/>
        <v>0</v>
      </c>
      <c r="W29" s="102">
        <v>0</v>
      </c>
      <c r="X29" s="103">
        <v>0</v>
      </c>
      <c r="Y29" s="97">
        <v>0</v>
      </c>
      <c r="Z29" s="99">
        <f t="shared" si="45"/>
        <v>0</v>
      </c>
      <c r="AA29" s="101">
        <f t="shared" si="46"/>
        <v>0</v>
      </c>
      <c r="AB29" s="102">
        <v>0</v>
      </c>
      <c r="AC29" s="103">
        <v>0</v>
      </c>
      <c r="AD29" s="97">
        <v>0</v>
      </c>
      <c r="AE29" s="97">
        <f t="shared" si="47"/>
        <v>0</v>
      </c>
      <c r="AF29" s="97">
        <f t="shared" si="48"/>
        <v>0</v>
      </c>
      <c r="AG29" s="252">
        <f t="shared" si="49"/>
        <v>0</v>
      </c>
      <c r="AH29" s="103">
        <v>244.28650127921881</v>
      </c>
      <c r="AI29" s="97">
        <v>70.11</v>
      </c>
      <c r="AJ29" s="99">
        <f t="shared" si="50"/>
        <v>174.17650127921883</v>
      </c>
      <c r="AK29" s="181">
        <f t="shared" si="51"/>
        <v>0</v>
      </c>
      <c r="AL29" s="102">
        <f t="shared" si="52"/>
        <v>174.17650127921883</v>
      </c>
      <c r="AM29" s="103">
        <v>0</v>
      </c>
      <c r="AN29" s="97">
        <v>0</v>
      </c>
      <c r="AO29" s="97">
        <f t="shared" si="53"/>
        <v>0</v>
      </c>
      <c r="AP29" s="97">
        <f t="shared" si="54"/>
        <v>0</v>
      </c>
      <c r="AQ29" s="252">
        <f t="shared" si="55"/>
        <v>0</v>
      </c>
      <c r="AR29" s="103">
        <v>0</v>
      </c>
      <c r="AS29" s="97">
        <v>0</v>
      </c>
      <c r="AT29" s="99">
        <f t="shared" si="56"/>
        <v>0</v>
      </c>
      <c r="AU29" s="181">
        <f t="shared" si="57"/>
        <v>0</v>
      </c>
      <c r="AV29" s="100">
        <f t="shared" si="58"/>
        <v>0</v>
      </c>
      <c r="AW29" s="103">
        <v>89.685845002685198</v>
      </c>
      <c r="AX29" s="97">
        <v>82.34</v>
      </c>
      <c r="AY29" s="97">
        <f t="shared" si="59"/>
        <v>7.3458450026851949</v>
      </c>
      <c r="AZ29" s="97">
        <f t="shared" si="60"/>
        <v>0</v>
      </c>
      <c r="BA29" s="102">
        <f t="shared" si="61"/>
        <v>7.3458450026851949</v>
      </c>
      <c r="BB29" s="103">
        <v>0</v>
      </c>
      <c r="BC29" s="97">
        <v>0</v>
      </c>
      <c r="BD29" s="99">
        <f t="shared" si="62"/>
        <v>0</v>
      </c>
      <c r="BE29" s="181">
        <f t="shared" si="63"/>
        <v>0</v>
      </c>
      <c r="BF29" s="100">
        <f t="shared" si="64"/>
        <v>0</v>
      </c>
      <c r="BG29" s="103">
        <v>553.38848374819406</v>
      </c>
      <c r="BH29" s="97">
        <v>0.74</v>
      </c>
      <c r="BI29" s="97">
        <f t="shared" si="65"/>
        <v>552.64848374819405</v>
      </c>
      <c r="BJ29" s="97">
        <f t="shared" si="66"/>
        <v>0</v>
      </c>
      <c r="BK29" s="252">
        <f t="shared" si="67"/>
        <v>552.64848374819405</v>
      </c>
      <c r="BL29" s="103">
        <v>0</v>
      </c>
      <c r="BM29" s="97">
        <v>0</v>
      </c>
      <c r="BN29" s="99">
        <f t="shared" si="68"/>
        <v>0</v>
      </c>
      <c r="BO29" s="181">
        <f t="shared" si="69"/>
        <v>0</v>
      </c>
      <c r="BP29" s="100">
        <f t="shared" si="70"/>
        <v>0</v>
      </c>
      <c r="BQ29" s="103">
        <v>0</v>
      </c>
      <c r="BR29" s="97">
        <v>0</v>
      </c>
      <c r="BS29" s="97">
        <f t="shared" si="71"/>
        <v>0</v>
      </c>
      <c r="BT29" s="97">
        <f t="shared" si="72"/>
        <v>0</v>
      </c>
      <c r="BU29" s="102">
        <f t="shared" si="73"/>
        <v>0</v>
      </c>
      <c r="BV29" s="103">
        <v>0</v>
      </c>
      <c r="BW29" s="97">
        <v>0</v>
      </c>
      <c r="BX29" s="99">
        <f t="shared" si="74"/>
        <v>0</v>
      </c>
      <c r="BY29" s="101">
        <f t="shared" si="75"/>
        <v>0</v>
      </c>
      <c r="BZ29" s="250">
        <f t="shared" si="76"/>
        <v>0</v>
      </c>
      <c r="CA29" s="103">
        <v>0</v>
      </c>
      <c r="CB29" s="97">
        <v>0</v>
      </c>
      <c r="CC29" s="97">
        <f t="shared" si="77"/>
        <v>0</v>
      </c>
      <c r="CD29" s="97">
        <f t="shared" si="78"/>
        <v>0</v>
      </c>
      <c r="CE29" s="102">
        <f t="shared" si="79"/>
        <v>0</v>
      </c>
      <c r="CF29" s="254">
        <f t="shared" si="80"/>
        <v>1788.6800000000003</v>
      </c>
      <c r="CG29" s="97">
        <f t="shared" si="81"/>
        <v>1000.0600000000002</v>
      </c>
      <c r="CH29" s="97">
        <f t="shared" si="82"/>
        <v>788.62000000000012</v>
      </c>
      <c r="CI29" s="104">
        <f t="shared" si="83"/>
        <v>0</v>
      </c>
      <c r="CJ29" s="97">
        <f t="shared" si="84"/>
        <v>788.62000000000012</v>
      </c>
      <c r="CK29" s="259">
        <f t="shared" si="85"/>
        <v>0.55910503835230452</v>
      </c>
      <c r="CL29" s="107">
        <v>-30.52</v>
      </c>
      <c r="CM29" s="108">
        <v>159.08999999999997</v>
      </c>
      <c r="CN29" s="176"/>
      <c r="CR29" s="133"/>
      <c r="CS29" s="133"/>
    </row>
    <row r="30" spans="1:97" ht="15.75" customHeight="1" x14ac:dyDescent="0.2">
      <c r="A30" s="225">
        <v>24</v>
      </c>
      <c r="B30" s="223" t="s">
        <v>50</v>
      </c>
      <c r="C30" s="94">
        <v>3582.76</v>
      </c>
      <c r="D30" s="95">
        <v>10476.270018614263</v>
      </c>
      <c r="E30" s="95">
        <v>10876.268403373077</v>
      </c>
      <c r="F30" s="96">
        <f t="shared" si="34"/>
        <v>0</v>
      </c>
      <c r="G30" s="97">
        <f t="shared" si="35"/>
        <v>-399.9983847588137</v>
      </c>
      <c r="H30" s="164">
        <f t="shared" si="36"/>
        <v>-399.9983847588137</v>
      </c>
      <c r="I30" s="165">
        <v>23679.079217672803</v>
      </c>
      <c r="J30" s="95">
        <v>22685.885524000005</v>
      </c>
      <c r="K30" s="97">
        <f t="shared" si="37"/>
        <v>993.19369367279796</v>
      </c>
      <c r="L30" s="97">
        <f t="shared" si="38"/>
        <v>0</v>
      </c>
      <c r="M30" s="166">
        <f t="shared" si="39"/>
        <v>993.19369367279796</v>
      </c>
      <c r="N30" s="103">
        <v>19379.69081160273</v>
      </c>
      <c r="O30" s="98">
        <v>16671.580000000002</v>
      </c>
      <c r="P30" s="99">
        <f t="shared" si="40"/>
        <v>2708.1108116027281</v>
      </c>
      <c r="Q30" s="99">
        <f t="shared" si="41"/>
        <v>0</v>
      </c>
      <c r="R30" s="102">
        <f t="shared" si="42"/>
        <v>2708.1108116027281</v>
      </c>
      <c r="S30" s="103">
        <v>666.41708668257365</v>
      </c>
      <c r="T30" s="97">
        <v>630.81000000000006</v>
      </c>
      <c r="U30" s="99">
        <f t="shared" si="43"/>
        <v>35.607086682573595</v>
      </c>
      <c r="V30" s="101">
        <f t="shared" si="44"/>
        <v>0</v>
      </c>
      <c r="W30" s="102">
        <v>35.607086682573595</v>
      </c>
      <c r="X30" s="103">
        <v>5377.2812369518315</v>
      </c>
      <c r="Y30" s="97">
        <v>4571.9933333333338</v>
      </c>
      <c r="Z30" s="99">
        <f t="shared" si="45"/>
        <v>805.28790361849769</v>
      </c>
      <c r="AA30" s="101">
        <f t="shared" si="46"/>
        <v>0</v>
      </c>
      <c r="AB30" s="102">
        <v>805.28790361849769</v>
      </c>
      <c r="AC30" s="103">
        <v>0</v>
      </c>
      <c r="AD30" s="97">
        <v>0</v>
      </c>
      <c r="AE30" s="97">
        <f t="shared" si="47"/>
        <v>0</v>
      </c>
      <c r="AF30" s="97">
        <f t="shared" si="48"/>
        <v>0</v>
      </c>
      <c r="AG30" s="252">
        <f t="shared" si="49"/>
        <v>0</v>
      </c>
      <c r="AH30" s="103">
        <v>20289.694190511185</v>
      </c>
      <c r="AI30" s="97">
        <v>15114.349999999999</v>
      </c>
      <c r="AJ30" s="99">
        <f t="shared" si="50"/>
        <v>5175.3441905111868</v>
      </c>
      <c r="AK30" s="181">
        <f t="shared" si="51"/>
        <v>0</v>
      </c>
      <c r="AL30" s="102">
        <f t="shared" si="52"/>
        <v>5175.3441905111868</v>
      </c>
      <c r="AM30" s="103">
        <v>1051.5694637715399</v>
      </c>
      <c r="AN30" s="97">
        <v>906.91000000000008</v>
      </c>
      <c r="AO30" s="97">
        <f t="shared" si="53"/>
        <v>144.65946377153978</v>
      </c>
      <c r="AP30" s="97">
        <f t="shared" si="54"/>
        <v>0</v>
      </c>
      <c r="AQ30" s="252">
        <f t="shared" si="55"/>
        <v>144.65946377153978</v>
      </c>
      <c r="AR30" s="103">
        <v>35.822006458917279</v>
      </c>
      <c r="AS30" s="97">
        <v>0</v>
      </c>
      <c r="AT30" s="99">
        <f t="shared" si="56"/>
        <v>35.822006458917279</v>
      </c>
      <c r="AU30" s="181">
        <f t="shared" si="57"/>
        <v>0</v>
      </c>
      <c r="AV30" s="100">
        <f t="shared" si="58"/>
        <v>35.822006458917279</v>
      </c>
      <c r="AW30" s="103">
        <v>1599.7483743278651</v>
      </c>
      <c r="AX30" s="97">
        <v>2215.8000000000002</v>
      </c>
      <c r="AY30" s="97">
        <f t="shared" si="59"/>
        <v>0</v>
      </c>
      <c r="AZ30" s="97">
        <f t="shared" si="60"/>
        <v>-616.05162567213506</v>
      </c>
      <c r="BA30" s="102">
        <f t="shared" si="61"/>
        <v>-616.05162567213506</v>
      </c>
      <c r="BB30" s="103">
        <v>1794.9865236290118</v>
      </c>
      <c r="BC30" s="97">
        <v>5287.9100000000008</v>
      </c>
      <c r="BD30" s="99">
        <f t="shared" si="62"/>
        <v>0</v>
      </c>
      <c r="BE30" s="181">
        <f t="shared" si="63"/>
        <v>-3492.9234763709892</v>
      </c>
      <c r="BF30" s="100">
        <f t="shared" si="64"/>
        <v>-3492.9234763709892</v>
      </c>
      <c r="BG30" s="103">
        <v>32971.229195936285</v>
      </c>
      <c r="BH30" s="97">
        <v>48374.718474143185</v>
      </c>
      <c r="BI30" s="97">
        <f t="shared" si="65"/>
        <v>0</v>
      </c>
      <c r="BJ30" s="97">
        <f t="shared" si="66"/>
        <v>-15403.4892782069</v>
      </c>
      <c r="BK30" s="252">
        <f t="shared" si="67"/>
        <v>-15403.4892782069</v>
      </c>
      <c r="BL30" s="103">
        <v>2558.1776614348591</v>
      </c>
      <c r="BM30" s="97">
        <v>4744.0075779923745</v>
      </c>
      <c r="BN30" s="99">
        <f t="shared" si="68"/>
        <v>0</v>
      </c>
      <c r="BO30" s="181">
        <f t="shared" si="69"/>
        <v>-2185.8299165575154</v>
      </c>
      <c r="BP30" s="100">
        <f t="shared" si="70"/>
        <v>-2185.8299165575154</v>
      </c>
      <c r="BQ30" s="103">
        <v>5.73240777248221</v>
      </c>
      <c r="BR30" s="97">
        <v>0</v>
      </c>
      <c r="BS30" s="97">
        <f t="shared" si="71"/>
        <v>5.73240777248221</v>
      </c>
      <c r="BT30" s="97">
        <f t="shared" si="72"/>
        <v>0</v>
      </c>
      <c r="BU30" s="102">
        <f t="shared" si="73"/>
        <v>5.73240777248221</v>
      </c>
      <c r="BV30" s="103">
        <v>16498.98003309339</v>
      </c>
      <c r="BW30" s="97">
        <v>14153.640000000001</v>
      </c>
      <c r="BX30" s="99">
        <f t="shared" si="74"/>
        <v>2345.3400330933891</v>
      </c>
      <c r="BY30" s="101">
        <f t="shared" si="75"/>
        <v>0</v>
      </c>
      <c r="BZ30" s="250">
        <f t="shared" si="76"/>
        <v>2345.3400330933891</v>
      </c>
      <c r="CA30" s="103">
        <v>7309.5217037732627</v>
      </c>
      <c r="CB30" s="97">
        <v>16913.990000000002</v>
      </c>
      <c r="CC30" s="97">
        <f t="shared" si="77"/>
        <v>0</v>
      </c>
      <c r="CD30" s="97">
        <f t="shared" si="78"/>
        <v>-9604.4682962267398</v>
      </c>
      <c r="CE30" s="102">
        <f t="shared" si="79"/>
        <v>-9604.4682962267398</v>
      </c>
      <c r="CF30" s="254">
        <f t="shared" si="80"/>
        <v>143694.19993223299</v>
      </c>
      <c r="CG30" s="97">
        <f t="shared" si="81"/>
        <v>163147.86331284198</v>
      </c>
      <c r="CH30" s="97">
        <f t="shared" si="82"/>
        <v>0</v>
      </c>
      <c r="CI30" s="104">
        <f t="shared" si="83"/>
        <v>-19453.663380608981</v>
      </c>
      <c r="CJ30" s="97">
        <f t="shared" si="84"/>
        <v>-19453.663380608981</v>
      </c>
      <c r="CK30" s="259">
        <f t="shared" si="85"/>
        <v>1.1353823841865813</v>
      </c>
      <c r="CL30" s="107">
        <v>7818.29</v>
      </c>
      <c r="CM30" s="108">
        <v>14143.680000000002</v>
      </c>
      <c r="CN30" s="176"/>
      <c r="CR30" s="133"/>
      <c r="CS30" s="133"/>
    </row>
    <row r="31" spans="1:97" ht="15.75" customHeight="1" x14ac:dyDescent="0.2">
      <c r="A31" s="225">
        <v>25</v>
      </c>
      <c r="B31" s="223" t="s">
        <v>51</v>
      </c>
      <c r="C31" s="94">
        <v>2786.3</v>
      </c>
      <c r="D31" s="95">
        <v>6543.5696154517718</v>
      </c>
      <c r="E31" s="95">
        <v>7051.1625384834151</v>
      </c>
      <c r="F31" s="96">
        <f t="shared" si="34"/>
        <v>0</v>
      </c>
      <c r="G31" s="97">
        <f t="shared" si="35"/>
        <v>-507.59292303164329</v>
      </c>
      <c r="H31" s="164">
        <f t="shared" si="36"/>
        <v>-507.59292303164329</v>
      </c>
      <c r="I31" s="165">
        <v>13279.392362456361</v>
      </c>
      <c r="J31" s="95">
        <v>13708.221124388239</v>
      </c>
      <c r="K31" s="97">
        <f t="shared" si="37"/>
        <v>0</v>
      </c>
      <c r="L31" s="97">
        <f t="shared" si="38"/>
        <v>-428.82876193187803</v>
      </c>
      <c r="M31" s="166">
        <f t="shared" si="39"/>
        <v>-428.82876193187803</v>
      </c>
      <c r="N31" s="103">
        <v>10697.897448220472</v>
      </c>
      <c r="O31" s="98">
        <v>9831.32</v>
      </c>
      <c r="P31" s="99">
        <f t="shared" si="40"/>
        <v>866.57744822047243</v>
      </c>
      <c r="Q31" s="99">
        <f t="shared" si="41"/>
        <v>0</v>
      </c>
      <c r="R31" s="102">
        <f t="shared" si="42"/>
        <v>866.57744822047243</v>
      </c>
      <c r="S31" s="103">
        <v>550.28559884444815</v>
      </c>
      <c r="T31" s="97">
        <v>556.26</v>
      </c>
      <c r="U31" s="99">
        <f t="shared" si="43"/>
        <v>0</v>
      </c>
      <c r="V31" s="101">
        <f t="shared" si="44"/>
        <v>-5.9744011555518455</v>
      </c>
      <c r="W31" s="102">
        <v>-5.9744011555518455</v>
      </c>
      <c r="X31" s="103">
        <v>0</v>
      </c>
      <c r="Y31" s="97">
        <v>0</v>
      </c>
      <c r="Z31" s="99">
        <f t="shared" si="45"/>
        <v>0</v>
      </c>
      <c r="AA31" s="101">
        <f t="shared" si="46"/>
        <v>0</v>
      </c>
      <c r="AB31" s="102">
        <v>0</v>
      </c>
      <c r="AC31" s="103">
        <v>0</v>
      </c>
      <c r="AD31" s="97">
        <v>0</v>
      </c>
      <c r="AE31" s="97">
        <f t="shared" si="47"/>
        <v>0</v>
      </c>
      <c r="AF31" s="97">
        <f t="shared" si="48"/>
        <v>0</v>
      </c>
      <c r="AG31" s="252">
        <f t="shared" si="49"/>
        <v>0</v>
      </c>
      <c r="AH31" s="103">
        <v>17036.673242412526</v>
      </c>
      <c r="AI31" s="97">
        <v>19058.614059676755</v>
      </c>
      <c r="AJ31" s="99">
        <f t="shared" si="50"/>
        <v>0</v>
      </c>
      <c r="AK31" s="181">
        <f t="shared" si="51"/>
        <v>-2021.9408172642288</v>
      </c>
      <c r="AL31" s="102">
        <f t="shared" si="52"/>
        <v>-2021.9408172642288</v>
      </c>
      <c r="AM31" s="103">
        <v>1049.032217996132</v>
      </c>
      <c r="AN31" s="97">
        <v>906.91000000000008</v>
      </c>
      <c r="AO31" s="97">
        <f t="shared" si="53"/>
        <v>142.12221799613189</v>
      </c>
      <c r="AP31" s="97">
        <f t="shared" si="54"/>
        <v>0</v>
      </c>
      <c r="AQ31" s="252">
        <f t="shared" si="55"/>
        <v>142.12221799613189</v>
      </c>
      <c r="AR31" s="103">
        <v>50.148300795913983</v>
      </c>
      <c r="AS31" s="97">
        <v>145.06</v>
      </c>
      <c r="AT31" s="99">
        <f t="shared" si="56"/>
        <v>0</v>
      </c>
      <c r="AU31" s="181">
        <f t="shared" si="57"/>
        <v>-94.91169920408602</v>
      </c>
      <c r="AV31" s="100">
        <f t="shared" si="58"/>
        <v>-94.91169920408602</v>
      </c>
      <c r="AW31" s="103">
        <v>1053.2023254343103</v>
      </c>
      <c r="AX31" s="97">
        <v>1464.79</v>
      </c>
      <c r="AY31" s="97">
        <f t="shared" si="59"/>
        <v>0</v>
      </c>
      <c r="AZ31" s="97">
        <f t="shared" si="60"/>
        <v>-411.58767456568967</v>
      </c>
      <c r="BA31" s="102">
        <f t="shared" si="61"/>
        <v>-411.58767456568967</v>
      </c>
      <c r="BB31" s="103">
        <v>4529.0942209254226</v>
      </c>
      <c r="BC31" s="97">
        <v>4368.53</v>
      </c>
      <c r="BD31" s="99">
        <f t="shared" si="62"/>
        <v>160.56422092542289</v>
      </c>
      <c r="BE31" s="181">
        <f t="shared" si="63"/>
        <v>0</v>
      </c>
      <c r="BF31" s="100">
        <f t="shared" si="64"/>
        <v>160.56422092542289</v>
      </c>
      <c r="BG31" s="103">
        <v>37180.025761420438</v>
      </c>
      <c r="BH31" s="97">
        <v>49529.530803895279</v>
      </c>
      <c r="BI31" s="97">
        <f t="shared" si="65"/>
        <v>0</v>
      </c>
      <c r="BJ31" s="97">
        <f t="shared" si="66"/>
        <v>-12349.505042474841</v>
      </c>
      <c r="BK31" s="252">
        <f t="shared" si="67"/>
        <v>-12349.505042474841</v>
      </c>
      <c r="BL31" s="103">
        <v>3262.7198234566999</v>
      </c>
      <c r="BM31" s="97">
        <v>5119.8665823037481</v>
      </c>
      <c r="BN31" s="99">
        <f t="shared" si="68"/>
        <v>0</v>
      </c>
      <c r="BO31" s="181">
        <f t="shared" si="69"/>
        <v>-1857.1467588470482</v>
      </c>
      <c r="BP31" s="100">
        <f t="shared" si="70"/>
        <v>-1857.1467588470482</v>
      </c>
      <c r="BQ31" s="103">
        <v>5.5726066036170581</v>
      </c>
      <c r="BR31" s="97">
        <v>0</v>
      </c>
      <c r="BS31" s="97">
        <f t="shared" si="71"/>
        <v>5.5726066036170581</v>
      </c>
      <c r="BT31" s="97">
        <f t="shared" si="72"/>
        <v>0</v>
      </c>
      <c r="BU31" s="102">
        <f t="shared" si="73"/>
        <v>5.5726066036170581</v>
      </c>
      <c r="BV31" s="103">
        <v>6961.5168461423873</v>
      </c>
      <c r="BW31" s="97">
        <v>8561.5300000000007</v>
      </c>
      <c r="BX31" s="99">
        <f t="shared" si="74"/>
        <v>0</v>
      </c>
      <c r="BY31" s="101">
        <f t="shared" si="75"/>
        <v>-1600.0131538576134</v>
      </c>
      <c r="BZ31" s="250">
        <f t="shared" si="76"/>
        <v>-1600.0131538576134</v>
      </c>
      <c r="CA31" s="103">
        <v>0</v>
      </c>
      <c r="CB31" s="97">
        <v>0</v>
      </c>
      <c r="CC31" s="97">
        <f t="shared" si="77"/>
        <v>0</v>
      </c>
      <c r="CD31" s="97">
        <f t="shared" si="78"/>
        <v>0</v>
      </c>
      <c r="CE31" s="102">
        <f t="shared" si="79"/>
        <v>0</v>
      </c>
      <c r="CF31" s="254">
        <f t="shared" si="80"/>
        <v>102199.13037016049</v>
      </c>
      <c r="CG31" s="97">
        <f t="shared" si="81"/>
        <v>120301.79510874744</v>
      </c>
      <c r="CH31" s="97">
        <f t="shared" si="82"/>
        <v>0</v>
      </c>
      <c r="CI31" s="104">
        <f t="shared" si="83"/>
        <v>-18102.664738586944</v>
      </c>
      <c r="CJ31" s="97">
        <f t="shared" si="84"/>
        <v>-18102.664738586944</v>
      </c>
      <c r="CK31" s="259">
        <f t="shared" si="85"/>
        <v>1.1771312991903153</v>
      </c>
      <c r="CL31" s="107">
        <v>8196.02</v>
      </c>
      <c r="CM31" s="108">
        <v>10075.83</v>
      </c>
      <c r="CN31" s="176"/>
      <c r="CR31" s="133"/>
      <c r="CS31" s="133"/>
    </row>
    <row r="32" spans="1:97" ht="15.75" customHeight="1" x14ac:dyDescent="0.2">
      <c r="A32" s="225">
        <v>26</v>
      </c>
      <c r="B32" s="223" t="s">
        <v>52</v>
      </c>
      <c r="C32" s="94">
        <v>1719.6</v>
      </c>
      <c r="D32" s="95">
        <v>3272.4107457586042</v>
      </c>
      <c r="E32" s="95">
        <v>3516.4881144673691</v>
      </c>
      <c r="F32" s="96">
        <f t="shared" si="34"/>
        <v>0</v>
      </c>
      <c r="G32" s="97">
        <f t="shared" si="35"/>
        <v>-244.07736870876488</v>
      </c>
      <c r="H32" s="164">
        <f t="shared" si="36"/>
        <v>-244.07736870876488</v>
      </c>
      <c r="I32" s="165">
        <v>3953.3710942172047</v>
      </c>
      <c r="J32" s="95">
        <v>5021.7222044863538</v>
      </c>
      <c r="K32" s="97">
        <f t="shared" si="37"/>
        <v>0</v>
      </c>
      <c r="L32" s="97">
        <f t="shared" si="38"/>
        <v>-1068.3511102691491</v>
      </c>
      <c r="M32" s="166">
        <f t="shared" si="39"/>
        <v>-1068.3511102691491</v>
      </c>
      <c r="N32" s="103">
        <v>7075.3083427878255</v>
      </c>
      <c r="O32" s="98">
        <v>6281.5300000000007</v>
      </c>
      <c r="P32" s="99">
        <f t="shared" si="40"/>
        <v>793.77834278782484</v>
      </c>
      <c r="Q32" s="99">
        <f t="shared" si="41"/>
        <v>0</v>
      </c>
      <c r="R32" s="102">
        <f t="shared" si="42"/>
        <v>793.77834278782484</v>
      </c>
      <c r="S32" s="103">
        <v>325.85555283574422</v>
      </c>
      <c r="T32" s="97">
        <v>338.39</v>
      </c>
      <c r="U32" s="99">
        <f t="shared" si="43"/>
        <v>0</v>
      </c>
      <c r="V32" s="101">
        <f t="shared" si="44"/>
        <v>-12.534447164255766</v>
      </c>
      <c r="W32" s="102">
        <v>-12.534447164255766</v>
      </c>
      <c r="X32" s="103">
        <v>0</v>
      </c>
      <c r="Y32" s="97">
        <v>0</v>
      </c>
      <c r="Z32" s="99">
        <f t="shared" si="45"/>
        <v>0</v>
      </c>
      <c r="AA32" s="101">
        <f t="shared" si="46"/>
        <v>0</v>
      </c>
      <c r="AB32" s="102">
        <v>0</v>
      </c>
      <c r="AC32" s="103">
        <v>0</v>
      </c>
      <c r="AD32" s="97">
        <v>0</v>
      </c>
      <c r="AE32" s="97">
        <f t="shared" si="47"/>
        <v>0</v>
      </c>
      <c r="AF32" s="97">
        <f t="shared" si="48"/>
        <v>0</v>
      </c>
      <c r="AG32" s="252">
        <f t="shared" si="49"/>
        <v>0</v>
      </c>
      <c r="AH32" s="103">
        <v>10918.614506367185</v>
      </c>
      <c r="AI32" s="97">
        <v>12614.180281024413</v>
      </c>
      <c r="AJ32" s="99">
        <f t="shared" si="50"/>
        <v>0</v>
      </c>
      <c r="AK32" s="181">
        <f t="shared" si="51"/>
        <v>-1695.5657746572288</v>
      </c>
      <c r="AL32" s="102">
        <f t="shared" si="52"/>
        <v>-1695.5657746572288</v>
      </c>
      <c r="AM32" s="103">
        <v>642.27568112063341</v>
      </c>
      <c r="AN32" s="97">
        <v>549.43999999999994</v>
      </c>
      <c r="AO32" s="97">
        <f t="shared" si="53"/>
        <v>92.835681120633467</v>
      </c>
      <c r="AP32" s="97">
        <f t="shared" si="54"/>
        <v>0</v>
      </c>
      <c r="AQ32" s="252">
        <f t="shared" si="55"/>
        <v>92.835681120633467</v>
      </c>
      <c r="AR32" s="103">
        <v>30.95438880239319</v>
      </c>
      <c r="AS32" s="97">
        <v>0</v>
      </c>
      <c r="AT32" s="99">
        <f t="shared" si="56"/>
        <v>30.95438880239319</v>
      </c>
      <c r="AU32" s="181">
        <f t="shared" si="57"/>
        <v>0</v>
      </c>
      <c r="AV32" s="100">
        <f t="shared" si="58"/>
        <v>30.95438880239319</v>
      </c>
      <c r="AW32" s="103">
        <v>676.66530913116367</v>
      </c>
      <c r="AX32" s="97">
        <v>1080.23</v>
      </c>
      <c r="AY32" s="97">
        <f t="shared" si="59"/>
        <v>0</v>
      </c>
      <c r="AZ32" s="97">
        <f t="shared" si="60"/>
        <v>-403.56469086883635</v>
      </c>
      <c r="BA32" s="102">
        <f t="shared" si="61"/>
        <v>-403.56469086883635</v>
      </c>
      <c r="BB32" s="103">
        <v>1694.6657198474061</v>
      </c>
      <c r="BC32" s="97">
        <v>4925.2100000000009</v>
      </c>
      <c r="BD32" s="99">
        <f t="shared" si="62"/>
        <v>0</v>
      </c>
      <c r="BE32" s="181">
        <f t="shared" si="63"/>
        <v>-3230.5442801525951</v>
      </c>
      <c r="BF32" s="100">
        <f t="shared" si="64"/>
        <v>-3230.5442801525951</v>
      </c>
      <c r="BG32" s="103">
        <v>23779.513943528058</v>
      </c>
      <c r="BH32" s="97">
        <v>14610.925401947639</v>
      </c>
      <c r="BI32" s="97">
        <f t="shared" si="65"/>
        <v>9168.5885415804187</v>
      </c>
      <c r="BJ32" s="97">
        <f t="shared" si="66"/>
        <v>0</v>
      </c>
      <c r="BK32" s="252">
        <f t="shared" si="67"/>
        <v>9168.5885415804187</v>
      </c>
      <c r="BL32" s="103">
        <v>1946.5884240184646</v>
      </c>
      <c r="BM32" s="97">
        <v>1857.7496814690712</v>
      </c>
      <c r="BN32" s="99">
        <f t="shared" si="68"/>
        <v>88.838742549393373</v>
      </c>
      <c r="BO32" s="181">
        <f t="shared" si="69"/>
        <v>0</v>
      </c>
      <c r="BP32" s="100">
        <f t="shared" si="70"/>
        <v>88.838742549393373</v>
      </c>
      <c r="BQ32" s="103">
        <v>4.8148817387598557</v>
      </c>
      <c r="BR32" s="97">
        <v>0</v>
      </c>
      <c r="BS32" s="97">
        <f t="shared" si="71"/>
        <v>4.8148817387598557</v>
      </c>
      <c r="BT32" s="97">
        <f t="shared" si="72"/>
        <v>0</v>
      </c>
      <c r="BU32" s="102">
        <f t="shared" si="73"/>
        <v>4.8148817387598557</v>
      </c>
      <c r="BV32" s="103">
        <v>4172.6111937785563</v>
      </c>
      <c r="BW32" s="97">
        <v>2758.09</v>
      </c>
      <c r="BX32" s="99">
        <f t="shared" si="74"/>
        <v>1414.5211937785562</v>
      </c>
      <c r="BY32" s="101">
        <f t="shared" si="75"/>
        <v>0</v>
      </c>
      <c r="BZ32" s="250">
        <f t="shared" si="76"/>
        <v>1414.5211937785562</v>
      </c>
      <c r="CA32" s="103">
        <v>0</v>
      </c>
      <c r="CB32" s="97">
        <v>0</v>
      </c>
      <c r="CC32" s="97">
        <f t="shared" si="77"/>
        <v>0</v>
      </c>
      <c r="CD32" s="97">
        <f t="shared" si="78"/>
        <v>0</v>
      </c>
      <c r="CE32" s="102">
        <f t="shared" si="79"/>
        <v>0</v>
      </c>
      <c r="CF32" s="254">
        <f t="shared" si="80"/>
        <v>58493.649783932007</v>
      </c>
      <c r="CG32" s="97">
        <f t="shared" si="81"/>
        <v>53553.955683394845</v>
      </c>
      <c r="CH32" s="97">
        <f t="shared" si="82"/>
        <v>4939.6941005371627</v>
      </c>
      <c r="CI32" s="104">
        <f t="shared" si="83"/>
        <v>0</v>
      </c>
      <c r="CJ32" s="97">
        <f t="shared" si="84"/>
        <v>4939.6941005371627</v>
      </c>
      <c r="CK32" s="259">
        <f t="shared" si="85"/>
        <v>0.9155516176750168</v>
      </c>
      <c r="CL32" s="107">
        <v>3453.11</v>
      </c>
      <c r="CM32" s="108">
        <v>5649.06</v>
      </c>
      <c r="CN32" s="176"/>
      <c r="CR32" s="133"/>
      <c r="CS32" s="133"/>
    </row>
    <row r="33" spans="1:97" ht="15.75" customHeight="1" x14ac:dyDescent="0.2">
      <c r="A33" s="225">
        <v>27</v>
      </c>
      <c r="B33" s="223" t="s">
        <v>53</v>
      </c>
      <c r="C33" s="94">
        <v>1720.7</v>
      </c>
      <c r="D33" s="95">
        <v>3273.621839294201</v>
      </c>
      <c r="E33" s="95">
        <v>3501.2845796094375</v>
      </c>
      <c r="F33" s="96">
        <f t="shared" si="34"/>
        <v>0</v>
      </c>
      <c r="G33" s="97">
        <f t="shared" si="35"/>
        <v>-227.66274031523653</v>
      </c>
      <c r="H33" s="164">
        <f t="shared" si="36"/>
        <v>-227.66274031523653</v>
      </c>
      <c r="I33" s="165">
        <v>4528.0241291979537</v>
      </c>
      <c r="J33" s="95">
        <v>8609.1322515235734</v>
      </c>
      <c r="K33" s="97">
        <f t="shared" si="37"/>
        <v>0</v>
      </c>
      <c r="L33" s="97">
        <f t="shared" si="38"/>
        <v>-4081.1081223256197</v>
      </c>
      <c r="M33" s="166">
        <f t="shared" si="39"/>
        <v>-4081.1081223256197</v>
      </c>
      <c r="N33" s="103">
        <v>7257.9067589650967</v>
      </c>
      <c r="O33" s="98">
        <v>6497.93</v>
      </c>
      <c r="P33" s="99">
        <f t="shared" si="40"/>
        <v>759.97675896509645</v>
      </c>
      <c r="Q33" s="99">
        <f t="shared" si="41"/>
        <v>0</v>
      </c>
      <c r="R33" s="102">
        <f t="shared" si="42"/>
        <v>759.97675896509645</v>
      </c>
      <c r="S33" s="103">
        <v>326.07340319718026</v>
      </c>
      <c r="T33" s="97">
        <v>483.52000000000004</v>
      </c>
      <c r="U33" s="99">
        <f t="shared" si="43"/>
        <v>0</v>
      </c>
      <c r="V33" s="101">
        <f t="shared" si="44"/>
        <v>-157.44659680281978</v>
      </c>
      <c r="W33" s="102">
        <v>-157.44659680281978</v>
      </c>
      <c r="X33" s="103">
        <v>0</v>
      </c>
      <c r="Y33" s="97">
        <v>0</v>
      </c>
      <c r="Z33" s="99">
        <f t="shared" si="45"/>
        <v>0</v>
      </c>
      <c r="AA33" s="101">
        <f t="shared" si="46"/>
        <v>0</v>
      </c>
      <c r="AB33" s="102">
        <v>0</v>
      </c>
      <c r="AC33" s="103">
        <v>0</v>
      </c>
      <c r="AD33" s="97">
        <v>0</v>
      </c>
      <c r="AE33" s="97">
        <f t="shared" si="47"/>
        <v>0</v>
      </c>
      <c r="AF33" s="97">
        <f t="shared" si="48"/>
        <v>0</v>
      </c>
      <c r="AG33" s="252">
        <f t="shared" si="49"/>
        <v>0</v>
      </c>
      <c r="AH33" s="103">
        <v>10761.252782102736</v>
      </c>
      <c r="AI33" s="97">
        <v>14782.52974127495</v>
      </c>
      <c r="AJ33" s="99">
        <f t="shared" si="50"/>
        <v>0</v>
      </c>
      <c r="AK33" s="181">
        <f t="shared" si="51"/>
        <v>-4021.2769591722135</v>
      </c>
      <c r="AL33" s="102">
        <f t="shared" si="52"/>
        <v>-4021.2769591722135</v>
      </c>
      <c r="AM33" s="103">
        <v>630.63426397233593</v>
      </c>
      <c r="AN33" s="97">
        <v>549.43999999999994</v>
      </c>
      <c r="AO33" s="97">
        <f t="shared" si="53"/>
        <v>81.194263972335989</v>
      </c>
      <c r="AP33" s="97">
        <f t="shared" si="54"/>
        <v>0</v>
      </c>
      <c r="AQ33" s="252">
        <f t="shared" si="55"/>
        <v>81.194263972335989</v>
      </c>
      <c r="AR33" s="103">
        <v>30.969613443701878</v>
      </c>
      <c r="AS33" s="97">
        <v>0</v>
      </c>
      <c r="AT33" s="99">
        <f t="shared" si="56"/>
        <v>30.969613443701878</v>
      </c>
      <c r="AU33" s="181">
        <f t="shared" si="57"/>
        <v>0</v>
      </c>
      <c r="AV33" s="100">
        <f t="shared" si="58"/>
        <v>30.969613443701878</v>
      </c>
      <c r="AW33" s="103">
        <v>677.09700300527959</v>
      </c>
      <c r="AX33" s="97">
        <v>1082.3499999999999</v>
      </c>
      <c r="AY33" s="97">
        <f t="shared" si="59"/>
        <v>0</v>
      </c>
      <c r="AZ33" s="97">
        <f t="shared" si="60"/>
        <v>-405.25299699472032</v>
      </c>
      <c r="BA33" s="102">
        <f t="shared" si="61"/>
        <v>-405.25299699472032</v>
      </c>
      <c r="BB33" s="103">
        <v>1661.3354196130822</v>
      </c>
      <c r="BC33" s="97">
        <v>789.95</v>
      </c>
      <c r="BD33" s="99">
        <f t="shared" si="62"/>
        <v>871.38541961308215</v>
      </c>
      <c r="BE33" s="181">
        <f t="shared" si="63"/>
        <v>0</v>
      </c>
      <c r="BF33" s="100">
        <f t="shared" si="64"/>
        <v>871.38541961308215</v>
      </c>
      <c r="BG33" s="103">
        <v>22640.948746450944</v>
      </c>
      <c r="BH33" s="97">
        <v>22621.10540194764</v>
      </c>
      <c r="BI33" s="97">
        <f t="shared" si="65"/>
        <v>19.843344503304252</v>
      </c>
      <c r="BJ33" s="97">
        <f t="shared" si="66"/>
        <v>0</v>
      </c>
      <c r="BK33" s="252">
        <f t="shared" si="67"/>
        <v>19.843344503304252</v>
      </c>
      <c r="BL33" s="103">
        <v>5268.7546433284733</v>
      </c>
      <c r="BM33" s="97">
        <v>3515.0678054083551</v>
      </c>
      <c r="BN33" s="99">
        <f t="shared" si="68"/>
        <v>1753.6868379201183</v>
      </c>
      <c r="BO33" s="181">
        <f t="shared" si="69"/>
        <v>0</v>
      </c>
      <c r="BP33" s="100">
        <f t="shared" si="70"/>
        <v>1753.6868379201183</v>
      </c>
      <c r="BQ33" s="103">
        <v>4.8180184820035894</v>
      </c>
      <c r="BR33" s="97">
        <v>0</v>
      </c>
      <c r="BS33" s="97">
        <f t="shared" si="71"/>
        <v>4.8180184820035894</v>
      </c>
      <c r="BT33" s="97">
        <f t="shared" si="72"/>
        <v>0</v>
      </c>
      <c r="BU33" s="102">
        <f t="shared" si="73"/>
        <v>4.8180184820035894</v>
      </c>
      <c r="BV33" s="103">
        <v>4102.1531508710086</v>
      </c>
      <c r="BW33" s="97">
        <v>3827.0299999999997</v>
      </c>
      <c r="BX33" s="99">
        <f t="shared" si="74"/>
        <v>275.12315087100887</v>
      </c>
      <c r="BY33" s="101">
        <f t="shared" si="75"/>
        <v>0</v>
      </c>
      <c r="BZ33" s="250">
        <f t="shared" si="76"/>
        <v>275.12315087100887</v>
      </c>
      <c r="CA33" s="103">
        <v>0</v>
      </c>
      <c r="CB33" s="97">
        <v>0</v>
      </c>
      <c r="CC33" s="97">
        <f t="shared" si="77"/>
        <v>0</v>
      </c>
      <c r="CD33" s="97">
        <f t="shared" si="78"/>
        <v>0</v>
      </c>
      <c r="CE33" s="102">
        <f t="shared" si="79"/>
        <v>0</v>
      </c>
      <c r="CF33" s="254">
        <f t="shared" si="80"/>
        <v>61163.589771924002</v>
      </c>
      <c r="CG33" s="97">
        <f t="shared" si="81"/>
        <v>66259.339779763948</v>
      </c>
      <c r="CH33" s="97">
        <f t="shared" si="82"/>
        <v>0</v>
      </c>
      <c r="CI33" s="104">
        <f t="shared" si="83"/>
        <v>-5095.7500078399462</v>
      </c>
      <c r="CJ33" s="97">
        <f t="shared" si="84"/>
        <v>-5095.7500078399462</v>
      </c>
      <c r="CK33" s="259">
        <f t="shared" si="85"/>
        <v>1.0833134553881116</v>
      </c>
      <c r="CL33" s="107">
        <v>3160.27</v>
      </c>
      <c r="CM33" s="108">
        <v>5846.83</v>
      </c>
      <c r="CN33" s="176"/>
      <c r="CR33" s="133"/>
      <c r="CS33" s="133"/>
    </row>
    <row r="34" spans="1:97" ht="15.75" customHeight="1" x14ac:dyDescent="0.2">
      <c r="A34" s="225">
        <v>28</v>
      </c>
      <c r="B34" s="223" t="s">
        <v>54</v>
      </c>
      <c r="C34" s="94">
        <v>9773</v>
      </c>
      <c r="D34" s="95">
        <v>40435.00964557413</v>
      </c>
      <c r="E34" s="95">
        <v>41546.361846578315</v>
      </c>
      <c r="F34" s="96">
        <f t="shared" si="34"/>
        <v>0</v>
      </c>
      <c r="G34" s="97">
        <f t="shared" si="35"/>
        <v>-1111.3522010041852</v>
      </c>
      <c r="H34" s="164">
        <f t="shared" si="36"/>
        <v>-1111.3522010041852</v>
      </c>
      <c r="I34" s="165">
        <v>42619.178975083669</v>
      </c>
      <c r="J34" s="95">
        <v>42735.170226437294</v>
      </c>
      <c r="K34" s="97">
        <f t="shared" si="37"/>
        <v>0</v>
      </c>
      <c r="L34" s="97">
        <f t="shared" si="38"/>
        <v>-115.99125135362556</v>
      </c>
      <c r="M34" s="166">
        <f t="shared" si="39"/>
        <v>-115.99125135362556</v>
      </c>
      <c r="N34" s="103">
        <v>34369.634064958496</v>
      </c>
      <c r="O34" s="98">
        <v>29525.010000000002</v>
      </c>
      <c r="P34" s="99">
        <f t="shared" si="40"/>
        <v>4844.6240649584943</v>
      </c>
      <c r="Q34" s="99">
        <f t="shared" si="41"/>
        <v>0</v>
      </c>
      <c r="R34" s="102">
        <f t="shared" si="42"/>
        <v>4844.6240649584943</v>
      </c>
      <c r="S34" s="103">
        <v>1518.3518954342085</v>
      </c>
      <c r="T34" s="97">
        <v>1654.86</v>
      </c>
      <c r="U34" s="99">
        <f t="shared" si="43"/>
        <v>0</v>
      </c>
      <c r="V34" s="101">
        <f t="shared" si="44"/>
        <v>-136.50810456579143</v>
      </c>
      <c r="W34" s="102">
        <v>-136.50810456579143</v>
      </c>
      <c r="X34" s="103">
        <v>45868.740791656266</v>
      </c>
      <c r="Y34" s="97">
        <v>32339.64166666667</v>
      </c>
      <c r="Z34" s="99">
        <f t="shared" si="45"/>
        <v>13529.099124989596</v>
      </c>
      <c r="AA34" s="101">
        <f t="shared" si="46"/>
        <v>0</v>
      </c>
      <c r="AB34" s="102">
        <v>13529.099124989596</v>
      </c>
      <c r="AC34" s="103">
        <v>172.84852053215721</v>
      </c>
      <c r="AD34" s="97">
        <v>295.72999999999996</v>
      </c>
      <c r="AE34" s="97">
        <f t="shared" si="47"/>
        <v>0</v>
      </c>
      <c r="AF34" s="97">
        <f t="shared" si="48"/>
        <v>-122.88147946784275</v>
      </c>
      <c r="AG34" s="252">
        <f t="shared" si="49"/>
        <v>-122.88147946784275</v>
      </c>
      <c r="AH34" s="103">
        <v>58688.157105857987</v>
      </c>
      <c r="AI34" s="97">
        <v>53391.904604417621</v>
      </c>
      <c r="AJ34" s="99">
        <f t="shared" si="50"/>
        <v>5296.2525014403654</v>
      </c>
      <c r="AK34" s="181">
        <f t="shared" si="51"/>
        <v>0</v>
      </c>
      <c r="AL34" s="102">
        <f t="shared" si="52"/>
        <v>5296.2525014403654</v>
      </c>
      <c r="AM34" s="103">
        <v>1923.4711417253789</v>
      </c>
      <c r="AN34" s="97">
        <v>1659.2800000000002</v>
      </c>
      <c r="AO34" s="97">
        <f t="shared" si="53"/>
        <v>264.19114172537866</v>
      </c>
      <c r="AP34" s="97">
        <f t="shared" si="54"/>
        <v>0</v>
      </c>
      <c r="AQ34" s="252">
        <f t="shared" si="55"/>
        <v>264.19114172537866</v>
      </c>
      <c r="AR34" s="103">
        <v>92.720703348275819</v>
      </c>
      <c r="AS34" s="97">
        <v>295.86</v>
      </c>
      <c r="AT34" s="99">
        <f t="shared" si="56"/>
        <v>0</v>
      </c>
      <c r="AU34" s="181">
        <f t="shared" si="57"/>
        <v>-203.13929665172418</v>
      </c>
      <c r="AV34" s="100">
        <f t="shared" si="58"/>
        <v>-203.13929665172418</v>
      </c>
      <c r="AW34" s="103">
        <v>3119.8663813111675</v>
      </c>
      <c r="AX34" s="97">
        <v>4102.2199999999993</v>
      </c>
      <c r="AY34" s="97">
        <f t="shared" si="59"/>
        <v>0</v>
      </c>
      <c r="AZ34" s="97">
        <f t="shared" si="60"/>
        <v>-982.35361868883183</v>
      </c>
      <c r="BA34" s="102">
        <f t="shared" si="61"/>
        <v>-982.35361868883183</v>
      </c>
      <c r="BB34" s="103">
        <v>11725.711285841955</v>
      </c>
      <c r="BC34" s="97">
        <v>10049.199999999999</v>
      </c>
      <c r="BD34" s="99">
        <f t="shared" si="62"/>
        <v>1676.5112858419561</v>
      </c>
      <c r="BE34" s="181">
        <f t="shared" si="63"/>
        <v>0</v>
      </c>
      <c r="BF34" s="100">
        <f t="shared" si="64"/>
        <v>1676.5112858419561</v>
      </c>
      <c r="BG34" s="103">
        <v>92186.271313401914</v>
      </c>
      <c r="BH34" s="97">
        <v>37381.234655778004</v>
      </c>
      <c r="BI34" s="97">
        <f t="shared" si="65"/>
        <v>54805.03665762391</v>
      </c>
      <c r="BJ34" s="97">
        <f t="shared" si="66"/>
        <v>0</v>
      </c>
      <c r="BK34" s="252">
        <f t="shared" si="67"/>
        <v>54805.03665762391</v>
      </c>
      <c r="BL34" s="103">
        <v>3996.0158334862863</v>
      </c>
      <c r="BM34" s="97">
        <v>7075.6094605137387</v>
      </c>
      <c r="BN34" s="99">
        <f t="shared" si="68"/>
        <v>0</v>
      </c>
      <c r="BO34" s="181">
        <f t="shared" si="69"/>
        <v>-3079.5936270274524</v>
      </c>
      <c r="BP34" s="100">
        <f t="shared" si="70"/>
        <v>-3079.5936270274524</v>
      </c>
      <c r="BQ34" s="103">
        <v>3.8372423959692243</v>
      </c>
      <c r="BR34" s="97">
        <v>0</v>
      </c>
      <c r="BS34" s="97">
        <f t="shared" si="71"/>
        <v>3.8372423959692243</v>
      </c>
      <c r="BT34" s="97">
        <f t="shared" si="72"/>
        <v>0</v>
      </c>
      <c r="BU34" s="102">
        <f t="shared" si="73"/>
        <v>3.8372423959692243</v>
      </c>
      <c r="BV34" s="103">
        <v>19615.392637104989</v>
      </c>
      <c r="BW34" s="97">
        <v>16278.229999999998</v>
      </c>
      <c r="BX34" s="99">
        <f t="shared" si="74"/>
        <v>3337.1626371049915</v>
      </c>
      <c r="BY34" s="101">
        <f t="shared" si="75"/>
        <v>0</v>
      </c>
      <c r="BZ34" s="250">
        <f t="shared" si="76"/>
        <v>3337.1626371049915</v>
      </c>
      <c r="CA34" s="103">
        <v>24868.408469747166</v>
      </c>
      <c r="CB34" s="97">
        <v>19898.91</v>
      </c>
      <c r="CC34" s="97">
        <f t="shared" si="77"/>
        <v>4969.4984697471664</v>
      </c>
      <c r="CD34" s="97">
        <f t="shared" si="78"/>
        <v>0</v>
      </c>
      <c r="CE34" s="102">
        <f t="shared" si="79"/>
        <v>4969.4984697471664</v>
      </c>
      <c r="CF34" s="254">
        <f t="shared" si="80"/>
        <v>381203.61600746005</v>
      </c>
      <c r="CG34" s="97">
        <f t="shared" si="81"/>
        <v>298229.22246039164</v>
      </c>
      <c r="CH34" s="97">
        <f t="shared" si="82"/>
        <v>82974.393547068408</v>
      </c>
      <c r="CI34" s="104">
        <f t="shared" si="83"/>
        <v>0</v>
      </c>
      <c r="CJ34" s="97">
        <f t="shared" si="84"/>
        <v>82974.393547068408</v>
      </c>
      <c r="CK34" s="259">
        <f t="shared" si="85"/>
        <v>0.78233576476503142</v>
      </c>
      <c r="CL34" s="107">
        <v>15716.55</v>
      </c>
      <c r="CM34" s="108">
        <v>37131.939999999988</v>
      </c>
      <c r="CN34" s="176"/>
      <c r="CR34" s="133"/>
      <c r="CS34" s="133"/>
    </row>
    <row r="35" spans="1:97" ht="15.75" customHeight="1" x14ac:dyDescent="0.2">
      <c r="A35" s="225">
        <v>29</v>
      </c>
      <c r="B35" s="223" t="s">
        <v>55</v>
      </c>
      <c r="C35" s="94">
        <v>2750.1</v>
      </c>
      <c r="D35" s="95">
        <v>6461.3656635356683</v>
      </c>
      <c r="E35" s="95">
        <v>6772.0783371945508</v>
      </c>
      <c r="F35" s="96">
        <f t="shared" si="34"/>
        <v>0</v>
      </c>
      <c r="G35" s="97">
        <f t="shared" si="35"/>
        <v>-310.71267365888252</v>
      </c>
      <c r="H35" s="164">
        <f t="shared" si="36"/>
        <v>-310.71267365888252</v>
      </c>
      <c r="I35" s="165">
        <v>16398.84014531122</v>
      </c>
      <c r="J35" s="95">
        <v>16790.512991069118</v>
      </c>
      <c r="K35" s="97">
        <f t="shared" si="37"/>
        <v>0</v>
      </c>
      <c r="L35" s="97">
        <f t="shared" si="38"/>
        <v>-391.67284575789745</v>
      </c>
      <c r="M35" s="166">
        <f t="shared" si="39"/>
        <v>-391.67284575789745</v>
      </c>
      <c r="N35" s="103">
        <v>11018.274209590414</v>
      </c>
      <c r="O35" s="98">
        <v>10270.14</v>
      </c>
      <c r="P35" s="99">
        <f t="shared" si="40"/>
        <v>748.13420959041468</v>
      </c>
      <c r="Q35" s="99">
        <f t="shared" si="41"/>
        <v>0</v>
      </c>
      <c r="R35" s="102">
        <f t="shared" si="42"/>
        <v>748.13420959041468</v>
      </c>
      <c r="S35" s="103">
        <v>583.01807483337893</v>
      </c>
      <c r="T35" s="97">
        <v>586.78</v>
      </c>
      <c r="U35" s="99">
        <f t="shared" si="43"/>
        <v>0</v>
      </c>
      <c r="V35" s="101">
        <f t="shared" si="44"/>
        <v>-3.7619251666210403</v>
      </c>
      <c r="W35" s="102">
        <v>-3.7619251666210403</v>
      </c>
      <c r="X35" s="103">
        <v>0</v>
      </c>
      <c r="Y35" s="97">
        <v>0</v>
      </c>
      <c r="Z35" s="99">
        <f t="shared" si="45"/>
        <v>0</v>
      </c>
      <c r="AA35" s="101">
        <f t="shared" si="46"/>
        <v>0</v>
      </c>
      <c r="AB35" s="102">
        <v>0</v>
      </c>
      <c r="AC35" s="103">
        <v>0</v>
      </c>
      <c r="AD35" s="97">
        <v>0</v>
      </c>
      <c r="AE35" s="97">
        <f t="shared" si="47"/>
        <v>0</v>
      </c>
      <c r="AF35" s="97">
        <f t="shared" si="48"/>
        <v>0</v>
      </c>
      <c r="AG35" s="252">
        <f t="shared" si="49"/>
        <v>0</v>
      </c>
      <c r="AH35" s="103">
        <v>16988.752864447702</v>
      </c>
      <c r="AI35" s="97">
        <v>11661.227268903694</v>
      </c>
      <c r="AJ35" s="99">
        <f t="shared" si="50"/>
        <v>5327.525595544008</v>
      </c>
      <c r="AK35" s="181">
        <f t="shared" si="51"/>
        <v>0</v>
      </c>
      <c r="AL35" s="102">
        <f t="shared" si="52"/>
        <v>5327.525595544008</v>
      </c>
      <c r="AM35" s="103">
        <v>1210.0368103293124</v>
      </c>
      <c r="AN35" s="97">
        <v>1051.8800000000001</v>
      </c>
      <c r="AO35" s="97">
        <f t="shared" si="53"/>
        <v>158.15681032931229</v>
      </c>
      <c r="AP35" s="97">
        <f t="shared" si="54"/>
        <v>0</v>
      </c>
      <c r="AQ35" s="252">
        <f t="shared" si="55"/>
        <v>158.15681032931229</v>
      </c>
      <c r="AR35" s="103">
        <v>52.251606747268937</v>
      </c>
      <c r="AS35" s="97">
        <v>0</v>
      </c>
      <c r="AT35" s="99">
        <f t="shared" si="56"/>
        <v>52.251606747268937</v>
      </c>
      <c r="AU35" s="181">
        <f t="shared" si="57"/>
        <v>0</v>
      </c>
      <c r="AV35" s="100">
        <f t="shared" si="58"/>
        <v>52.251606747268937</v>
      </c>
      <c r="AW35" s="103">
        <v>1047.7827638071278</v>
      </c>
      <c r="AX35" s="97">
        <v>1391.7</v>
      </c>
      <c r="AY35" s="97">
        <f t="shared" si="59"/>
        <v>0</v>
      </c>
      <c r="AZ35" s="97">
        <f t="shared" si="60"/>
        <v>-343.91723619287222</v>
      </c>
      <c r="BA35" s="102">
        <f t="shared" si="61"/>
        <v>-343.91723619287222</v>
      </c>
      <c r="BB35" s="103">
        <v>4526.6679119264618</v>
      </c>
      <c r="BC35" s="97">
        <v>4492.3900000000003</v>
      </c>
      <c r="BD35" s="99">
        <f t="shared" si="62"/>
        <v>34.277911926461456</v>
      </c>
      <c r="BE35" s="181">
        <f t="shared" si="63"/>
        <v>0</v>
      </c>
      <c r="BF35" s="100">
        <f t="shared" si="64"/>
        <v>34.277911926461456</v>
      </c>
      <c r="BG35" s="103">
        <v>30545.354920041435</v>
      </c>
      <c r="BH35" s="97">
        <v>8994.5341372286111</v>
      </c>
      <c r="BI35" s="97">
        <f t="shared" si="65"/>
        <v>21550.820782812822</v>
      </c>
      <c r="BJ35" s="97">
        <f t="shared" si="66"/>
        <v>0</v>
      </c>
      <c r="BK35" s="252">
        <f t="shared" si="67"/>
        <v>21550.820782812822</v>
      </c>
      <c r="BL35" s="103">
        <v>5601.9581909157705</v>
      </c>
      <c r="BM35" s="97">
        <v>6545.7972479129985</v>
      </c>
      <c r="BN35" s="99">
        <f t="shared" si="68"/>
        <v>0</v>
      </c>
      <c r="BO35" s="181">
        <f t="shared" si="69"/>
        <v>-943.839056997228</v>
      </c>
      <c r="BP35" s="100">
        <f t="shared" si="70"/>
        <v>-943.839056997228</v>
      </c>
      <c r="BQ35" s="103">
        <v>5.500206856606999</v>
      </c>
      <c r="BR35" s="97">
        <v>0</v>
      </c>
      <c r="BS35" s="97">
        <f t="shared" si="71"/>
        <v>5.500206856606999</v>
      </c>
      <c r="BT35" s="97">
        <f t="shared" si="72"/>
        <v>0</v>
      </c>
      <c r="BU35" s="102">
        <f t="shared" si="73"/>
        <v>5.500206856606999</v>
      </c>
      <c r="BV35" s="103">
        <v>6986.6373684096388</v>
      </c>
      <c r="BW35" s="97">
        <v>5673.06</v>
      </c>
      <c r="BX35" s="99">
        <f t="shared" si="74"/>
        <v>1313.5773684096384</v>
      </c>
      <c r="BY35" s="101">
        <f t="shared" si="75"/>
        <v>0</v>
      </c>
      <c r="BZ35" s="250">
        <f t="shared" si="76"/>
        <v>1313.5773684096384</v>
      </c>
      <c r="CA35" s="103">
        <v>0</v>
      </c>
      <c r="CB35" s="97">
        <v>0</v>
      </c>
      <c r="CC35" s="97">
        <f t="shared" si="77"/>
        <v>0</v>
      </c>
      <c r="CD35" s="97">
        <f t="shared" si="78"/>
        <v>0</v>
      </c>
      <c r="CE35" s="102">
        <f t="shared" si="79"/>
        <v>0</v>
      </c>
      <c r="CF35" s="254">
        <f t="shared" si="80"/>
        <v>101426.44073675199</v>
      </c>
      <c r="CG35" s="97">
        <f t="shared" si="81"/>
        <v>74230.099982308966</v>
      </c>
      <c r="CH35" s="97">
        <f t="shared" si="82"/>
        <v>27196.340754443023</v>
      </c>
      <c r="CI35" s="104">
        <f t="shared" si="83"/>
        <v>0</v>
      </c>
      <c r="CJ35" s="97">
        <f t="shared" si="84"/>
        <v>27196.340754443023</v>
      </c>
      <c r="CK35" s="259">
        <f t="shared" si="85"/>
        <v>0.73186143024549222</v>
      </c>
      <c r="CL35" s="107">
        <v>6037.16</v>
      </c>
      <c r="CM35" s="108">
        <v>9971.0499999999993</v>
      </c>
      <c r="CN35" s="176"/>
      <c r="CR35" s="133"/>
      <c r="CS35" s="133"/>
    </row>
    <row r="36" spans="1:97" ht="15.75" customHeight="1" x14ac:dyDescent="0.2">
      <c r="A36" s="225">
        <v>30</v>
      </c>
      <c r="B36" s="223" t="s">
        <v>56</v>
      </c>
      <c r="C36" s="94">
        <v>7841.4</v>
      </c>
      <c r="D36" s="95">
        <v>35201.054823584491</v>
      </c>
      <c r="E36" s="95">
        <v>35389.671542739496</v>
      </c>
      <c r="F36" s="96">
        <f t="shared" si="34"/>
        <v>0</v>
      </c>
      <c r="G36" s="97">
        <f t="shared" si="35"/>
        <v>-188.61671915500483</v>
      </c>
      <c r="H36" s="164">
        <f t="shared" si="36"/>
        <v>-188.61671915500483</v>
      </c>
      <c r="I36" s="165">
        <v>28649.794438065732</v>
      </c>
      <c r="J36" s="95">
        <v>28836.719911047148</v>
      </c>
      <c r="K36" s="97">
        <f t="shared" si="37"/>
        <v>0</v>
      </c>
      <c r="L36" s="97">
        <f t="shared" si="38"/>
        <v>-186.92547298141653</v>
      </c>
      <c r="M36" s="166">
        <f t="shared" si="39"/>
        <v>-186.92547298141653</v>
      </c>
      <c r="N36" s="103">
        <v>25665.27224981819</v>
      </c>
      <c r="O36" s="98">
        <v>21761.069999999996</v>
      </c>
      <c r="P36" s="99">
        <f t="shared" si="40"/>
        <v>3904.2022498181941</v>
      </c>
      <c r="Q36" s="99">
        <f t="shared" si="41"/>
        <v>0</v>
      </c>
      <c r="R36" s="102">
        <f t="shared" si="42"/>
        <v>3904.2022498181941</v>
      </c>
      <c r="S36" s="103">
        <v>1340.8895499491846</v>
      </c>
      <c r="T36" s="97">
        <v>1480.25</v>
      </c>
      <c r="U36" s="99">
        <f t="shared" si="43"/>
        <v>0</v>
      </c>
      <c r="V36" s="101">
        <f t="shared" si="44"/>
        <v>-139.36045005081542</v>
      </c>
      <c r="W36" s="102">
        <v>-139.36045005081542</v>
      </c>
      <c r="X36" s="103">
        <v>38121.412421515495</v>
      </c>
      <c r="Y36" s="97">
        <v>27797.33</v>
      </c>
      <c r="Z36" s="99">
        <f t="shared" si="45"/>
        <v>10324.082421515493</v>
      </c>
      <c r="AA36" s="101">
        <f t="shared" si="46"/>
        <v>0</v>
      </c>
      <c r="AB36" s="102">
        <v>10324.082421515493</v>
      </c>
      <c r="AC36" s="103">
        <v>0</v>
      </c>
      <c r="AD36" s="97">
        <v>0</v>
      </c>
      <c r="AE36" s="97">
        <f t="shared" si="47"/>
        <v>0</v>
      </c>
      <c r="AF36" s="97">
        <f t="shared" si="48"/>
        <v>0</v>
      </c>
      <c r="AG36" s="252">
        <f t="shared" si="49"/>
        <v>0</v>
      </c>
      <c r="AH36" s="103">
        <v>46639.240649542204</v>
      </c>
      <c r="AI36" s="97">
        <v>40557.991956951642</v>
      </c>
      <c r="AJ36" s="99">
        <f t="shared" si="50"/>
        <v>6081.2486925905614</v>
      </c>
      <c r="AK36" s="181">
        <f t="shared" si="51"/>
        <v>0</v>
      </c>
      <c r="AL36" s="102">
        <f t="shared" si="52"/>
        <v>6081.2486925905614</v>
      </c>
      <c r="AM36" s="103">
        <v>1917.2345043905129</v>
      </c>
      <c r="AN36" s="97">
        <v>1619.04</v>
      </c>
      <c r="AO36" s="97">
        <f t="shared" si="53"/>
        <v>298.19450439051298</v>
      </c>
      <c r="AP36" s="97">
        <f t="shared" si="54"/>
        <v>0</v>
      </c>
      <c r="AQ36" s="252">
        <f t="shared" si="55"/>
        <v>298.19450439051298</v>
      </c>
      <c r="AR36" s="103">
        <v>74.49065510361514</v>
      </c>
      <c r="AS36" s="97">
        <v>248.12</v>
      </c>
      <c r="AT36" s="99">
        <f t="shared" si="56"/>
        <v>0</v>
      </c>
      <c r="AU36" s="181">
        <f t="shared" si="57"/>
        <v>-173.62934489638485</v>
      </c>
      <c r="AV36" s="100">
        <f t="shared" si="58"/>
        <v>-173.62934489638485</v>
      </c>
      <c r="AW36" s="103">
        <v>2412.2063994071113</v>
      </c>
      <c r="AX36" s="97">
        <v>3188.7599999999998</v>
      </c>
      <c r="AY36" s="97">
        <f t="shared" si="59"/>
        <v>0</v>
      </c>
      <c r="AZ36" s="97">
        <f t="shared" si="60"/>
        <v>-776.55360059288842</v>
      </c>
      <c r="BA36" s="102">
        <f t="shared" si="61"/>
        <v>-776.55360059288842</v>
      </c>
      <c r="BB36" s="103">
        <v>8045.3214719087082</v>
      </c>
      <c r="BC36" s="97">
        <v>11429.210000000001</v>
      </c>
      <c r="BD36" s="99">
        <f t="shared" si="62"/>
        <v>0</v>
      </c>
      <c r="BE36" s="181">
        <f t="shared" si="63"/>
        <v>-3383.8885280912928</v>
      </c>
      <c r="BF36" s="100">
        <f t="shared" si="64"/>
        <v>-3383.8885280912928</v>
      </c>
      <c r="BG36" s="103">
        <v>78460.326014215854</v>
      </c>
      <c r="BH36" s="97">
        <v>141320.49359773417</v>
      </c>
      <c r="BI36" s="97">
        <f t="shared" si="65"/>
        <v>0</v>
      </c>
      <c r="BJ36" s="97">
        <f t="shared" si="66"/>
        <v>-62860.167583518312</v>
      </c>
      <c r="BK36" s="252">
        <f t="shared" si="67"/>
        <v>-62860.167583518312</v>
      </c>
      <c r="BL36" s="103">
        <v>4102.7390893881875</v>
      </c>
      <c r="BM36" s="97">
        <v>4329.2667648582292</v>
      </c>
      <c r="BN36" s="99">
        <f t="shared" si="68"/>
        <v>0</v>
      </c>
      <c r="BO36" s="181">
        <f t="shared" si="69"/>
        <v>-226.52767547004169</v>
      </c>
      <c r="BP36" s="100">
        <f t="shared" si="70"/>
        <v>-226.52767547004169</v>
      </c>
      <c r="BQ36" s="103">
        <v>3.0847941078678778</v>
      </c>
      <c r="BR36" s="97">
        <v>0</v>
      </c>
      <c r="BS36" s="97">
        <f t="shared" si="71"/>
        <v>3.0847941078678778</v>
      </c>
      <c r="BT36" s="97">
        <f t="shared" si="72"/>
        <v>0</v>
      </c>
      <c r="BU36" s="102">
        <f t="shared" si="73"/>
        <v>3.0847941078678778</v>
      </c>
      <c r="BV36" s="103">
        <v>16488.108898563511</v>
      </c>
      <c r="BW36" s="97">
        <v>6513.9000000000005</v>
      </c>
      <c r="BX36" s="99">
        <f t="shared" si="74"/>
        <v>9974.2088985635091</v>
      </c>
      <c r="BY36" s="101">
        <f t="shared" si="75"/>
        <v>0</v>
      </c>
      <c r="BZ36" s="250">
        <f t="shared" si="76"/>
        <v>9974.2088985635091</v>
      </c>
      <c r="CA36" s="103">
        <v>20660.903964474048</v>
      </c>
      <c r="CB36" s="97">
        <v>20659.100000000002</v>
      </c>
      <c r="CC36" s="97">
        <f t="shared" si="77"/>
        <v>1.8039644740456424</v>
      </c>
      <c r="CD36" s="97">
        <f t="shared" si="78"/>
        <v>0</v>
      </c>
      <c r="CE36" s="102">
        <f t="shared" si="79"/>
        <v>1.8039644740456424</v>
      </c>
      <c r="CF36" s="254">
        <f t="shared" si="80"/>
        <v>307782.07992403465</v>
      </c>
      <c r="CG36" s="97">
        <f t="shared" si="81"/>
        <v>345130.92377333069</v>
      </c>
      <c r="CH36" s="97">
        <f t="shared" si="82"/>
        <v>0</v>
      </c>
      <c r="CI36" s="104">
        <f t="shared" si="83"/>
        <v>-37348.843849296041</v>
      </c>
      <c r="CJ36" s="97">
        <f t="shared" si="84"/>
        <v>-37348.843849296041</v>
      </c>
      <c r="CK36" s="259">
        <f t="shared" si="85"/>
        <v>1.1213483379490914</v>
      </c>
      <c r="CL36" s="107">
        <v>19364.64</v>
      </c>
      <c r="CM36" s="108">
        <v>29790.159999999996</v>
      </c>
      <c r="CN36" s="176"/>
      <c r="CR36" s="133"/>
      <c r="CS36" s="133"/>
    </row>
    <row r="37" spans="1:97" ht="15.75" customHeight="1" x14ac:dyDescent="0.2">
      <c r="A37" s="225">
        <v>31</v>
      </c>
      <c r="B37" s="223" t="s">
        <v>57</v>
      </c>
      <c r="C37" s="94">
        <v>3422.8</v>
      </c>
      <c r="D37" s="95">
        <v>6337.2776636025001</v>
      </c>
      <c r="E37" s="95">
        <v>6637.1746956241041</v>
      </c>
      <c r="F37" s="96">
        <f t="shared" si="34"/>
        <v>0</v>
      </c>
      <c r="G37" s="97">
        <f t="shared" si="35"/>
        <v>-299.89703202160399</v>
      </c>
      <c r="H37" s="164">
        <f t="shared" si="36"/>
        <v>-299.89703202160399</v>
      </c>
      <c r="I37" s="165">
        <v>14522.86161079201</v>
      </c>
      <c r="J37" s="95">
        <v>14479.155007835672</v>
      </c>
      <c r="K37" s="97">
        <f t="shared" si="37"/>
        <v>43.70660295633752</v>
      </c>
      <c r="L37" s="97">
        <f t="shared" si="38"/>
        <v>0</v>
      </c>
      <c r="M37" s="166">
        <f t="shared" si="39"/>
        <v>43.70660295633752</v>
      </c>
      <c r="N37" s="103">
        <v>14406.470293857892</v>
      </c>
      <c r="O37" s="98">
        <v>12817.82</v>
      </c>
      <c r="P37" s="99">
        <f t="shared" si="40"/>
        <v>1588.6502938578924</v>
      </c>
      <c r="Q37" s="99">
        <f t="shared" si="41"/>
        <v>0</v>
      </c>
      <c r="R37" s="102">
        <f t="shared" si="42"/>
        <v>1588.6502938578924</v>
      </c>
      <c r="S37" s="103">
        <v>674.28456074890801</v>
      </c>
      <c r="T37" s="97">
        <v>674.96</v>
      </c>
      <c r="U37" s="99">
        <f t="shared" si="43"/>
        <v>0</v>
      </c>
      <c r="V37" s="101">
        <f t="shared" si="44"/>
        <v>-0.67543925109202974</v>
      </c>
      <c r="W37" s="102">
        <v>-0.67543925109202974</v>
      </c>
      <c r="X37" s="103">
        <v>0</v>
      </c>
      <c r="Y37" s="97">
        <v>0</v>
      </c>
      <c r="Z37" s="99">
        <f t="shared" si="45"/>
        <v>0</v>
      </c>
      <c r="AA37" s="101">
        <f t="shared" si="46"/>
        <v>0</v>
      </c>
      <c r="AB37" s="102">
        <v>0</v>
      </c>
      <c r="AC37" s="103">
        <v>0</v>
      </c>
      <c r="AD37" s="97">
        <v>0</v>
      </c>
      <c r="AE37" s="97">
        <f t="shared" si="47"/>
        <v>0</v>
      </c>
      <c r="AF37" s="97">
        <f t="shared" si="48"/>
        <v>0</v>
      </c>
      <c r="AG37" s="252">
        <f t="shared" si="49"/>
        <v>0</v>
      </c>
      <c r="AH37" s="103">
        <v>21486.509841799019</v>
      </c>
      <c r="AI37" s="97">
        <v>27341.958283822882</v>
      </c>
      <c r="AJ37" s="99">
        <f t="shared" si="50"/>
        <v>0</v>
      </c>
      <c r="AK37" s="181">
        <f t="shared" si="51"/>
        <v>-5855.4484420238623</v>
      </c>
      <c r="AL37" s="102">
        <f t="shared" si="52"/>
        <v>-5855.4484420238623</v>
      </c>
      <c r="AM37" s="103">
        <v>1259.5763028475053</v>
      </c>
      <c r="AN37" s="97">
        <v>1102.1400000000001</v>
      </c>
      <c r="AO37" s="97">
        <f t="shared" si="53"/>
        <v>157.4363028475052</v>
      </c>
      <c r="AP37" s="97">
        <f t="shared" si="54"/>
        <v>0</v>
      </c>
      <c r="AQ37" s="252">
        <f t="shared" si="55"/>
        <v>157.4363028475052</v>
      </c>
      <c r="AR37" s="103">
        <v>61.618670272278599</v>
      </c>
      <c r="AS37" s="97">
        <v>0</v>
      </c>
      <c r="AT37" s="99">
        <f t="shared" si="56"/>
        <v>61.618670272278599</v>
      </c>
      <c r="AU37" s="181">
        <f t="shared" si="57"/>
        <v>0</v>
      </c>
      <c r="AV37" s="100">
        <f t="shared" si="58"/>
        <v>61.618670272278599</v>
      </c>
      <c r="AW37" s="103">
        <v>1399.9170035773484</v>
      </c>
      <c r="AX37" s="97">
        <v>1857.5100000000002</v>
      </c>
      <c r="AY37" s="97">
        <f t="shared" si="59"/>
        <v>0</v>
      </c>
      <c r="AZ37" s="97">
        <f t="shared" si="60"/>
        <v>-457.59299642265182</v>
      </c>
      <c r="BA37" s="102">
        <f t="shared" si="61"/>
        <v>-457.59299642265182</v>
      </c>
      <c r="BB37" s="103">
        <v>4951.0633933632707</v>
      </c>
      <c r="BC37" s="97">
        <v>14162.450000000003</v>
      </c>
      <c r="BD37" s="99">
        <f t="shared" si="62"/>
        <v>0</v>
      </c>
      <c r="BE37" s="181">
        <f t="shared" si="63"/>
        <v>-9211.3866066367318</v>
      </c>
      <c r="BF37" s="100">
        <f t="shared" si="64"/>
        <v>-9211.3866066367318</v>
      </c>
      <c r="BG37" s="103">
        <v>44761.393038122333</v>
      </c>
      <c r="BH37" s="97">
        <v>46308.540803895274</v>
      </c>
      <c r="BI37" s="97">
        <f t="shared" si="65"/>
        <v>0</v>
      </c>
      <c r="BJ37" s="97">
        <f t="shared" si="66"/>
        <v>-1547.1477657729411</v>
      </c>
      <c r="BK37" s="252">
        <f t="shared" si="67"/>
        <v>-1547.1477657729411</v>
      </c>
      <c r="BL37" s="103">
        <v>4846.6492604531186</v>
      </c>
      <c r="BM37" s="97">
        <v>5333.7892175951492</v>
      </c>
      <c r="BN37" s="99">
        <f t="shared" si="68"/>
        <v>0</v>
      </c>
      <c r="BO37" s="181">
        <f t="shared" si="69"/>
        <v>-487.13995714203065</v>
      </c>
      <c r="BP37" s="100">
        <f t="shared" si="70"/>
        <v>-487.13995714203065</v>
      </c>
      <c r="BQ37" s="103">
        <v>5.4764776186717796</v>
      </c>
      <c r="BR37" s="97">
        <v>0</v>
      </c>
      <c r="BS37" s="97">
        <f t="shared" si="71"/>
        <v>5.4764776186717796</v>
      </c>
      <c r="BT37" s="97">
        <f t="shared" si="72"/>
        <v>0</v>
      </c>
      <c r="BU37" s="102">
        <f t="shared" si="73"/>
        <v>5.4764776186717796</v>
      </c>
      <c r="BV37" s="103">
        <v>8245.4818829451433</v>
      </c>
      <c r="BW37" s="97">
        <v>5802.9099999999989</v>
      </c>
      <c r="BX37" s="99">
        <f t="shared" si="74"/>
        <v>2442.5718829451444</v>
      </c>
      <c r="BY37" s="101">
        <f t="shared" si="75"/>
        <v>0</v>
      </c>
      <c r="BZ37" s="250">
        <f t="shared" si="76"/>
        <v>2442.5718829451444</v>
      </c>
      <c r="CA37" s="103">
        <v>0</v>
      </c>
      <c r="CB37" s="97">
        <v>0</v>
      </c>
      <c r="CC37" s="97">
        <f t="shared" si="77"/>
        <v>0</v>
      </c>
      <c r="CD37" s="97">
        <f t="shared" si="78"/>
        <v>0</v>
      </c>
      <c r="CE37" s="102">
        <f t="shared" si="79"/>
        <v>0</v>
      </c>
      <c r="CF37" s="254">
        <f t="shared" si="80"/>
        <v>122958.58</v>
      </c>
      <c r="CG37" s="97">
        <f t="shared" si="81"/>
        <v>136518.40800877308</v>
      </c>
      <c r="CH37" s="97">
        <f t="shared" si="82"/>
        <v>0</v>
      </c>
      <c r="CI37" s="104">
        <f t="shared" si="83"/>
        <v>-13559.828008773082</v>
      </c>
      <c r="CJ37" s="97">
        <f t="shared" si="84"/>
        <v>-13559.828008773082</v>
      </c>
      <c r="CK37" s="259">
        <f t="shared" si="85"/>
        <v>1.1102796405811866</v>
      </c>
      <c r="CL37" s="107">
        <v>6748.07</v>
      </c>
      <c r="CM37" s="108">
        <v>12142.720000000001</v>
      </c>
      <c r="CN37" s="176"/>
      <c r="CR37" s="133"/>
      <c r="CS37" s="133"/>
    </row>
    <row r="38" spans="1:97" ht="15.75" customHeight="1" x14ac:dyDescent="0.2">
      <c r="A38" s="225">
        <v>32</v>
      </c>
      <c r="B38" s="223" t="s">
        <v>58</v>
      </c>
      <c r="C38" s="94">
        <v>2766.3</v>
      </c>
      <c r="D38" s="95">
        <v>6496.740716380401</v>
      </c>
      <c r="E38" s="95">
        <v>6807.7137402769422</v>
      </c>
      <c r="F38" s="96">
        <f t="shared" si="34"/>
        <v>0</v>
      </c>
      <c r="G38" s="97">
        <f t="shared" si="35"/>
        <v>-310.97302389654124</v>
      </c>
      <c r="H38" s="164">
        <f t="shared" si="36"/>
        <v>-310.97302389654124</v>
      </c>
      <c r="I38" s="165">
        <v>14059.887648489772</v>
      </c>
      <c r="J38" s="95">
        <v>14823.500232482938</v>
      </c>
      <c r="K38" s="97">
        <f t="shared" si="37"/>
        <v>0</v>
      </c>
      <c r="L38" s="97">
        <f t="shared" si="38"/>
        <v>-763.61258399316648</v>
      </c>
      <c r="M38" s="166">
        <f t="shared" si="39"/>
        <v>-763.61258399316648</v>
      </c>
      <c r="N38" s="103">
        <v>10488.573890769891</v>
      </c>
      <c r="O38" s="98">
        <v>9489.5400000000009</v>
      </c>
      <c r="P38" s="99">
        <f t="shared" si="40"/>
        <v>999.03389076988969</v>
      </c>
      <c r="Q38" s="99">
        <f t="shared" si="41"/>
        <v>0</v>
      </c>
      <c r="R38" s="102">
        <f t="shared" si="42"/>
        <v>999.03389076988969</v>
      </c>
      <c r="S38" s="103">
        <v>547.74244880193953</v>
      </c>
      <c r="T38" s="97">
        <v>578.57000000000005</v>
      </c>
      <c r="U38" s="99">
        <f t="shared" si="43"/>
        <v>0</v>
      </c>
      <c r="V38" s="101">
        <f t="shared" si="44"/>
        <v>-30.827551198060519</v>
      </c>
      <c r="W38" s="102">
        <v>-30.827551198060519</v>
      </c>
      <c r="X38" s="103">
        <v>0</v>
      </c>
      <c r="Y38" s="97">
        <v>0</v>
      </c>
      <c r="Z38" s="99">
        <f t="shared" si="45"/>
        <v>0</v>
      </c>
      <c r="AA38" s="101">
        <f t="shared" si="46"/>
        <v>0</v>
      </c>
      <c r="AB38" s="102">
        <v>0</v>
      </c>
      <c r="AC38" s="103">
        <v>0</v>
      </c>
      <c r="AD38" s="97">
        <v>0</v>
      </c>
      <c r="AE38" s="97">
        <f t="shared" si="47"/>
        <v>0</v>
      </c>
      <c r="AF38" s="97">
        <f t="shared" si="48"/>
        <v>0</v>
      </c>
      <c r="AG38" s="252">
        <f t="shared" si="49"/>
        <v>0</v>
      </c>
      <c r="AH38" s="103">
        <v>17051.685356892005</v>
      </c>
      <c r="AI38" s="97">
        <v>13695.114375604968</v>
      </c>
      <c r="AJ38" s="99">
        <f t="shared" si="50"/>
        <v>3356.5709812870373</v>
      </c>
      <c r="AK38" s="181">
        <f t="shared" si="51"/>
        <v>0</v>
      </c>
      <c r="AL38" s="102">
        <f t="shared" si="52"/>
        <v>3356.5709812870373</v>
      </c>
      <c r="AM38" s="103">
        <v>1042.9127358194598</v>
      </c>
      <c r="AN38" s="97">
        <v>904.36</v>
      </c>
      <c r="AO38" s="97">
        <f t="shared" si="53"/>
        <v>138.55273581945983</v>
      </c>
      <c r="AP38" s="97">
        <f t="shared" si="54"/>
        <v>0</v>
      </c>
      <c r="AQ38" s="252">
        <f t="shared" si="55"/>
        <v>138.55273581945983</v>
      </c>
      <c r="AR38" s="103">
        <v>49.788592579641474</v>
      </c>
      <c r="AS38" s="97">
        <v>0</v>
      </c>
      <c r="AT38" s="99">
        <f t="shared" si="56"/>
        <v>49.788592579641474</v>
      </c>
      <c r="AU38" s="181">
        <f t="shared" si="57"/>
        <v>0</v>
      </c>
      <c r="AV38" s="100">
        <f t="shared" si="58"/>
        <v>49.788592579641474</v>
      </c>
      <c r="AW38" s="103">
        <v>1051.2012189344059</v>
      </c>
      <c r="AX38" s="97">
        <v>1391.7</v>
      </c>
      <c r="AY38" s="97">
        <f t="shared" si="59"/>
        <v>0</v>
      </c>
      <c r="AZ38" s="97">
        <f t="shared" si="60"/>
        <v>-340.49878106559413</v>
      </c>
      <c r="BA38" s="102">
        <f t="shared" si="61"/>
        <v>-340.49878106559413</v>
      </c>
      <c r="BB38" s="103">
        <v>4516.0310617739642</v>
      </c>
      <c r="BC38" s="97">
        <v>5400.26</v>
      </c>
      <c r="BD38" s="99">
        <f t="shared" si="62"/>
        <v>0</v>
      </c>
      <c r="BE38" s="181">
        <f t="shared" si="63"/>
        <v>-884.22893822603601</v>
      </c>
      <c r="BF38" s="100">
        <f t="shared" si="64"/>
        <v>-884.22893822603601</v>
      </c>
      <c r="BG38" s="103">
        <v>34273.517648257723</v>
      </c>
      <c r="BH38" s="97">
        <v>52054.530803895279</v>
      </c>
      <c r="BI38" s="97">
        <f t="shared" si="65"/>
        <v>0</v>
      </c>
      <c r="BJ38" s="97">
        <f t="shared" si="66"/>
        <v>-17781.013155637556</v>
      </c>
      <c r="BK38" s="252">
        <f t="shared" si="67"/>
        <v>-17781.013155637556</v>
      </c>
      <c r="BL38" s="103">
        <v>5552.051774835064</v>
      </c>
      <c r="BM38" s="97">
        <v>5748.7418940419502</v>
      </c>
      <c r="BN38" s="99">
        <f t="shared" si="68"/>
        <v>0</v>
      </c>
      <c r="BO38" s="181">
        <f t="shared" si="69"/>
        <v>-196.69011920688627</v>
      </c>
      <c r="BP38" s="100">
        <f t="shared" si="70"/>
        <v>-196.69011920688627</v>
      </c>
      <c r="BQ38" s="103">
        <v>5.5326247791519441</v>
      </c>
      <c r="BR38" s="97">
        <v>0</v>
      </c>
      <c r="BS38" s="97">
        <f t="shared" si="71"/>
        <v>5.5326247791519441</v>
      </c>
      <c r="BT38" s="97">
        <f t="shared" si="72"/>
        <v>0</v>
      </c>
      <c r="BU38" s="102">
        <f t="shared" si="73"/>
        <v>5.5326247791519441</v>
      </c>
      <c r="BV38" s="103">
        <v>6902.0042816865734</v>
      </c>
      <c r="BW38" s="97">
        <v>8331.19</v>
      </c>
      <c r="BX38" s="99">
        <f t="shared" si="74"/>
        <v>0</v>
      </c>
      <c r="BY38" s="101">
        <f t="shared" si="75"/>
        <v>-1429.1857183134271</v>
      </c>
      <c r="BZ38" s="250">
        <f t="shared" si="76"/>
        <v>-1429.1857183134271</v>
      </c>
      <c r="CA38" s="103">
        <v>0</v>
      </c>
      <c r="CB38" s="97">
        <v>0</v>
      </c>
      <c r="CC38" s="97">
        <f t="shared" si="77"/>
        <v>0</v>
      </c>
      <c r="CD38" s="97">
        <f t="shared" si="78"/>
        <v>0</v>
      </c>
      <c r="CE38" s="102">
        <f t="shared" si="79"/>
        <v>0</v>
      </c>
      <c r="CF38" s="254">
        <f t="shared" si="80"/>
        <v>102037.67</v>
      </c>
      <c r="CG38" s="97">
        <f t="shared" si="81"/>
        <v>119225.22104630207</v>
      </c>
      <c r="CH38" s="97">
        <f t="shared" si="82"/>
        <v>0</v>
      </c>
      <c r="CI38" s="104">
        <f t="shared" si="83"/>
        <v>-17187.551046302076</v>
      </c>
      <c r="CJ38" s="97">
        <f t="shared" si="84"/>
        <v>-17187.551046302076</v>
      </c>
      <c r="CK38" s="259">
        <f t="shared" si="85"/>
        <v>1.168443194031205</v>
      </c>
      <c r="CL38" s="107">
        <v>11133.14</v>
      </c>
      <c r="CM38" s="108">
        <v>10020.69</v>
      </c>
      <c r="CN38" s="176">
        <f t="shared" si="86"/>
        <v>1112.4499999999989</v>
      </c>
      <c r="CR38" s="133"/>
      <c r="CS38" s="133"/>
    </row>
    <row r="39" spans="1:97" ht="15.75" customHeight="1" x14ac:dyDescent="0.2">
      <c r="A39" s="225">
        <v>33</v>
      </c>
      <c r="B39" s="223" t="s">
        <v>59</v>
      </c>
      <c r="C39" s="94">
        <v>9465.17</v>
      </c>
      <c r="D39" s="95">
        <v>39617.78802959156</v>
      </c>
      <c r="E39" s="95">
        <v>38525.019081262435</v>
      </c>
      <c r="F39" s="96">
        <f t="shared" si="34"/>
        <v>1092.7689483291251</v>
      </c>
      <c r="G39" s="97">
        <f t="shared" si="35"/>
        <v>0</v>
      </c>
      <c r="H39" s="164">
        <f t="shared" si="36"/>
        <v>1092.7689483291251</v>
      </c>
      <c r="I39" s="165">
        <v>41075.446393815917</v>
      </c>
      <c r="J39" s="95">
        <v>43943.401404998091</v>
      </c>
      <c r="K39" s="97">
        <f t="shared" si="37"/>
        <v>0</v>
      </c>
      <c r="L39" s="97">
        <f t="shared" si="38"/>
        <v>-2867.9550111821736</v>
      </c>
      <c r="M39" s="166">
        <f t="shared" si="39"/>
        <v>-2867.9550111821736</v>
      </c>
      <c r="N39" s="103">
        <v>34170.45084428446</v>
      </c>
      <c r="O39" s="98">
        <v>30083.14</v>
      </c>
      <c r="P39" s="99">
        <f t="shared" si="40"/>
        <v>4087.3108442844605</v>
      </c>
      <c r="Q39" s="99">
        <f t="shared" si="41"/>
        <v>0</v>
      </c>
      <c r="R39" s="102">
        <f t="shared" si="42"/>
        <v>4087.3108442844605</v>
      </c>
      <c r="S39" s="103">
        <v>1495.5485461213061</v>
      </c>
      <c r="T39" s="97">
        <v>1756.2899999999997</v>
      </c>
      <c r="U39" s="99">
        <f t="shared" si="43"/>
        <v>0</v>
      </c>
      <c r="V39" s="101">
        <f t="shared" si="44"/>
        <v>-260.74145387869362</v>
      </c>
      <c r="W39" s="102">
        <v>-260.74145387869362</v>
      </c>
      <c r="X39" s="103">
        <v>44440.244590190377</v>
      </c>
      <c r="Y39" s="97">
        <v>30126.863333333331</v>
      </c>
      <c r="Z39" s="99">
        <f t="shared" si="45"/>
        <v>14313.381256857047</v>
      </c>
      <c r="AA39" s="101">
        <f t="shared" si="46"/>
        <v>0</v>
      </c>
      <c r="AB39" s="102">
        <v>14313.381256857047</v>
      </c>
      <c r="AC39" s="103">
        <v>582.22652994069676</v>
      </c>
      <c r="AD39" s="97">
        <v>97.22</v>
      </c>
      <c r="AE39" s="97">
        <f t="shared" si="47"/>
        <v>485.00652994069674</v>
      </c>
      <c r="AF39" s="97">
        <f t="shared" si="48"/>
        <v>0</v>
      </c>
      <c r="AG39" s="252">
        <f t="shared" si="49"/>
        <v>485.00652994069674</v>
      </c>
      <c r="AH39" s="103">
        <v>57796.191232324374</v>
      </c>
      <c r="AI39" s="97">
        <v>63090.762003817326</v>
      </c>
      <c r="AJ39" s="99">
        <f t="shared" si="50"/>
        <v>0</v>
      </c>
      <c r="AK39" s="181">
        <f t="shared" si="51"/>
        <v>-5294.5707714929522</v>
      </c>
      <c r="AL39" s="102">
        <f t="shared" si="52"/>
        <v>-5294.5707714929522</v>
      </c>
      <c r="AM39" s="103">
        <v>1954.633607852528</v>
      </c>
      <c r="AN39" s="97">
        <v>1659.2800000000002</v>
      </c>
      <c r="AO39" s="97">
        <f t="shared" si="53"/>
        <v>295.35360785252783</v>
      </c>
      <c r="AP39" s="97">
        <f t="shared" si="54"/>
        <v>0</v>
      </c>
      <c r="AQ39" s="252">
        <f t="shared" si="55"/>
        <v>295.35360785252783</v>
      </c>
      <c r="AR39" s="103">
        <v>89.932003636615093</v>
      </c>
      <c r="AS39" s="97">
        <v>0</v>
      </c>
      <c r="AT39" s="99">
        <f t="shared" si="56"/>
        <v>89.932003636615093</v>
      </c>
      <c r="AU39" s="181">
        <f t="shared" si="57"/>
        <v>0</v>
      </c>
      <c r="AV39" s="100">
        <f t="shared" si="58"/>
        <v>89.932003636615093</v>
      </c>
      <c r="AW39" s="103">
        <v>3066.8065428658028</v>
      </c>
      <c r="AX39" s="97">
        <v>4277.33</v>
      </c>
      <c r="AY39" s="97">
        <f t="shared" si="59"/>
        <v>0</v>
      </c>
      <c r="AZ39" s="97">
        <f t="shared" si="60"/>
        <v>-1210.5234571341971</v>
      </c>
      <c r="BA39" s="102">
        <f t="shared" si="61"/>
        <v>-1210.5234571341971</v>
      </c>
      <c r="BB39" s="103">
        <v>11670.803289264206</v>
      </c>
      <c r="BC39" s="97">
        <v>15710.740000000002</v>
      </c>
      <c r="BD39" s="99">
        <f t="shared" si="62"/>
        <v>0</v>
      </c>
      <c r="BE39" s="181">
        <f t="shared" si="63"/>
        <v>-4039.9367107357957</v>
      </c>
      <c r="BF39" s="100">
        <f t="shared" si="64"/>
        <v>-4039.9367107357957</v>
      </c>
      <c r="BG39" s="103">
        <v>87929.531651868427</v>
      </c>
      <c r="BH39" s="97">
        <v>223762.11465577799</v>
      </c>
      <c r="BI39" s="97">
        <f t="shared" si="65"/>
        <v>0</v>
      </c>
      <c r="BJ39" s="97">
        <f t="shared" si="66"/>
        <v>-135832.58300390956</v>
      </c>
      <c r="BK39" s="252">
        <f t="shared" si="67"/>
        <v>-135832.58300390956</v>
      </c>
      <c r="BL39" s="103">
        <v>7420.9998806583671</v>
      </c>
      <c r="BM39" s="97">
        <v>7811.5653241630462</v>
      </c>
      <c r="BN39" s="99">
        <f t="shared" si="68"/>
        <v>0</v>
      </c>
      <c r="BO39" s="181">
        <f t="shared" si="69"/>
        <v>-390.56544350467902</v>
      </c>
      <c r="BP39" s="100">
        <f t="shared" si="70"/>
        <v>-390.56544350467902</v>
      </c>
      <c r="BQ39" s="103">
        <v>3.7860635026143568</v>
      </c>
      <c r="BR39" s="97">
        <v>0</v>
      </c>
      <c r="BS39" s="97">
        <f t="shared" si="71"/>
        <v>3.7860635026143568</v>
      </c>
      <c r="BT39" s="97">
        <f t="shared" si="72"/>
        <v>0</v>
      </c>
      <c r="BU39" s="102">
        <f t="shared" si="73"/>
        <v>3.7860635026143568</v>
      </c>
      <c r="BV39" s="103">
        <v>20289.104936394542</v>
      </c>
      <c r="BW39" s="97">
        <v>15467.279999999997</v>
      </c>
      <c r="BX39" s="99">
        <f t="shared" si="74"/>
        <v>4821.8249363945451</v>
      </c>
      <c r="BY39" s="101">
        <f t="shared" si="75"/>
        <v>0</v>
      </c>
      <c r="BZ39" s="250">
        <f t="shared" si="76"/>
        <v>4821.8249363945451</v>
      </c>
      <c r="CA39" s="103">
        <v>25607.505857688215</v>
      </c>
      <c r="CB39" s="97">
        <v>23027.4</v>
      </c>
      <c r="CC39" s="97">
        <f t="shared" si="77"/>
        <v>2580.1058576882133</v>
      </c>
      <c r="CD39" s="97">
        <f t="shared" si="78"/>
        <v>0</v>
      </c>
      <c r="CE39" s="102">
        <f t="shared" si="79"/>
        <v>2580.1058576882133</v>
      </c>
      <c r="CF39" s="254">
        <f t="shared" si="80"/>
        <v>377211</v>
      </c>
      <c r="CG39" s="97">
        <f t="shared" si="81"/>
        <v>499338.40580335219</v>
      </c>
      <c r="CH39" s="97">
        <f t="shared" si="82"/>
        <v>0</v>
      </c>
      <c r="CI39" s="104">
        <f t="shared" si="83"/>
        <v>-122127.40580335219</v>
      </c>
      <c r="CJ39" s="97">
        <f t="shared" si="84"/>
        <v>-122127.40580335219</v>
      </c>
      <c r="CK39" s="259">
        <f t="shared" si="85"/>
        <v>1.3237641686041823</v>
      </c>
      <c r="CL39" s="107">
        <v>25864.74</v>
      </c>
      <c r="CM39" s="108">
        <v>37179.1</v>
      </c>
      <c r="CN39" s="176"/>
      <c r="CR39" s="133"/>
      <c r="CS39" s="133"/>
    </row>
    <row r="40" spans="1:97" ht="15.75" customHeight="1" x14ac:dyDescent="0.2">
      <c r="A40" s="225">
        <v>34</v>
      </c>
      <c r="B40" s="223" t="s">
        <v>60</v>
      </c>
      <c r="C40" s="94">
        <v>2744.3</v>
      </c>
      <c r="D40" s="95">
        <v>6525.9419680112633</v>
      </c>
      <c r="E40" s="95">
        <v>6843.875069919779</v>
      </c>
      <c r="F40" s="96">
        <f t="shared" si="34"/>
        <v>0</v>
      </c>
      <c r="G40" s="97">
        <f t="shared" si="35"/>
        <v>-317.93310190851571</v>
      </c>
      <c r="H40" s="164">
        <f t="shared" si="36"/>
        <v>-317.93310190851571</v>
      </c>
      <c r="I40" s="165">
        <v>12877.624486144725</v>
      </c>
      <c r="J40" s="95">
        <v>13445.883439241268</v>
      </c>
      <c r="K40" s="97">
        <f t="shared" si="37"/>
        <v>0</v>
      </c>
      <c r="L40" s="97">
        <f t="shared" si="38"/>
        <v>-568.25895309654334</v>
      </c>
      <c r="M40" s="166">
        <f t="shared" si="39"/>
        <v>-568.25895309654334</v>
      </c>
      <c r="N40" s="103">
        <v>10649.251339502753</v>
      </c>
      <c r="O40" s="98">
        <v>9785.4700000000012</v>
      </c>
      <c r="P40" s="99">
        <f t="shared" si="40"/>
        <v>863.78133950275151</v>
      </c>
      <c r="Q40" s="99">
        <f t="shared" si="41"/>
        <v>0</v>
      </c>
      <c r="R40" s="102">
        <f t="shared" si="42"/>
        <v>863.78133950275151</v>
      </c>
      <c r="S40" s="103">
        <v>544.73406786255566</v>
      </c>
      <c r="T40" s="97">
        <v>545.1</v>
      </c>
      <c r="U40" s="99">
        <f t="shared" si="43"/>
        <v>0</v>
      </c>
      <c r="V40" s="101">
        <f t="shared" si="44"/>
        <v>-0.36593213744436071</v>
      </c>
      <c r="W40" s="102">
        <v>-0.36593213744436071</v>
      </c>
      <c r="X40" s="103">
        <v>0</v>
      </c>
      <c r="Y40" s="97">
        <v>0</v>
      </c>
      <c r="Z40" s="99">
        <f t="shared" si="45"/>
        <v>0</v>
      </c>
      <c r="AA40" s="101">
        <f t="shared" si="46"/>
        <v>0</v>
      </c>
      <c r="AB40" s="102">
        <v>0</v>
      </c>
      <c r="AC40" s="103">
        <v>0</v>
      </c>
      <c r="AD40" s="97">
        <v>0</v>
      </c>
      <c r="AE40" s="97">
        <f t="shared" si="47"/>
        <v>0</v>
      </c>
      <c r="AF40" s="97">
        <f t="shared" si="48"/>
        <v>0</v>
      </c>
      <c r="AG40" s="252">
        <f t="shared" si="49"/>
        <v>0</v>
      </c>
      <c r="AH40" s="103">
        <v>16954.261286019664</v>
      </c>
      <c r="AI40" s="97">
        <v>21304.450881868375</v>
      </c>
      <c r="AJ40" s="99">
        <f t="shared" si="50"/>
        <v>0</v>
      </c>
      <c r="AK40" s="181">
        <f t="shared" si="51"/>
        <v>-4350.1895958487112</v>
      </c>
      <c r="AL40" s="102">
        <f t="shared" si="52"/>
        <v>-4350.1895958487112</v>
      </c>
      <c r="AM40" s="103">
        <v>1037.3380668573154</v>
      </c>
      <c r="AN40" s="97">
        <v>900.8599999999999</v>
      </c>
      <c r="AO40" s="97">
        <f t="shared" si="53"/>
        <v>136.47806685731553</v>
      </c>
      <c r="AP40" s="97">
        <f t="shared" si="54"/>
        <v>0</v>
      </c>
      <c r="AQ40" s="252">
        <f t="shared" si="55"/>
        <v>136.47806685731553</v>
      </c>
      <c r="AR40" s="103">
        <v>49.400023635430195</v>
      </c>
      <c r="AS40" s="97">
        <v>145.26</v>
      </c>
      <c r="AT40" s="99">
        <f t="shared" si="56"/>
        <v>0</v>
      </c>
      <c r="AU40" s="181">
        <f t="shared" si="57"/>
        <v>-95.859976364569803</v>
      </c>
      <c r="AV40" s="100">
        <f t="shared" si="58"/>
        <v>-95.859976364569803</v>
      </c>
      <c r="AW40" s="103">
        <v>1064.7868273006493</v>
      </c>
      <c r="AX40" s="97">
        <v>1453.3199999999997</v>
      </c>
      <c r="AY40" s="97">
        <f t="shared" si="59"/>
        <v>0</v>
      </c>
      <c r="AZ40" s="97">
        <f t="shared" si="60"/>
        <v>-388.53317269935042</v>
      </c>
      <c r="BA40" s="102">
        <f t="shared" si="61"/>
        <v>-388.53317269935042</v>
      </c>
      <c r="BB40" s="103">
        <v>4523.9720575455613</v>
      </c>
      <c r="BC40" s="97">
        <v>5049.3999999999996</v>
      </c>
      <c r="BD40" s="99">
        <f t="shared" si="62"/>
        <v>0</v>
      </c>
      <c r="BE40" s="181">
        <f t="shared" si="63"/>
        <v>-525.42794245443838</v>
      </c>
      <c r="BF40" s="100">
        <f t="shared" si="64"/>
        <v>-525.42794245443838</v>
      </c>
      <c r="BG40" s="103">
        <v>36964.299700309522</v>
      </c>
      <c r="BH40" s="97">
        <v>38461.338957069762</v>
      </c>
      <c r="BI40" s="97">
        <f t="shared" si="65"/>
        <v>0</v>
      </c>
      <c r="BJ40" s="97">
        <f t="shared" si="66"/>
        <v>-1497.0392567602394</v>
      </c>
      <c r="BK40" s="252">
        <f t="shared" si="67"/>
        <v>-1497.0392567602394</v>
      </c>
      <c r="BL40" s="103">
        <v>3177.8959602664863</v>
      </c>
      <c r="BM40" s="97">
        <v>5061.6180055603172</v>
      </c>
      <c r="BN40" s="99">
        <f t="shared" si="68"/>
        <v>0</v>
      </c>
      <c r="BO40" s="181">
        <f t="shared" si="69"/>
        <v>-1883.7220452938309</v>
      </c>
      <c r="BP40" s="100">
        <f t="shared" si="70"/>
        <v>-1883.7220452938309</v>
      </c>
      <c r="BQ40" s="103">
        <v>5.4885976480931973</v>
      </c>
      <c r="BR40" s="97">
        <v>0</v>
      </c>
      <c r="BS40" s="97">
        <f t="shared" si="71"/>
        <v>5.4885976480931973</v>
      </c>
      <c r="BT40" s="97">
        <f t="shared" si="72"/>
        <v>0</v>
      </c>
      <c r="BU40" s="102">
        <f t="shared" si="73"/>
        <v>5.4885976480931973</v>
      </c>
      <c r="BV40" s="103">
        <v>6893.6852522584713</v>
      </c>
      <c r="BW40" s="97">
        <v>8868.35</v>
      </c>
      <c r="BX40" s="99">
        <f t="shared" si="74"/>
        <v>0</v>
      </c>
      <c r="BY40" s="101">
        <f t="shared" si="75"/>
        <v>-1974.664747741529</v>
      </c>
      <c r="BZ40" s="250">
        <f t="shared" si="76"/>
        <v>-1974.664747741529</v>
      </c>
      <c r="CA40" s="103">
        <v>0</v>
      </c>
      <c r="CB40" s="97">
        <v>0</v>
      </c>
      <c r="CC40" s="97">
        <f t="shared" si="77"/>
        <v>0</v>
      </c>
      <c r="CD40" s="97">
        <f t="shared" si="78"/>
        <v>0</v>
      </c>
      <c r="CE40" s="102">
        <f t="shared" si="79"/>
        <v>0</v>
      </c>
      <c r="CF40" s="254">
        <f t="shared" si="80"/>
        <v>101268.67963336248</v>
      </c>
      <c r="CG40" s="97">
        <f t="shared" si="81"/>
        <v>111864.92635365951</v>
      </c>
      <c r="CH40" s="97">
        <f t="shared" si="82"/>
        <v>0</v>
      </c>
      <c r="CI40" s="104">
        <f t="shared" si="83"/>
        <v>-10596.246720297029</v>
      </c>
      <c r="CJ40" s="97">
        <f t="shared" si="84"/>
        <v>-10596.246720297029</v>
      </c>
      <c r="CK40" s="259">
        <f t="shared" si="85"/>
        <v>1.1046349844656822</v>
      </c>
      <c r="CL40" s="107">
        <v>3967.8</v>
      </c>
      <c r="CM40" s="108">
        <v>9988.1499999999978</v>
      </c>
      <c r="CN40" s="176"/>
      <c r="CR40" s="133"/>
      <c r="CS40" s="133"/>
    </row>
    <row r="41" spans="1:97" ht="15.75" customHeight="1" x14ac:dyDescent="0.2">
      <c r="A41" s="225">
        <v>35</v>
      </c>
      <c r="B41" s="223" t="s">
        <v>61</v>
      </c>
      <c r="C41" s="94">
        <v>7759.5</v>
      </c>
      <c r="D41" s="95">
        <v>34034.183901509219</v>
      </c>
      <c r="E41" s="95">
        <v>30985.369953382844</v>
      </c>
      <c r="F41" s="96">
        <f t="shared" si="34"/>
        <v>3048.8139481263752</v>
      </c>
      <c r="G41" s="97">
        <f t="shared" si="35"/>
        <v>0</v>
      </c>
      <c r="H41" s="164">
        <f t="shared" si="36"/>
        <v>3048.8139481263752</v>
      </c>
      <c r="I41" s="165">
        <v>28727.247622613962</v>
      </c>
      <c r="J41" s="95">
        <v>31058.397956486355</v>
      </c>
      <c r="K41" s="97">
        <f t="shared" si="37"/>
        <v>0</v>
      </c>
      <c r="L41" s="97">
        <f t="shared" si="38"/>
        <v>-2331.1503338723924</v>
      </c>
      <c r="M41" s="166">
        <f t="shared" si="39"/>
        <v>-2331.1503338723924</v>
      </c>
      <c r="N41" s="103">
        <v>23420.431274173472</v>
      </c>
      <c r="O41" s="98">
        <v>20371.419999999998</v>
      </c>
      <c r="P41" s="99">
        <f t="shared" si="40"/>
        <v>3049.0112741734738</v>
      </c>
      <c r="Q41" s="99">
        <f t="shared" si="41"/>
        <v>0</v>
      </c>
      <c r="R41" s="102">
        <f t="shared" si="42"/>
        <v>3049.0112741734738</v>
      </c>
      <c r="S41" s="103">
        <v>1330.7043747703631</v>
      </c>
      <c r="T41" s="97">
        <v>1655.6</v>
      </c>
      <c r="U41" s="99">
        <f t="shared" si="43"/>
        <v>0</v>
      </c>
      <c r="V41" s="101">
        <f t="shared" si="44"/>
        <v>-324.89562522963683</v>
      </c>
      <c r="W41" s="102">
        <v>-324.89562522963683</v>
      </c>
      <c r="X41" s="103">
        <v>38294.789130085017</v>
      </c>
      <c r="Y41" s="97">
        <v>27875.083333333339</v>
      </c>
      <c r="Z41" s="99">
        <f t="shared" si="45"/>
        <v>10419.705796751678</v>
      </c>
      <c r="AA41" s="101">
        <f t="shared" si="46"/>
        <v>0</v>
      </c>
      <c r="AB41" s="102">
        <v>10419.705796751678</v>
      </c>
      <c r="AC41" s="103">
        <v>0</v>
      </c>
      <c r="AD41" s="97">
        <v>0</v>
      </c>
      <c r="AE41" s="97">
        <f t="shared" si="47"/>
        <v>0</v>
      </c>
      <c r="AF41" s="97">
        <f t="shared" si="48"/>
        <v>0</v>
      </c>
      <c r="AG41" s="252">
        <f t="shared" si="49"/>
        <v>0</v>
      </c>
      <c r="AH41" s="103">
        <v>45511.556444755195</v>
      </c>
      <c r="AI41" s="97">
        <v>52516.949482025579</v>
      </c>
      <c r="AJ41" s="99">
        <f t="shared" si="50"/>
        <v>0</v>
      </c>
      <c r="AK41" s="181">
        <f t="shared" si="51"/>
        <v>-7005.3930372703835</v>
      </c>
      <c r="AL41" s="102">
        <f t="shared" si="52"/>
        <v>-7005.3930372703835</v>
      </c>
      <c r="AM41" s="103">
        <v>1901.0222985676698</v>
      </c>
      <c r="AN41" s="97">
        <v>1619.04</v>
      </c>
      <c r="AO41" s="97">
        <f t="shared" si="53"/>
        <v>281.98229856766989</v>
      </c>
      <c r="AP41" s="97">
        <f t="shared" si="54"/>
        <v>0</v>
      </c>
      <c r="AQ41" s="252">
        <f t="shared" si="55"/>
        <v>281.98229856766989</v>
      </c>
      <c r="AR41" s="103">
        <v>73.71503458526594</v>
      </c>
      <c r="AS41" s="97">
        <v>435.14</v>
      </c>
      <c r="AT41" s="99">
        <f t="shared" si="56"/>
        <v>0</v>
      </c>
      <c r="AU41" s="181">
        <f t="shared" si="57"/>
        <v>-361.42496541473406</v>
      </c>
      <c r="AV41" s="100">
        <f t="shared" si="58"/>
        <v>-361.42496541473406</v>
      </c>
      <c r="AW41" s="103">
        <v>2296.7341001422496</v>
      </c>
      <c r="AX41" s="97">
        <v>3323.4399999999996</v>
      </c>
      <c r="AY41" s="97">
        <f t="shared" si="59"/>
        <v>0</v>
      </c>
      <c r="AZ41" s="97">
        <f t="shared" si="60"/>
        <v>-1026.70589985775</v>
      </c>
      <c r="BA41" s="102">
        <f t="shared" si="61"/>
        <v>-1026.70589985775</v>
      </c>
      <c r="BB41" s="103">
        <v>7790.1973959309698</v>
      </c>
      <c r="BC41" s="97">
        <v>4751.0099999999984</v>
      </c>
      <c r="BD41" s="99">
        <f t="shared" si="62"/>
        <v>3039.1873959309714</v>
      </c>
      <c r="BE41" s="181">
        <f t="shared" si="63"/>
        <v>0</v>
      </c>
      <c r="BF41" s="100">
        <f t="shared" si="64"/>
        <v>3039.1873959309714</v>
      </c>
      <c r="BG41" s="103">
        <v>78583.185759386208</v>
      </c>
      <c r="BH41" s="97">
        <v>157136.83972462238</v>
      </c>
      <c r="BI41" s="97">
        <f t="shared" si="65"/>
        <v>0</v>
      </c>
      <c r="BJ41" s="97">
        <f t="shared" si="66"/>
        <v>-78553.653965236168</v>
      </c>
      <c r="BK41" s="252">
        <f t="shared" si="67"/>
        <v>-78553.653965236168</v>
      </c>
      <c r="BL41" s="103">
        <v>4261.618817047186</v>
      </c>
      <c r="BM41" s="97">
        <v>3823.1651786322423</v>
      </c>
      <c r="BN41" s="99">
        <f t="shared" si="68"/>
        <v>438.45363841494373</v>
      </c>
      <c r="BO41" s="181">
        <f t="shared" si="69"/>
        <v>0</v>
      </c>
      <c r="BP41" s="100">
        <f t="shared" si="70"/>
        <v>438.45363841494373</v>
      </c>
      <c r="BQ41" s="103">
        <v>2.9237299667412255</v>
      </c>
      <c r="BR41" s="97">
        <v>0</v>
      </c>
      <c r="BS41" s="97">
        <f t="shared" si="71"/>
        <v>2.9237299667412255</v>
      </c>
      <c r="BT41" s="97">
        <f t="shared" si="72"/>
        <v>0</v>
      </c>
      <c r="BU41" s="102">
        <f t="shared" si="73"/>
        <v>2.9237299667412255</v>
      </c>
      <c r="BV41" s="103">
        <v>14871.531856852314</v>
      </c>
      <c r="BW41" s="97">
        <v>17863.48</v>
      </c>
      <c r="BX41" s="99">
        <f t="shared" si="74"/>
        <v>0</v>
      </c>
      <c r="BY41" s="101">
        <f t="shared" si="75"/>
        <v>-2991.9481431476852</v>
      </c>
      <c r="BZ41" s="250">
        <f t="shared" si="76"/>
        <v>-2991.9481431476852</v>
      </c>
      <c r="CA41" s="103">
        <v>19624.239332891408</v>
      </c>
      <c r="CB41" s="97">
        <v>17529.23</v>
      </c>
      <c r="CC41" s="97">
        <f t="shared" si="77"/>
        <v>2095.0093328914081</v>
      </c>
      <c r="CD41" s="97">
        <f t="shared" si="78"/>
        <v>0</v>
      </c>
      <c r="CE41" s="102">
        <f t="shared" si="79"/>
        <v>2095.0093328914081</v>
      </c>
      <c r="CF41" s="254">
        <f t="shared" si="80"/>
        <v>300724.08107327722</v>
      </c>
      <c r="CG41" s="97">
        <f t="shared" si="81"/>
        <v>370944.1656284827</v>
      </c>
      <c r="CH41" s="97">
        <f t="shared" si="82"/>
        <v>0</v>
      </c>
      <c r="CI41" s="104">
        <f t="shared" si="83"/>
        <v>-70220.084555205482</v>
      </c>
      <c r="CJ41" s="97">
        <f t="shared" si="84"/>
        <v>-70220.084555205482</v>
      </c>
      <c r="CK41" s="259">
        <f t="shared" si="85"/>
        <v>1.2335033639627118</v>
      </c>
      <c r="CL41" s="107">
        <v>28547.73</v>
      </c>
      <c r="CM41" s="108">
        <v>28914.119999999988</v>
      </c>
      <c r="CN41" s="176"/>
      <c r="CR41" s="133"/>
      <c r="CS41" s="133"/>
    </row>
    <row r="42" spans="1:97" ht="15.75" customHeight="1" x14ac:dyDescent="0.2">
      <c r="A42" s="225">
        <v>36</v>
      </c>
      <c r="B42" s="223" t="s">
        <v>62</v>
      </c>
      <c r="C42" s="94">
        <v>4568.05</v>
      </c>
      <c r="D42" s="95">
        <v>7320.3278652035642</v>
      </c>
      <c r="E42" s="95">
        <v>7660.0293889780596</v>
      </c>
      <c r="F42" s="96">
        <f t="shared" si="34"/>
        <v>0</v>
      </c>
      <c r="G42" s="97">
        <f t="shared" si="35"/>
        <v>-339.7015237744954</v>
      </c>
      <c r="H42" s="164">
        <f t="shared" si="36"/>
        <v>-339.7015237744954</v>
      </c>
      <c r="I42" s="165">
        <v>12957.29756899397</v>
      </c>
      <c r="J42" s="95">
        <v>14836.297491908714</v>
      </c>
      <c r="K42" s="97">
        <f t="shared" si="37"/>
        <v>0</v>
      </c>
      <c r="L42" s="97">
        <f t="shared" si="38"/>
        <v>-1878.9999229147434</v>
      </c>
      <c r="M42" s="166">
        <f t="shared" si="39"/>
        <v>-1878.9999229147434</v>
      </c>
      <c r="N42" s="103">
        <v>17952.747862149747</v>
      </c>
      <c r="O42" s="98">
        <v>15664.66</v>
      </c>
      <c r="P42" s="99">
        <f t="shared" si="40"/>
        <v>2288.0878621497468</v>
      </c>
      <c r="Q42" s="99">
        <f t="shared" si="41"/>
        <v>0</v>
      </c>
      <c r="R42" s="102">
        <f t="shared" si="42"/>
        <v>2288.0878621497468</v>
      </c>
      <c r="S42" s="103">
        <v>1146.5765851478604</v>
      </c>
      <c r="T42" s="97">
        <v>1038.3</v>
      </c>
      <c r="U42" s="99">
        <f t="shared" si="43"/>
        <v>108.27658514786049</v>
      </c>
      <c r="V42" s="101">
        <f t="shared" si="44"/>
        <v>0</v>
      </c>
      <c r="W42" s="102">
        <v>108.27658514786049</v>
      </c>
      <c r="X42" s="103">
        <v>0</v>
      </c>
      <c r="Y42" s="97">
        <v>0</v>
      </c>
      <c r="Z42" s="99">
        <f t="shared" si="45"/>
        <v>0</v>
      </c>
      <c r="AA42" s="101">
        <f t="shared" si="46"/>
        <v>0</v>
      </c>
      <c r="AB42" s="102">
        <v>0</v>
      </c>
      <c r="AC42" s="103">
        <v>0</v>
      </c>
      <c r="AD42" s="97">
        <v>0</v>
      </c>
      <c r="AE42" s="97">
        <f t="shared" si="47"/>
        <v>0</v>
      </c>
      <c r="AF42" s="97">
        <f t="shared" si="48"/>
        <v>0</v>
      </c>
      <c r="AG42" s="252">
        <f t="shared" si="49"/>
        <v>0</v>
      </c>
      <c r="AH42" s="103">
        <v>27776.104875635898</v>
      </c>
      <c r="AI42" s="97">
        <v>19112.856964125167</v>
      </c>
      <c r="AJ42" s="99">
        <f t="shared" si="50"/>
        <v>8663.2479115107308</v>
      </c>
      <c r="AK42" s="181">
        <f t="shared" si="51"/>
        <v>0</v>
      </c>
      <c r="AL42" s="102">
        <f t="shared" si="52"/>
        <v>8663.2479115107308</v>
      </c>
      <c r="AM42" s="103">
        <v>2334.2831514868212</v>
      </c>
      <c r="AN42" s="97">
        <v>2024.1099999999997</v>
      </c>
      <c r="AO42" s="97">
        <f t="shared" si="53"/>
        <v>310.17315148682155</v>
      </c>
      <c r="AP42" s="97">
        <f t="shared" si="54"/>
        <v>0</v>
      </c>
      <c r="AQ42" s="252">
        <f t="shared" si="55"/>
        <v>310.17315148682155</v>
      </c>
      <c r="AR42" s="103">
        <v>89.085297198786719</v>
      </c>
      <c r="AS42" s="97">
        <v>0</v>
      </c>
      <c r="AT42" s="99">
        <f t="shared" si="56"/>
        <v>89.085297198786719</v>
      </c>
      <c r="AU42" s="181">
        <f t="shared" si="57"/>
        <v>0</v>
      </c>
      <c r="AV42" s="100">
        <f t="shared" si="58"/>
        <v>89.085297198786719</v>
      </c>
      <c r="AW42" s="103">
        <v>1607.9533454533905</v>
      </c>
      <c r="AX42" s="97">
        <v>1501.4899999999998</v>
      </c>
      <c r="AY42" s="97">
        <f t="shared" si="59"/>
        <v>106.46334545339073</v>
      </c>
      <c r="AZ42" s="97">
        <f t="shared" si="60"/>
        <v>0</v>
      </c>
      <c r="BA42" s="102">
        <f t="shared" si="61"/>
        <v>106.46334545339073</v>
      </c>
      <c r="BB42" s="103">
        <v>12415.963348413556</v>
      </c>
      <c r="BC42" s="97">
        <v>12254.400000000001</v>
      </c>
      <c r="BD42" s="99">
        <f t="shared" si="62"/>
        <v>161.56334841355419</v>
      </c>
      <c r="BE42" s="181">
        <f t="shared" si="63"/>
        <v>0</v>
      </c>
      <c r="BF42" s="100">
        <f t="shared" si="64"/>
        <v>161.56334841355419</v>
      </c>
      <c r="BG42" s="103">
        <v>52087.346990224098</v>
      </c>
      <c r="BH42" s="97">
        <v>21319.690225642997</v>
      </c>
      <c r="BI42" s="97">
        <f t="shared" si="65"/>
        <v>30767.656764581101</v>
      </c>
      <c r="BJ42" s="97">
        <f t="shared" si="66"/>
        <v>0</v>
      </c>
      <c r="BK42" s="252">
        <f t="shared" si="67"/>
        <v>30767.656764581101</v>
      </c>
      <c r="BL42" s="103">
        <v>5285.2696880265639</v>
      </c>
      <c r="BM42" s="97">
        <v>5521.5616244229313</v>
      </c>
      <c r="BN42" s="99">
        <f t="shared" si="68"/>
        <v>0</v>
      </c>
      <c r="BO42" s="181">
        <f t="shared" si="69"/>
        <v>-236.29193639636742</v>
      </c>
      <c r="BP42" s="100">
        <f t="shared" si="70"/>
        <v>-236.29193639636742</v>
      </c>
      <c r="BQ42" s="103">
        <v>3.6544093963794886</v>
      </c>
      <c r="BR42" s="97">
        <v>0</v>
      </c>
      <c r="BS42" s="97">
        <f t="shared" si="71"/>
        <v>3.6544093963794886</v>
      </c>
      <c r="BT42" s="97">
        <f t="shared" si="72"/>
        <v>0</v>
      </c>
      <c r="BU42" s="102">
        <f t="shared" si="73"/>
        <v>3.6544093963794886</v>
      </c>
      <c r="BV42" s="103">
        <v>10225.586423313564</v>
      </c>
      <c r="BW42" s="97">
        <v>17726.560000000005</v>
      </c>
      <c r="BX42" s="99">
        <f t="shared" si="74"/>
        <v>0</v>
      </c>
      <c r="BY42" s="101">
        <f t="shared" si="75"/>
        <v>-7500.9735766864414</v>
      </c>
      <c r="BZ42" s="250">
        <f t="shared" si="76"/>
        <v>-7500.9735766864414</v>
      </c>
      <c r="CA42" s="103">
        <v>0</v>
      </c>
      <c r="CB42" s="97">
        <v>0</v>
      </c>
      <c r="CC42" s="97">
        <f t="shared" si="77"/>
        <v>0</v>
      </c>
      <c r="CD42" s="97">
        <f t="shared" si="78"/>
        <v>0</v>
      </c>
      <c r="CE42" s="102">
        <f t="shared" si="79"/>
        <v>0</v>
      </c>
      <c r="CF42" s="254">
        <f t="shared" si="80"/>
        <v>151202.19741064421</v>
      </c>
      <c r="CG42" s="97">
        <f t="shared" si="81"/>
        <v>118659.95569507786</v>
      </c>
      <c r="CH42" s="97">
        <f t="shared" si="82"/>
        <v>32542.241715566342</v>
      </c>
      <c r="CI42" s="104">
        <f t="shared" si="83"/>
        <v>0</v>
      </c>
      <c r="CJ42" s="97">
        <f t="shared" si="84"/>
        <v>32542.241715566342</v>
      </c>
      <c r="CK42" s="259">
        <f t="shared" si="85"/>
        <v>0.78477666149794023</v>
      </c>
      <c r="CL42" s="107">
        <v>14728.37</v>
      </c>
      <c r="CM42" s="108">
        <v>15089.970000000001</v>
      </c>
      <c r="CN42" s="176"/>
      <c r="CR42" s="133"/>
      <c r="CS42" s="133"/>
    </row>
    <row r="43" spans="1:97" ht="15.75" customHeight="1" x14ac:dyDescent="0.2">
      <c r="A43" s="225">
        <v>37</v>
      </c>
      <c r="B43" s="223" t="s">
        <v>63</v>
      </c>
      <c r="C43" s="94">
        <v>4733.8999999999996</v>
      </c>
      <c r="D43" s="95">
        <v>9351.6614749987748</v>
      </c>
      <c r="E43" s="95">
        <v>10241.998998214205</v>
      </c>
      <c r="F43" s="96">
        <f t="shared" si="34"/>
        <v>0</v>
      </c>
      <c r="G43" s="97">
        <f t="shared" si="35"/>
        <v>-890.33752321543034</v>
      </c>
      <c r="H43" s="164">
        <f t="shared" si="36"/>
        <v>-890.33752321543034</v>
      </c>
      <c r="I43" s="165">
        <v>14965.990824931534</v>
      </c>
      <c r="J43" s="95">
        <v>18186.559598142219</v>
      </c>
      <c r="K43" s="97">
        <f t="shared" si="37"/>
        <v>0</v>
      </c>
      <c r="L43" s="97">
        <f t="shared" si="38"/>
        <v>-3220.5687732106853</v>
      </c>
      <c r="M43" s="166">
        <f t="shared" si="39"/>
        <v>-3220.5687732106853</v>
      </c>
      <c r="N43" s="103">
        <v>17957.695197944613</v>
      </c>
      <c r="O43" s="98">
        <v>16787.810000000001</v>
      </c>
      <c r="P43" s="99">
        <f t="shared" si="40"/>
        <v>1169.8851979446117</v>
      </c>
      <c r="Q43" s="99">
        <f t="shared" si="41"/>
        <v>0</v>
      </c>
      <c r="R43" s="102">
        <f t="shared" si="42"/>
        <v>1169.8851979446117</v>
      </c>
      <c r="S43" s="103">
        <v>932.5530441077799</v>
      </c>
      <c r="T43" s="97">
        <v>847.22</v>
      </c>
      <c r="U43" s="99">
        <f t="shared" si="43"/>
        <v>85.33304410777987</v>
      </c>
      <c r="V43" s="101">
        <f t="shared" si="44"/>
        <v>0</v>
      </c>
      <c r="W43" s="102">
        <v>85.33304410777987</v>
      </c>
      <c r="X43" s="103">
        <v>0</v>
      </c>
      <c r="Y43" s="97">
        <v>0</v>
      </c>
      <c r="Z43" s="99">
        <f t="shared" si="45"/>
        <v>0</v>
      </c>
      <c r="AA43" s="101">
        <f t="shared" si="46"/>
        <v>0</v>
      </c>
      <c r="AB43" s="102">
        <v>0</v>
      </c>
      <c r="AC43" s="103">
        <v>0</v>
      </c>
      <c r="AD43" s="97">
        <v>0</v>
      </c>
      <c r="AE43" s="97">
        <f t="shared" si="47"/>
        <v>0</v>
      </c>
      <c r="AF43" s="97">
        <f t="shared" si="48"/>
        <v>0</v>
      </c>
      <c r="AG43" s="252">
        <f t="shared" si="49"/>
        <v>0</v>
      </c>
      <c r="AH43" s="103">
        <v>28381.642718521682</v>
      </c>
      <c r="AI43" s="97">
        <v>28347.849349092994</v>
      </c>
      <c r="AJ43" s="99">
        <f t="shared" si="50"/>
        <v>33.793369428687583</v>
      </c>
      <c r="AK43" s="181">
        <f t="shared" si="51"/>
        <v>0</v>
      </c>
      <c r="AL43" s="102">
        <f t="shared" si="52"/>
        <v>33.793369428687583</v>
      </c>
      <c r="AM43" s="103">
        <v>1898.2531083857671</v>
      </c>
      <c r="AN43" s="97">
        <v>1639.62</v>
      </c>
      <c r="AO43" s="97">
        <f t="shared" si="53"/>
        <v>258.63310838576717</v>
      </c>
      <c r="AP43" s="97">
        <f t="shared" si="54"/>
        <v>0</v>
      </c>
      <c r="AQ43" s="252">
        <f t="shared" si="55"/>
        <v>258.63310838576717</v>
      </c>
      <c r="AR43" s="103">
        <v>85.211961374012176</v>
      </c>
      <c r="AS43" s="97">
        <v>0</v>
      </c>
      <c r="AT43" s="99">
        <f t="shared" si="56"/>
        <v>85.211961374012176</v>
      </c>
      <c r="AU43" s="181">
        <f t="shared" si="57"/>
        <v>0</v>
      </c>
      <c r="AV43" s="100">
        <f t="shared" si="58"/>
        <v>85.211961374012176</v>
      </c>
      <c r="AW43" s="103">
        <v>1585.8392858593825</v>
      </c>
      <c r="AX43" s="97">
        <v>2209.8199999999997</v>
      </c>
      <c r="AY43" s="97">
        <f t="shared" si="59"/>
        <v>0</v>
      </c>
      <c r="AZ43" s="97">
        <f t="shared" si="60"/>
        <v>-623.98071414061724</v>
      </c>
      <c r="BA43" s="102">
        <f t="shared" si="61"/>
        <v>-623.98071414061724</v>
      </c>
      <c r="BB43" s="103">
        <v>9145.8467187704719</v>
      </c>
      <c r="BC43" s="97">
        <v>6554.4400000000014</v>
      </c>
      <c r="BD43" s="99">
        <f t="shared" si="62"/>
        <v>2591.4067187704704</v>
      </c>
      <c r="BE43" s="181">
        <f t="shared" si="63"/>
        <v>0</v>
      </c>
      <c r="BF43" s="100">
        <f t="shared" si="64"/>
        <v>2591.4067187704704</v>
      </c>
      <c r="BG43" s="103">
        <v>65047.404129708768</v>
      </c>
      <c r="BH43" s="97">
        <v>60949.806205842913</v>
      </c>
      <c r="BI43" s="97">
        <f t="shared" si="65"/>
        <v>4097.5979238658547</v>
      </c>
      <c r="BJ43" s="97">
        <f t="shared" si="66"/>
        <v>0</v>
      </c>
      <c r="BK43" s="252">
        <f t="shared" si="67"/>
        <v>4097.5979238658547</v>
      </c>
      <c r="BL43" s="103">
        <v>7020.1802086563857</v>
      </c>
      <c r="BM43" s="97">
        <v>6951.0315759536197</v>
      </c>
      <c r="BN43" s="99">
        <f t="shared" si="68"/>
        <v>69.148632702766008</v>
      </c>
      <c r="BO43" s="181">
        <f t="shared" si="69"/>
        <v>0</v>
      </c>
      <c r="BP43" s="100">
        <f t="shared" si="70"/>
        <v>69.148632702766008</v>
      </c>
      <c r="BQ43" s="103">
        <v>3.7872817171110928</v>
      </c>
      <c r="BR43" s="97">
        <v>0</v>
      </c>
      <c r="BS43" s="97">
        <f t="shared" si="71"/>
        <v>3.7872817171110928</v>
      </c>
      <c r="BT43" s="97">
        <f t="shared" si="72"/>
        <v>0</v>
      </c>
      <c r="BU43" s="102">
        <f t="shared" si="73"/>
        <v>3.7872817171110928</v>
      </c>
      <c r="BV43" s="103">
        <v>12031.094045023699</v>
      </c>
      <c r="BW43" s="97">
        <v>8405.909999999998</v>
      </c>
      <c r="BX43" s="99">
        <f t="shared" si="74"/>
        <v>3625.1840450237014</v>
      </c>
      <c r="BY43" s="101">
        <f t="shared" si="75"/>
        <v>0</v>
      </c>
      <c r="BZ43" s="250">
        <f t="shared" si="76"/>
        <v>3625.1840450237014</v>
      </c>
      <c r="CA43" s="103">
        <v>0</v>
      </c>
      <c r="CB43" s="97">
        <v>0</v>
      </c>
      <c r="CC43" s="97">
        <f t="shared" si="77"/>
        <v>0</v>
      </c>
      <c r="CD43" s="97">
        <f t="shared" si="78"/>
        <v>0</v>
      </c>
      <c r="CE43" s="102">
        <f t="shared" si="79"/>
        <v>0</v>
      </c>
      <c r="CF43" s="254">
        <f t="shared" si="80"/>
        <v>168407.15999999997</v>
      </c>
      <c r="CG43" s="97">
        <f t="shared" si="81"/>
        <v>161122.06572724594</v>
      </c>
      <c r="CH43" s="97">
        <f t="shared" si="82"/>
        <v>7285.0942727540387</v>
      </c>
      <c r="CI43" s="104">
        <f t="shared" si="83"/>
        <v>0</v>
      </c>
      <c r="CJ43" s="97">
        <f t="shared" si="84"/>
        <v>7285.0942727540387</v>
      </c>
      <c r="CK43" s="259">
        <f t="shared" si="85"/>
        <v>0.95674118444397471</v>
      </c>
      <c r="CL43" s="107">
        <v>7917.87</v>
      </c>
      <c r="CM43" s="108">
        <v>16566.599999999999</v>
      </c>
      <c r="CN43" s="176"/>
      <c r="CR43" s="133"/>
      <c r="CS43" s="133"/>
    </row>
    <row r="44" spans="1:97" ht="15.75" customHeight="1" x14ac:dyDescent="0.2">
      <c r="A44" s="225">
        <v>38</v>
      </c>
      <c r="B44" s="223" t="s">
        <v>64</v>
      </c>
      <c r="C44" s="94">
        <v>2910.4</v>
      </c>
      <c r="D44" s="95">
        <v>6520.9118247817169</v>
      </c>
      <c r="E44" s="95">
        <v>6834.8623932275796</v>
      </c>
      <c r="F44" s="96">
        <f t="shared" si="34"/>
        <v>0</v>
      </c>
      <c r="G44" s="97">
        <f t="shared" si="35"/>
        <v>-313.9505684458627</v>
      </c>
      <c r="H44" s="164">
        <f t="shared" si="36"/>
        <v>-313.9505684458627</v>
      </c>
      <c r="I44" s="165">
        <v>12593.585972579433</v>
      </c>
      <c r="J44" s="95">
        <v>14084.518027808241</v>
      </c>
      <c r="K44" s="97">
        <f t="shared" si="37"/>
        <v>0</v>
      </c>
      <c r="L44" s="97">
        <f t="shared" si="38"/>
        <v>-1490.9320552288082</v>
      </c>
      <c r="M44" s="166">
        <f t="shared" si="39"/>
        <v>-1490.9320552288082</v>
      </c>
      <c r="N44" s="103">
        <v>11803.413015139537</v>
      </c>
      <c r="O44" s="98">
        <v>10935.949999999999</v>
      </c>
      <c r="P44" s="99">
        <f t="shared" si="40"/>
        <v>867.46301513953767</v>
      </c>
      <c r="Q44" s="99">
        <f t="shared" si="41"/>
        <v>0</v>
      </c>
      <c r="R44" s="102">
        <f t="shared" si="42"/>
        <v>867.46301513953767</v>
      </c>
      <c r="S44" s="103">
        <v>579.18610480370501</v>
      </c>
      <c r="T44" s="97">
        <v>529.11</v>
      </c>
      <c r="U44" s="99">
        <f t="shared" si="43"/>
        <v>50.076104803704993</v>
      </c>
      <c r="V44" s="101">
        <f t="shared" si="44"/>
        <v>0</v>
      </c>
      <c r="W44" s="102">
        <v>50.076104803704993</v>
      </c>
      <c r="X44" s="103">
        <v>0</v>
      </c>
      <c r="Y44" s="97">
        <v>0</v>
      </c>
      <c r="Z44" s="99">
        <f t="shared" si="45"/>
        <v>0</v>
      </c>
      <c r="AA44" s="101">
        <f t="shared" si="46"/>
        <v>0</v>
      </c>
      <c r="AB44" s="102">
        <v>0</v>
      </c>
      <c r="AC44" s="103">
        <v>0</v>
      </c>
      <c r="AD44" s="97">
        <v>0</v>
      </c>
      <c r="AE44" s="97">
        <f t="shared" si="47"/>
        <v>0</v>
      </c>
      <c r="AF44" s="97">
        <f t="shared" si="48"/>
        <v>0</v>
      </c>
      <c r="AG44" s="252">
        <f t="shared" si="49"/>
        <v>0</v>
      </c>
      <c r="AH44" s="103">
        <v>17774.225469810619</v>
      </c>
      <c r="AI44" s="97">
        <v>21962.795413347852</v>
      </c>
      <c r="AJ44" s="99">
        <f t="shared" si="50"/>
        <v>0</v>
      </c>
      <c r="AK44" s="181">
        <f t="shared" si="51"/>
        <v>-4188.5699435372335</v>
      </c>
      <c r="AL44" s="102">
        <f t="shared" si="52"/>
        <v>-4188.5699435372335</v>
      </c>
      <c r="AM44" s="103">
        <v>1171.4678974797175</v>
      </c>
      <c r="AN44" s="97">
        <v>1017.5500000000001</v>
      </c>
      <c r="AO44" s="97">
        <f t="shared" si="53"/>
        <v>153.91789747971745</v>
      </c>
      <c r="AP44" s="97">
        <f t="shared" si="54"/>
        <v>0</v>
      </c>
      <c r="AQ44" s="252">
        <f t="shared" si="55"/>
        <v>153.91789747971745</v>
      </c>
      <c r="AR44" s="103">
        <v>52.38656516936193</v>
      </c>
      <c r="AS44" s="97">
        <v>0</v>
      </c>
      <c r="AT44" s="99">
        <f t="shared" si="56"/>
        <v>52.38656516936193</v>
      </c>
      <c r="AU44" s="181">
        <f t="shared" si="57"/>
        <v>0</v>
      </c>
      <c r="AV44" s="100">
        <f t="shared" si="58"/>
        <v>52.38656516936193</v>
      </c>
      <c r="AW44" s="103">
        <v>1056.5086968071769</v>
      </c>
      <c r="AX44" s="97">
        <v>755.25000000000023</v>
      </c>
      <c r="AY44" s="97">
        <f t="shared" si="59"/>
        <v>301.25869680717665</v>
      </c>
      <c r="AZ44" s="97">
        <f t="shared" si="60"/>
        <v>0</v>
      </c>
      <c r="BA44" s="102">
        <f t="shared" si="61"/>
        <v>301.25869680717665</v>
      </c>
      <c r="BB44" s="103">
        <v>5008.892853654881</v>
      </c>
      <c r="BC44" s="97">
        <v>8199.51</v>
      </c>
      <c r="BD44" s="99">
        <f t="shared" si="62"/>
        <v>0</v>
      </c>
      <c r="BE44" s="181">
        <f t="shared" si="63"/>
        <v>-3190.6171463451192</v>
      </c>
      <c r="BF44" s="100">
        <f t="shared" si="64"/>
        <v>-3190.6171463451192</v>
      </c>
      <c r="BG44" s="103">
        <v>38488.051008552226</v>
      </c>
      <c r="BH44" s="97">
        <v>35321.730803895276</v>
      </c>
      <c r="BI44" s="97">
        <f t="shared" si="65"/>
        <v>3166.3202046569495</v>
      </c>
      <c r="BJ44" s="97">
        <f t="shared" si="66"/>
        <v>0</v>
      </c>
      <c r="BK44" s="252">
        <f t="shared" si="67"/>
        <v>3166.3202046569495</v>
      </c>
      <c r="BL44" s="103">
        <v>4584.0255673281026</v>
      </c>
      <c r="BM44" s="97">
        <v>5410.5608292963825</v>
      </c>
      <c r="BN44" s="99">
        <f t="shared" si="68"/>
        <v>0</v>
      </c>
      <c r="BO44" s="181">
        <f t="shared" si="69"/>
        <v>-826.53526196827988</v>
      </c>
      <c r="BP44" s="100">
        <f t="shared" si="70"/>
        <v>-826.53526196827988</v>
      </c>
      <c r="BQ44" s="103">
        <v>4.6566397864412448</v>
      </c>
      <c r="BR44" s="97">
        <v>0</v>
      </c>
      <c r="BS44" s="97">
        <f t="shared" si="71"/>
        <v>4.6566397864412448</v>
      </c>
      <c r="BT44" s="97">
        <f t="shared" si="72"/>
        <v>0</v>
      </c>
      <c r="BU44" s="102">
        <f t="shared" si="73"/>
        <v>4.6566397864412448</v>
      </c>
      <c r="BV44" s="103">
        <v>7356.1776032162834</v>
      </c>
      <c r="BW44" s="97">
        <v>6782.91</v>
      </c>
      <c r="BX44" s="99">
        <f t="shared" si="74"/>
        <v>573.26760321628353</v>
      </c>
      <c r="BY44" s="101">
        <f t="shared" si="75"/>
        <v>0</v>
      </c>
      <c r="BZ44" s="250">
        <f t="shared" si="76"/>
        <v>573.26760321628353</v>
      </c>
      <c r="CA44" s="103">
        <v>0</v>
      </c>
      <c r="CB44" s="97">
        <v>0</v>
      </c>
      <c r="CC44" s="97">
        <f t="shared" si="77"/>
        <v>0</v>
      </c>
      <c r="CD44" s="97">
        <f t="shared" si="78"/>
        <v>0</v>
      </c>
      <c r="CE44" s="102">
        <f t="shared" si="79"/>
        <v>0</v>
      </c>
      <c r="CF44" s="254">
        <f t="shared" si="80"/>
        <v>106993.48921910921</v>
      </c>
      <c r="CG44" s="97">
        <f t="shared" si="81"/>
        <v>111834.74746757533</v>
      </c>
      <c r="CH44" s="97">
        <f t="shared" si="82"/>
        <v>0</v>
      </c>
      <c r="CI44" s="104">
        <f t="shared" si="83"/>
        <v>-4841.2582484661252</v>
      </c>
      <c r="CJ44" s="97">
        <f t="shared" si="84"/>
        <v>-4841.2582484661252</v>
      </c>
      <c r="CK44" s="259">
        <f t="shared" si="85"/>
        <v>1.0452481574701413</v>
      </c>
      <c r="CL44" s="107">
        <v>5944.32</v>
      </c>
      <c r="CM44" s="108">
        <v>10466.380000000001</v>
      </c>
      <c r="CN44" s="176"/>
      <c r="CR44" s="133"/>
      <c r="CS44" s="133"/>
    </row>
    <row r="45" spans="1:97" ht="15.75" customHeight="1" x14ac:dyDescent="0.2">
      <c r="A45" s="225">
        <v>39</v>
      </c>
      <c r="B45" s="223" t="s">
        <v>65</v>
      </c>
      <c r="C45" s="94">
        <v>2889.8</v>
      </c>
      <c r="D45" s="95">
        <v>8017.4941533558303</v>
      </c>
      <c r="E45" s="95">
        <v>8452.9762830011132</v>
      </c>
      <c r="F45" s="96">
        <f t="shared" si="34"/>
        <v>0</v>
      </c>
      <c r="G45" s="97">
        <f t="shared" si="35"/>
        <v>-435.48212964528284</v>
      </c>
      <c r="H45" s="164">
        <f t="shared" si="36"/>
        <v>-435.48212964528284</v>
      </c>
      <c r="I45" s="165">
        <v>15296.6665742736</v>
      </c>
      <c r="J45" s="95">
        <v>16108.065584100474</v>
      </c>
      <c r="K45" s="97">
        <f t="shared" si="37"/>
        <v>0</v>
      </c>
      <c r="L45" s="97">
        <f t="shared" si="38"/>
        <v>-811.39900982687323</v>
      </c>
      <c r="M45" s="166">
        <f t="shared" si="39"/>
        <v>-811.39900982687323</v>
      </c>
      <c r="N45" s="103">
        <v>11485.105132356877</v>
      </c>
      <c r="O45" s="98">
        <v>10256.800000000001</v>
      </c>
      <c r="P45" s="99">
        <f t="shared" si="40"/>
        <v>1228.3051323568761</v>
      </c>
      <c r="Q45" s="99">
        <f t="shared" si="41"/>
        <v>0</v>
      </c>
      <c r="R45" s="102">
        <f t="shared" si="42"/>
        <v>1228.3051323568761</v>
      </c>
      <c r="S45" s="103">
        <v>655.96338852317842</v>
      </c>
      <c r="T45" s="97">
        <v>505.2299999999999</v>
      </c>
      <c r="U45" s="99">
        <f t="shared" si="43"/>
        <v>150.73338852317852</v>
      </c>
      <c r="V45" s="101">
        <f t="shared" si="44"/>
        <v>0</v>
      </c>
      <c r="W45" s="102">
        <v>150.73338852317852</v>
      </c>
      <c r="X45" s="103">
        <v>0</v>
      </c>
      <c r="Y45" s="97">
        <v>0</v>
      </c>
      <c r="Z45" s="99">
        <f t="shared" si="45"/>
        <v>0</v>
      </c>
      <c r="AA45" s="101">
        <f t="shared" si="46"/>
        <v>0</v>
      </c>
      <c r="AB45" s="102">
        <v>0</v>
      </c>
      <c r="AC45" s="103">
        <v>0</v>
      </c>
      <c r="AD45" s="97">
        <v>0</v>
      </c>
      <c r="AE45" s="97">
        <f t="shared" si="47"/>
        <v>0</v>
      </c>
      <c r="AF45" s="97">
        <f t="shared" si="48"/>
        <v>0</v>
      </c>
      <c r="AG45" s="252">
        <f t="shared" si="49"/>
        <v>0</v>
      </c>
      <c r="AH45" s="103">
        <v>18372.73181378602</v>
      </c>
      <c r="AI45" s="97">
        <v>13936.123132973191</v>
      </c>
      <c r="AJ45" s="99">
        <f t="shared" si="50"/>
        <v>4436.6086808128293</v>
      </c>
      <c r="AK45" s="181">
        <f t="shared" si="51"/>
        <v>0</v>
      </c>
      <c r="AL45" s="102">
        <f t="shared" si="52"/>
        <v>4436.6086808128293</v>
      </c>
      <c r="AM45" s="103">
        <v>1378.3914402039263</v>
      </c>
      <c r="AN45" s="97">
        <v>1212.77</v>
      </c>
      <c r="AO45" s="97">
        <f t="shared" si="53"/>
        <v>165.62144020392634</v>
      </c>
      <c r="AP45" s="97">
        <f t="shared" si="54"/>
        <v>0</v>
      </c>
      <c r="AQ45" s="252">
        <f t="shared" si="55"/>
        <v>165.62144020392634</v>
      </c>
      <c r="AR45" s="103">
        <v>56.351049997768342</v>
      </c>
      <c r="AS45" s="97">
        <v>0</v>
      </c>
      <c r="AT45" s="99">
        <f t="shared" si="56"/>
        <v>56.351049997768342</v>
      </c>
      <c r="AU45" s="181">
        <f t="shared" si="57"/>
        <v>0</v>
      </c>
      <c r="AV45" s="100">
        <f t="shared" si="58"/>
        <v>56.351049997768342</v>
      </c>
      <c r="AW45" s="103">
        <v>1261.355193638437</v>
      </c>
      <c r="AX45" s="97">
        <v>1733.2800000000002</v>
      </c>
      <c r="AY45" s="97">
        <f t="shared" si="59"/>
        <v>0</v>
      </c>
      <c r="AZ45" s="97">
        <f t="shared" si="60"/>
        <v>-471.92480636156324</v>
      </c>
      <c r="BA45" s="102">
        <f t="shared" si="61"/>
        <v>-471.92480636156324</v>
      </c>
      <c r="BB45" s="103">
        <v>4872.0974691848824</v>
      </c>
      <c r="BC45" s="97">
        <v>7524.22</v>
      </c>
      <c r="BD45" s="99">
        <f t="shared" si="62"/>
        <v>0</v>
      </c>
      <c r="BE45" s="181">
        <f t="shared" si="63"/>
        <v>-2652.1225308151179</v>
      </c>
      <c r="BF45" s="100">
        <f t="shared" si="64"/>
        <v>-2652.1225308151179</v>
      </c>
      <c r="BG45" s="103">
        <v>29154.191539658455</v>
      </c>
      <c r="BH45" s="97">
        <v>46936.272986081713</v>
      </c>
      <c r="BI45" s="97">
        <f t="shared" si="65"/>
        <v>0</v>
      </c>
      <c r="BJ45" s="97">
        <f t="shared" si="66"/>
        <v>-17782.081446423257</v>
      </c>
      <c r="BK45" s="252">
        <f t="shared" si="67"/>
        <v>-17782.081446423257</v>
      </c>
      <c r="BL45" s="103">
        <v>4347.512277039441</v>
      </c>
      <c r="BM45" s="97">
        <v>6240.8859750560696</v>
      </c>
      <c r="BN45" s="99">
        <f t="shared" si="68"/>
        <v>0</v>
      </c>
      <c r="BO45" s="181">
        <f t="shared" si="69"/>
        <v>-1893.3736980166286</v>
      </c>
      <c r="BP45" s="100">
        <f t="shared" si="70"/>
        <v>-1893.3736980166286</v>
      </c>
      <c r="BQ45" s="103">
        <v>4.6236839644693788</v>
      </c>
      <c r="BR45" s="97">
        <v>0</v>
      </c>
      <c r="BS45" s="97">
        <f t="shared" si="71"/>
        <v>4.6236839644693788</v>
      </c>
      <c r="BT45" s="97">
        <f t="shared" si="72"/>
        <v>0</v>
      </c>
      <c r="BU45" s="102">
        <f t="shared" si="73"/>
        <v>4.6236839644693788</v>
      </c>
      <c r="BV45" s="103">
        <v>6267.8062840171169</v>
      </c>
      <c r="BW45" s="97">
        <v>12227.4</v>
      </c>
      <c r="BX45" s="99">
        <f t="shared" si="74"/>
        <v>0</v>
      </c>
      <c r="BY45" s="101">
        <f t="shared" si="75"/>
        <v>-5959.5937159828827</v>
      </c>
      <c r="BZ45" s="250">
        <f t="shared" si="76"/>
        <v>-5959.5937159828827</v>
      </c>
      <c r="CA45" s="103">
        <v>0</v>
      </c>
      <c r="CB45" s="97">
        <v>0</v>
      </c>
      <c r="CC45" s="97">
        <f t="shared" si="77"/>
        <v>0</v>
      </c>
      <c r="CD45" s="97">
        <f t="shared" si="78"/>
        <v>0</v>
      </c>
      <c r="CE45" s="102">
        <f t="shared" si="79"/>
        <v>0</v>
      </c>
      <c r="CF45" s="254">
        <f t="shared" si="80"/>
        <v>101170.29000000001</v>
      </c>
      <c r="CG45" s="97">
        <f t="shared" si="81"/>
        <v>125134.02396121254</v>
      </c>
      <c r="CH45" s="97">
        <f t="shared" si="82"/>
        <v>0</v>
      </c>
      <c r="CI45" s="104">
        <f t="shared" si="83"/>
        <v>-23963.733961212536</v>
      </c>
      <c r="CJ45" s="97">
        <f t="shared" si="84"/>
        <v>-23963.733961212536</v>
      </c>
      <c r="CK45" s="259">
        <f t="shared" si="85"/>
        <v>1.2368653283608511</v>
      </c>
      <c r="CL45" s="107">
        <v>5231.96</v>
      </c>
      <c r="CM45" s="108">
        <v>9890.06</v>
      </c>
      <c r="CN45" s="176"/>
      <c r="CR45" s="133"/>
      <c r="CS45" s="133"/>
    </row>
    <row r="46" spans="1:97" ht="15.75" customHeight="1" x14ac:dyDescent="0.2">
      <c r="A46" s="225">
        <v>40</v>
      </c>
      <c r="B46" s="223" t="s">
        <v>66</v>
      </c>
      <c r="C46" s="94">
        <v>4158.8</v>
      </c>
      <c r="D46" s="95">
        <v>17023.786996030161</v>
      </c>
      <c r="E46" s="95">
        <v>17800.65658445899</v>
      </c>
      <c r="F46" s="96">
        <f t="shared" si="34"/>
        <v>0</v>
      </c>
      <c r="G46" s="97">
        <f t="shared" si="35"/>
        <v>-776.86958842882814</v>
      </c>
      <c r="H46" s="164">
        <f t="shared" si="36"/>
        <v>-776.86958842882814</v>
      </c>
      <c r="I46" s="165">
        <v>34130.777455138828</v>
      </c>
      <c r="J46" s="95">
        <v>30609.791467080482</v>
      </c>
      <c r="K46" s="97">
        <f t="shared" si="37"/>
        <v>3520.9859880583463</v>
      </c>
      <c r="L46" s="97">
        <f t="shared" si="38"/>
        <v>0</v>
      </c>
      <c r="M46" s="166">
        <f t="shared" si="39"/>
        <v>3520.9859880583463</v>
      </c>
      <c r="N46" s="103">
        <v>15308.304208996982</v>
      </c>
      <c r="O46" s="98">
        <v>13672.27</v>
      </c>
      <c r="P46" s="99">
        <f t="shared" si="40"/>
        <v>1636.0342089969818</v>
      </c>
      <c r="Q46" s="99">
        <f t="shared" si="41"/>
        <v>0</v>
      </c>
      <c r="R46" s="102">
        <f t="shared" si="42"/>
        <v>1636.0342089969818</v>
      </c>
      <c r="S46" s="103">
        <v>596.77073318786472</v>
      </c>
      <c r="T46" s="97">
        <v>493.59999999999997</v>
      </c>
      <c r="U46" s="99">
        <f t="shared" si="43"/>
        <v>103.17073318786476</v>
      </c>
      <c r="V46" s="101">
        <f t="shared" si="44"/>
        <v>0</v>
      </c>
      <c r="W46" s="102">
        <v>103.17073318786476</v>
      </c>
      <c r="X46" s="103">
        <v>12406.457364530826</v>
      </c>
      <c r="Y46" s="97">
        <v>10158.630000000001</v>
      </c>
      <c r="Z46" s="99">
        <f t="shared" si="45"/>
        <v>2247.8273645308254</v>
      </c>
      <c r="AA46" s="101">
        <f t="shared" si="46"/>
        <v>0</v>
      </c>
      <c r="AB46" s="102">
        <v>2247.8273645308254</v>
      </c>
      <c r="AC46" s="103">
        <v>0</v>
      </c>
      <c r="AD46" s="97">
        <v>0</v>
      </c>
      <c r="AE46" s="97">
        <f t="shared" si="47"/>
        <v>0</v>
      </c>
      <c r="AF46" s="97">
        <f t="shared" si="48"/>
        <v>0</v>
      </c>
      <c r="AG46" s="252">
        <f t="shared" si="49"/>
        <v>0</v>
      </c>
      <c r="AH46" s="103">
        <v>23207.848258061687</v>
      </c>
      <c r="AI46" s="97">
        <v>15709.828978516431</v>
      </c>
      <c r="AJ46" s="99">
        <f t="shared" si="50"/>
        <v>7498.0192795452567</v>
      </c>
      <c r="AK46" s="181">
        <f t="shared" si="51"/>
        <v>0</v>
      </c>
      <c r="AL46" s="102">
        <f t="shared" si="52"/>
        <v>7498.0192795452567</v>
      </c>
      <c r="AM46" s="103">
        <v>817.19842788817505</v>
      </c>
      <c r="AN46" s="97">
        <v>709.29</v>
      </c>
      <c r="AO46" s="97">
        <f t="shared" si="53"/>
        <v>107.90842788817508</v>
      </c>
      <c r="AP46" s="97">
        <f t="shared" si="54"/>
        <v>0</v>
      </c>
      <c r="AQ46" s="252">
        <f t="shared" si="55"/>
        <v>107.90842788817508</v>
      </c>
      <c r="AR46" s="103">
        <v>39.510881198806956</v>
      </c>
      <c r="AS46" s="97">
        <v>0</v>
      </c>
      <c r="AT46" s="99">
        <f t="shared" si="56"/>
        <v>39.510881198806956</v>
      </c>
      <c r="AU46" s="181">
        <f t="shared" si="57"/>
        <v>0</v>
      </c>
      <c r="AV46" s="100">
        <f t="shared" si="58"/>
        <v>39.510881198806956</v>
      </c>
      <c r="AW46" s="103">
        <v>1289.2138629554538</v>
      </c>
      <c r="AX46" s="97">
        <v>2070.3100000000004</v>
      </c>
      <c r="AY46" s="97">
        <f t="shared" si="59"/>
        <v>0</v>
      </c>
      <c r="AZ46" s="97">
        <f t="shared" si="60"/>
        <v>-781.09613704454659</v>
      </c>
      <c r="BA46" s="102">
        <f t="shared" si="61"/>
        <v>-781.09613704454659</v>
      </c>
      <c r="BB46" s="103">
        <v>2278.9940961511784</v>
      </c>
      <c r="BC46" s="97">
        <v>5603.4099999999989</v>
      </c>
      <c r="BD46" s="99">
        <f t="shared" si="62"/>
        <v>0</v>
      </c>
      <c r="BE46" s="181">
        <f t="shared" si="63"/>
        <v>-3324.4159038488206</v>
      </c>
      <c r="BF46" s="100">
        <f t="shared" si="64"/>
        <v>-3324.4159038488206</v>
      </c>
      <c r="BG46" s="103">
        <v>28570.520910192259</v>
      </c>
      <c r="BH46" s="97">
        <v>24594.356193546431</v>
      </c>
      <c r="BI46" s="97">
        <f t="shared" si="65"/>
        <v>3976.1647166458279</v>
      </c>
      <c r="BJ46" s="97">
        <f t="shared" si="66"/>
        <v>0</v>
      </c>
      <c r="BK46" s="252">
        <f t="shared" si="67"/>
        <v>3976.1647166458279</v>
      </c>
      <c r="BL46" s="103">
        <v>3878.0094325160203</v>
      </c>
      <c r="BM46" s="97">
        <v>8499.3778913099031</v>
      </c>
      <c r="BN46" s="99">
        <f t="shared" si="68"/>
        <v>0</v>
      </c>
      <c r="BO46" s="181">
        <f t="shared" si="69"/>
        <v>-4621.3684587938824</v>
      </c>
      <c r="BP46" s="100">
        <f t="shared" si="70"/>
        <v>-4621.3684587938824</v>
      </c>
      <c r="BQ46" s="103">
        <v>3.3270168376626961</v>
      </c>
      <c r="BR46" s="97">
        <v>0</v>
      </c>
      <c r="BS46" s="97">
        <f t="shared" si="71"/>
        <v>3.3270168376626961</v>
      </c>
      <c r="BT46" s="97">
        <f t="shared" si="72"/>
        <v>0</v>
      </c>
      <c r="BU46" s="102">
        <f t="shared" si="73"/>
        <v>3.3270168376626961</v>
      </c>
      <c r="BV46" s="103">
        <v>11852.417688920519</v>
      </c>
      <c r="BW46" s="97">
        <v>11760.490000000002</v>
      </c>
      <c r="BX46" s="99">
        <f t="shared" si="74"/>
        <v>91.927688920517539</v>
      </c>
      <c r="BY46" s="101">
        <f t="shared" si="75"/>
        <v>0</v>
      </c>
      <c r="BZ46" s="250">
        <f t="shared" si="76"/>
        <v>91.927688920517539</v>
      </c>
      <c r="CA46" s="103">
        <v>13541.392667393564</v>
      </c>
      <c r="CB46" s="97">
        <v>20516.2</v>
      </c>
      <c r="CC46" s="97">
        <f t="shared" si="77"/>
        <v>0</v>
      </c>
      <c r="CD46" s="97">
        <f t="shared" si="78"/>
        <v>-6974.8073326064368</v>
      </c>
      <c r="CE46" s="102">
        <f t="shared" si="79"/>
        <v>-6974.8073326064368</v>
      </c>
      <c r="CF46" s="254">
        <f t="shared" si="80"/>
        <v>164944.52999999997</v>
      </c>
      <c r="CG46" s="97">
        <f t="shared" si="81"/>
        <v>162198.21111491224</v>
      </c>
      <c r="CH46" s="97">
        <f t="shared" si="82"/>
        <v>2746.3188850877341</v>
      </c>
      <c r="CI46" s="104">
        <f t="shared" si="83"/>
        <v>0</v>
      </c>
      <c r="CJ46" s="97">
        <f t="shared" si="84"/>
        <v>2746.3188850877341</v>
      </c>
      <c r="CK46" s="259">
        <f t="shared" si="85"/>
        <v>0.98335004570877416</v>
      </c>
      <c r="CL46" s="107">
        <v>11557.67</v>
      </c>
      <c r="CM46" s="108">
        <v>16164.86</v>
      </c>
      <c r="CN46" s="176"/>
      <c r="CR46" s="133"/>
      <c r="CS46" s="133"/>
    </row>
    <row r="47" spans="1:97" ht="15.75" customHeight="1" x14ac:dyDescent="0.2">
      <c r="A47" s="225">
        <v>41</v>
      </c>
      <c r="B47" s="223" t="s">
        <v>67</v>
      </c>
      <c r="C47" s="94">
        <v>10545.599999999999</v>
      </c>
      <c r="D47" s="95">
        <v>44544.615745855801</v>
      </c>
      <c r="E47" s="95">
        <v>45292.633316146574</v>
      </c>
      <c r="F47" s="96">
        <f t="shared" si="34"/>
        <v>0</v>
      </c>
      <c r="G47" s="97">
        <f t="shared" si="35"/>
        <v>-748.01757029077271</v>
      </c>
      <c r="H47" s="164">
        <f t="shared" si="36"/>
        <v>-748.01757029077271</v>
      </c>
      <c r="I47" s="165">
        <v>69084.201492642431</v>
      </c>
      <c r="J47" s="95">
        <v>68166.104153963548</v>
      </c>
      <c r="K47" s="97">
        <f t="shared" si="37"/>
        <v>918.09733867888281</v>
      </c>
      <c r="L47" s="97">
        <f t="shared" si="38"/>
        <v>0</v>
      </c>
      <c r="M47" s="166">
        <f t="shared" si="39"/>
        <v>918.09733867888281</v>
      </c>
      <c r="N47" s="103">
        <v>42219.310880936813</v>
      </c>
      <c r="O47" s="98">
        <v>37098.86</v>
      </c>
      <c r="P47" s="99">
        <f t="shared" si="40"/>
        <v>5120.4508809368126</v>
      </c>
      <c r="Q47" s="99">
        <f t="shared" si="41"/>
        <v>0</v>
      </c>
      <c r="R47" s="102">
        <f t="shared" si="42"/>
        <v>5120.4508809368126</v>
      </c>
      <c r="S47" s="103">
        <v>2072.2016833847988</v>
      </c>
      <c r="T47" s="97">
        <v>1870.1100000000001</v>
      </c>
      <c r="U47" s="99">
        <f t="shared" si="43"/>
        <v>202.09168338479867</v>
      </c>
      <c r="V47" s="101">
        <f t="shared" si="44"/>
        <v>0</v>
      </c>
      <c r="W47" s="102">
        <v>202.09168338479867</v>
      </c>
      <c r="X47" s="103">
        <v>48130.640538303691</v>
      </c>
      <c r="Y47" s="97">
        <v>35065.506666666668</v>
      </c>
      <c r="Z47" s="99">
        <f t="shared" si="45"/>
        <v>13065.133871637023</v>
      </c>
      <c r="AA47" s="101">
        <f t="shared" si="46"/>
        <v>0</v>
      </c>
      <c r="AB47" s="102">
        <v>13065.133871637023</v>
      </c>
      <c r="AC47" s="103">
        <v>660.08947377877575</v>
      </c>
      <c r="AD47" s="97">
        <v>0</v>
      </c>
      <c r="AE47" s="97">
        <f t="shared" si="47"/>
        <v>660.08947377877575</v>
      </c>
      <c r="AF47" s="97">
        <f t="shared" si="48"/>
        <v>0</v>
      </c>
      <c r="AG47" s="252">
        <f t="shared" si="49"/>
        <v>660.08947377877575</v>
      </c>
      <c r="AH47" s="103">
        <v>59239.897676745102</v>
      </c>
      <c r="AI47" s="97">
        <v>84480.926447487262</v>
      </c>
      <c r="AJ47" s="99">
        <f t="shared" si="50"/>
        <v>0</v>
      </c>
      <c r="AK47" s="181">
        <f t="shared" si="51"/>
        <v>-25241.028770742159</v>
      </c>
      <c r="AL47" s="102">
        <f t="shared" si="52"/>
        <v>-25241.028770742159</v>
      </c>
      <c r="AM47" s="103">
        <v>2952.7701100087543</v>
      </c>
      <c r="AN47" s="97">
        <v>2482.67</v>
      </c>
      <c r="AO47" s="97">
        <f t="shared" si="53"/>
        <v>470.1001100087542</v>
      </c>
      <c r="AP47" s="97">
        <f t="shared" si="54"/>
        <v>0</v>
      </c>
      <c r="AQ47" s="252">
        <f t="shared" si="55"/>
        <v>470.1001100087542</v>
      </c>
      <c r="AR47" s="103">
        <v>105.46508849647701</v>
      </c>
      <c r="AS47" s="97">
        <v>0</v>
      </c>
      <c r="AT47" s="99">
        <f t="shared" si="56"/>
        <v>105.46508849647701</v>
      </c>
      <c r="AU47" s="181">
        <f t="shared" si="57"/>
        <v>0</v>
      </c>
      <c r="AV47" s="100">
        <f t="shared" si="58"/>
        <v>105.46508849647701</v>
      </c>
      <c r="AW47" s="103">
        <v>3274.4006412744652</v>
      </c>
      <c r="AX47" s="97">
        <v>2265.7100000000009</v>
      </c>
      <c r="AY47" s="97">
        <f t="shared" si="59"/>
        <v>1008.6906412744643</v>
      </c>
      <c r="AZ47" s="97">
        <f t="shared" si="60"/>
        <v>0</v>
      </c>
      <c r="BA47" s="102">
        <f t="shared" si="61"/>
        <v>1008.6906412744643</v>
      </c>
      <c r="BB47" s="103">
        <v>9327.5792037177416</v>
      </c>
      <c r="BC47" s="97">
        <v>6466.829999999999</v>
      </c>
      <c r="BD47" s="99">
        <f t="shared" si="62"/>
        <v>2860.7492037177426</v>
      </c>
      <c r="BE47" s="181">
        <f t="shared" si="63"/>
        <v>0</v>
      </c>
      <c r="BF47" s="100">
        <f t="shared" si="64"/>
        <v>2860.7492037177426</v>
      </c>
      <c r="BG47" s="103">
        <v>78596.331817033337</v>
      </c>
      <c r="BH47" s="97">
        <v>62381.18054384362</v>
      </c>
      <c r="BI47" s="97">
        <f t="shared" si="65"/>
        <v>16215.151273189716</v>
      </c>
      <c r="BJ47" s="97">
        <f t="shared" si="66"/>
        <v>0</v>
      </c>
      <c r="BK47" s="252">
        <f t="shared" si="67"/>
        <v>16215.151273189716</v>
      </c>
      <c r="BL47" s="103">
        <v>7645.5695329518703</v>
      </c>
      <c r="BM47" s="97">
        <v>13068.389097023992</v>
      </c>
      <c r="BN47" s="99">
        <f t="shared" si="68"/>
        <v>0</v>
      </c>
      <c r="BO47" s="181">
        <f t="shared" si="69"/>
        <v>-5422.8195640721215</v>
      </c>
      <c r="BP47" s="100">
        <f t="shared" si="70"/>
        <v>-5422.8195640721215</v>
      </c>
      <c r="BQ47" s="103">
        <v>4.2182251622009437</v>
      </c>
      <c r="BR47" s="97">
        <v>0</v>
      </c>
      <c r="BS47" s="97">
        <f t="shared" si="71"/>
        <v>4.2182251622009437</v>
      </c>
      <c r="BT47" s="97">
        <f t="shared" si="72"/>
        <v>0</v>
      </c>
      <c r="BU47" s="102">
        <f t="shared" si="73"/>
        <v>4.2182251622009437</v>
      </c>
      <c r="BV47" s="103">
        <v>22894.474533700555</v>
      </c>
      <c r="BW47" s="97">
        <v>7309.09</v>
      </c>
      <c r="BX47" s="99">
        <f t="shared" si="74"/>
        <v>15585.384533700555</v>
      </c>
      <c r="BY47" s="101">
        <f t="shared" si="75"/>
        <v>0</v>
      </c>
      <c r="BZ47" s="250">
        <f t="shared" si="76"/>
        <v>15585.384533700555</v>
      </c>
      <c r="CA47" s="103">
        <v>28634.624744547677</v>
      </c>
      <c r="CB47" s="97">
        <v>8933.7899999999991</v>
      </c>
      <c r="CC47" s="97">
        <f t="shared" si="77"/>
        <v>19700.834744547676</v>
      </c>
      <c r="CD47" s="97">
        <f t="shared" si="78"/>
        <v>0</v>
      </c>
      <c r="CE47" s="102">
        <f t="shared" si="79"/>
        <v>19700.834744547676</v>
      </c>
      <c r="CF47" s="254">
        <f t="shared" si="80"/>
        <v>419386.39138854051</v>
      </c>
      <c r="CG47" s="97">
        <f t="shared" si="81"/>
        <v>374881.80022513162</v>
      </c>
      <c r="CH47" s="97">
        <f t="shared" si="82"/>
        <v>44504.591163408884</v>
      </c>
      <c r="CI47" s="104">
        <f t="shared" si="83"/>
        <v>0</v>
      </c>
      <c r="CJ47" s="97">
        <f t="shared" si="84"/>
        <v>44504.591163408884</v>
      </c>
      <c r="CK47" s="259">
        <f t="shared" si="85"/>
        <v>0.89388165167672884</v>
      </c>
      <c r="CL47" s="107">
        <v>26449.74</v>
      </c>
      <c r="CM47" s="108">
        <v>41110.68</v>
      </c>
      <c r="CN47" s="176"/>
      <c r="CR47" s="133"/>
      <c r="CS47" s="133"/>
    </row>
    <row r="48" spans="1:97" ht="15.75" customHeight="1" x14ac:dyDescent="0.2">
      <c r="A48" s="225">
        <v>42</v>
      </c>
      <c r="B48" s="223" t="s">
        <v>68</v>
      </c>
      <c r="C48" s="94">
        <v>6373.7000000000007</v>
      </c>
      <c r="D48" s="95">
        <v>18179.083286667272</v>
      </c>
      <c r="E48" s="95">
        <v>18174.902277410943</v>
      </c>
      <c r="F48" s="96">
        <f t="shared" si="34"/>
        <v>4.1810092563282524</v>
      </c>
      <c r="G48" s="97">
        <f t="shared" si="35"/>
        <v>0</v>
      </c>
      <c r="H48" s="164">
        <f t="shared" si="36"/>
        <v>4.1810092563282524</v>
      </c>
      <c r="I48" s="165">
        <v>45468.621910412774</v>
      </c>
      <c r="J48" s="95">
        <v>47738.83630743785</v>
      </c>
      <c r="K48" s="97">
        <f t="shared" si="37"/>
        <v>0</v>
      </c>
      <c r="L48" s="97">
        <f t="shared" si="38"/>
        <v>-2270.2143970250763</v>
      </c>
      <c r="M48" s="166">
        <f t="shared" si="39"/>
        <v>-2270.2143970250763</v>
      </c>
      <c r="N48" s="103">
        <v>35432.50062761789</v>
      </c>
      <c r="O48" s="98">
        <v>30304.04</v>
      </c>
      <c r="P48" s="99">
        <f t="shared" si="40"/>
        <v>5128.4606276178893</v>
      </c>
      <c r="Q48" s="99">
        <f t="shared" si="41"/>
        <v>0</v>
      </c>
      <c r="R48" s="102">
        <f t="shared" si="42"/>
        <v>5128.4606276178893</v>
      </c>
      <c r="S48" s="103">
        <v>1331.5053209889552</v>
      </c>
      <c r="T48" s="97">
        <v>1697.15</v>
      </c>
      <c r="U48" s="99">
        <f t="shared" si="43"/>
        <v>0</v>
      </c>
      <c r="V48" s="101">
        <f t="shared" si="44"/>
        <v>-365.6446790110449</v>
      </c>
      <c r="W48" s="102">
        <v>-365.6446790110449</v>
      </c>
      <c r="X48" s="103">
        <v>15320.071267597194</v>
      </c>
      <c r="Y48" s="97">
        <v>14064.186666666668</v>
      </c>
      <c r="Z48" s="99">
        <f t="shared" si="45"/>
        <v>1255.8846009305253</v>
      </c>
      <c r="AA48" s="101">
        <f t="shared" si="46"/>
        <v>0</v>
      </c>
      <c r="AB48" s="102">
        <v>1255.8846009305253</v>
      </c>
      <c r="AC48" s="103">
        <v>1245.5817812261403</v>
      </c>
      <c r="AD48" s="97">
        <v>0</v>
      </c>
      <c r="AE48" s="97">
        <f t="shared" si="47"/>
        <v>1245.5817812261403</v>
      </c>
      <c r="AF48" s="97">
        <f t="shared" si="48"/>
        <v>0</v>
      </c>
      <c r="AG48" s="252">
        <f t="shared" si="49"/>
        <v>1245.5817812261403</v>
      </c>
      <c r="AH48" s="103">
        <v>28685.984728306405</v>
      </c>
      <c r="AI48" s="97">
        <v>51262.149581029422</v>
      </c>
      <c r="AJ48" s="99">
        <f t="shared" si="50"/>
        <v>0</v>
      </c>
      <c r="AK48" s="181">
        <f t="shared" si="51"/>
        <v>-22576.164852723017</v>
      </c>
      <c r="AL48" s="102">
        <f t="shared" si="52"/>
        <v>-22576.164852723017</v>
      </c>
      <c r="AM48" s="103">
        <v>1860.233606621191</v>
      </c>
      <c r="AN48" s="97">
        <v>1592.43</v>
      </c>
      <c r="AO48" s="97">
        <f t="shared" si="53"/>
        <v>267.80360662119097</v>
      </c>
      <c r="AP48" s="97">
        <f t="shared" si="54"/>
        <v>0</v>
      </c>
      <c r="AQ48" s="252">
        <f t="shared" si="55"/>
        <v>267.80360662119097</v>
      </c>
      <c r="AR48" s="103">
        <v>63.669751866359448</v>
      </c>
      <c r="AS48" s="97">
        <v>0</v>
      </c>
      <c r="AT48" s="99">
        <f t="shared" si="56"/>
        <v>63.669751866359448</v>
      </c>
      <c r="AU48" s="181">
        <f t="shared" si="57"/>
        <v>0</v>
      </c>
      <c r="AV48" s="100">
        <f t="shared" si="58"/>
        <v>63.669751866359448</v>
      </c>
      <c r="AW48" s="103">
        <v>1611.8734387565501</v>
      </c>
      <c r="AX48" s="97">
        <v>2549.7399999999998</v>
      </c>
      <c r="AY48" s="97">
        <f t="shared" si="59"/>
        <v>0</v>
      </c>
      <c r="AZ48" s="97">
        <f t="shared" si="60"/>
        <v>-937.86656124344972</v>
      </c>
      <c r="BA48" s="102">
        <f t="shared" si="61"/>
        <v>-937.86656124344972</v>
      </c>
      <c r="BB48" s="103">
        <v>2698.4856496317966</v>
      </c>
      <c r="BC48" s="97">
        <v>3222.3599999999988</v>
      </c>
      <c r="BD48" s="99">
        <f t="shared" si="62"/>
        <v>0</v>
      </c>
      <c r="BE48" s="181">
        <f t="shared" si="63"/>
        <v>-523.87435036820216</v>
      </c>
      <c r="BF48" s="100">
        <f t="shared" si="64"/>
        <v>-523.87435036820216</v>
      </c>
      <c r="BG48" s="103">
        <v>38987.700631366315</v>
      </c>
      <c r="BH48" s="97">
        <v>94651.980552283712</v>
      </c>
      <c r="BI48" s="97">
        <f t="shared" si="65"/>
        <v>0</v>
      </c>
      <c r="BJ48" s="97">
        <f t="shared" si="66"/>
        <v>-55664.279920917397</v>
      </c>
      <c r="BK48" s="252">
        <f t="shared" si="67"/>
        <v>-55664.279920917397</v>
      </c>
      <c r="BL48" s="103">
        <v>7515.8947517839306</v>
      </c>
      <c r="BM48" s="97">
        <v>10101.674255795027</v>
      </c>
      <c r="BN48" s="99">
        <f t="shared" si="68"/>
        <v>0</v>
      </c>
      <c r="BO48" s="181">
        <f t="shared" si="69"/>
        <v>-2585.7795040110968</v>
      </c>
      <c r="BP48" s="100">
        <f t="shared" si="70"/>
        <v>-2585.7795040110968</v>
      </c>
      <c r="BQ48" s="103">
        <v>4.7776777167737041</v>
      </c>
      <c r="BR48" s="97">
        <v>0</v>
      </c>
      <c r="BS48" s="97">
        <f t="shared" si="71"/>
        <v>4.7776777167737041</v>
      </c>
      <c r="BT48" s="97">
        <f t="shared" si="72"/>
        <v>0</v>
      </c>
      <c r="BU48" s="102">
        <f t="shared" si="73"/>
        <v>4.7776777167737041</v>
      </c>
      <c r="BV48" s="103">
        <v>13753.754273680101</v>
      </c>
      <c r="BW48" s="97">
        <v>5304.09</v>
      </c>
      <c r="BX48" s="99">
        <f t="shared" si="74"/>
        <v>8449.6642736801005</v>
      </c>
      <c r="BY48" s="101">
        <f t="shared" si="75"/>
        <v>0</v>
      </c>
      <c r="BZ48" s="250">
        <f t="shared" si="76"/>
        <v>8449.6642736801005</v>
      </c>
      <c r="CA48" s="103">
        <v>18505.771312848323</v>
      </c>
      <c r="CB48" s="97">
        <v>19698.75</v>
      </c>
      <c r="CC48" s="97">
        <f t="shared" si="77"/>
        <v>0</v>
      </c>
      <c r="CD48" s="97">
        <f t="shared" si="78"/>
        <v>-1192.9786871516771</v>
      </c>
      <c r="CE48" s="102">
        <f t="shared" si="79"/>
        <v>-1192.9786871516771</v>
      </c>
      <c r="CF48" s="254">
        <f t="shared" si="80"/>
        <v>230665.51001708797</v>
      </c>
      <c r="CG48" s="97">
        <f t="shared" si="81"/>
        <v>300362.28964062361</v>
      </c>
      <c r="CH48" s="97">
        <f t="shared" si="82"/>
        <v>0</v>
      </c>
      <c r="CI48" s="104">
        <f t="shared" si="83"/>
        <v>-69696.779623535636</v>
      </c>
      <c r="CJ48" s="97">
        <f t="shared" si="84"/>
        <v>-69696.779623535636</v>
      </c>
      <c r="CK48" s="259">
        <f t="shared" si="85"/>
        <v>1.3021551840081007</v>
      </c>
      <c r="CL48" s="107">
        <v>55890.37</v>
      </c>
      <c r="CM48" s="108">
        <v>22805.769999999993</v>
      </c>
      <c r="CN48" s="176">
        <f t="shared" si="86"/>
        <v>33084.600000000006</v>
      </c>
      <c r="CR48" s="133"/>
      <c r="CS48" s="133"/>
    </row>
    <row r="49" spans="1:97" ht="15.75" customHeight="1" x14ac:dyDescent="0.2">
      <c r="A49" s="225">
        <v>43</v>
      </c>
      <c r="B49" s="223" t="s">
        <v>69</v>
      </c>
      <c r="C49" s="94">
        <v>3769.5</v>
      </c>
      <c r="D49" s="95">
        <v>14595.6352847853</v>
      </c>
      <c r="E49" s="95">
        <v>14929.343537060329</v>
      </c>
      <c r="F49" s="96">
        <f t="shared" si="34"/>
        <v>0</v>
      </c>
      <c r="G49" s="97">
        <f t="shared" si="35"/>
        <v>-333.70825227502974</v>
      </c>
      <c r="H49" s="164">
        <f t="shared" si="36"/>
        <v>-333.70825227502974</v>
      </c>
      <c r="I49" s="165">
        <v>26100.264904970598</v>
      </c>
      <c r="J49" s="95">
        <v>26315.477201954352</v>
      </c>
      <c r="K49" s="97">
        <f t="shared" si="37"/>
        <v>0</v>
      </c>
      <c r="L49" s="97">
        <f t="shared" si="38"/>
        <v>-215.21229698375464</v>
      </c>
      <c r="M49" s="166">
        <f t="shared" si="39"/>
        <v>-215.21229698375464</v>
      </c>
      <c r="N49" s="103">
        <v>14258.274921660886</v>
      </c>
      <c r="O49" s="98">
        <v>12559.900000000001</v>
      </c>
      <c r="P49" s="99">
        <f t="shared" si="40"/>
        <v>1698.3749216608849</v>
      </c>
      <c r="Q49" s="99">
        <f t="shared" si="41"/>
        <v>0</v>
      </c>
      <c r="R49" s="102">
        <f t="shared" si="42"/>
        <v>1698.3749216608849</v>
      </c>
      <c r="S49" s="103">
        <v>599.36570234491569</v>
      </c>
      <c r="T49" s="97">
        <v>658.18</v>
      </c>
      <c r="U49" s="99">
        <f t="shared" si="43"/>
        <v>0</v>
      </c>
      <c r="V49" s="101">
        <f t="shared" si="44"/>
        <v>-58.81429765508426</v>
      </c>
      <c r="W49" s="102">
        <v>-58.81429765508426</v>
      </c>
      <c r="X49" s="103">
        <v>19043.503620282965</v>
      </c>
      <c r="Y49" s="97">
        <v>13890.026666666668</v>
      </c>
      <c r="Z49" s="99">
        <f t="shared" si="45"/>
        <v>5153.4769536162967</v>
      </c>
      <c r="AA49" s="101">
        <f t="shared" si="46"/>
        <v>0</v>
      </c>
      <c r="AB49" s="102">
        <v>5153.4769536162967</v>
      </c>
      <c r="AC49" s="103">
        <v>518.61974237963386</v>
      </c>
      <c r="AD49" s="97">
        <v>0</v>
      </c>
      <c r="AE49" s="97">
        <f t="shared" si="47"/>
        <v>518.61974237963386</v>
      </c>
      <c r="AF49" s="97">
        <f t="shared" si="48"/>
        <v>0</v>
      </c>
      <c r="AG49" s="252">
        <f t="shared" si="49"/>
        <v>518.61974237963386</v>
      </c>
      <c r="AH49" s="103">
        <v>21652.205564848151</v>
      </c>
      <c r="AI49" s="97">
        <v>20964.667595575491</v>
      </c>
      <c r="AJ49" s="99">
        <f t="shared" si="50"/>
        <v>687.53796927266012</v>
      </c>
      <c r="AK49" s="181">
        <f t="shared" si="51"/>
        <v>0</v>
      </c>
      <c r="AL49" s="102">
        <f t="shared" si="52"/>
        <v>687.53796927266012</v>
      </c>
      <c r="AM49" s="103">
        <v>1012.1191156222243</v>
      </c>
      <c r="AN49" s="97">
        <v>864.1400000000001</v>
      </c>
      <c r="AO49" s="97">
        <f t="shared" si="53"/>
        <v>147.97911562222419</v>
      </c>
      <c r="AP49" s="97">
        <f t="shared" si="54"/>
        <v>0</v>
      </c>
      <c r="AQ49" s="252">
        <f t="shared" si="55"/>
        <v>147.97911562222419</v>
      </c>
      <c r="AR49" s="103">
        <v>37.696270088776629</v>
      </c>
      <c r="AS49" s="97">
        <v>0</v>
      </c>
      <c r="AT49" s="99">
        <f t="shared" si="56"/>
        <v>37.696270088776629</v>
      </c>
      <c r="AU49" s="181">
        <f t="shared" si="57"/>
        <v>0</v>
      </c>
      <c r="AV49" s="100">
        <f t="shared" si="58"/>
        <v>37.696270088776629</v>
      </c>
      <c r="AW49" s="103">
        <v>1253.3697150425012</v>
      </c>
      <c r="AX49" s="97">
        <v>1662.2</v>
      </c>
      <c r="AY49" s="97">
        <f t="shared" si="59"/>
        <v>0</v>
      </c>
      <c r="AZ49" s="97">
        <f t="shared" si="60"/>
        <v>-408.83028495749886</v>
      </c>
      <c r="BA49" s="102">
        <f t="shared" si="61"/>
        <v>-408.83028495749886</v>
      </c>
      <c r="BB49" s="103">
        <v>1977.1164411897482</v>
      </c>
      <c r="BC49" s="97">
        <v>5641.420000000001</v>
      </c>
      <c r="BD49" s="99">
        <f t="shared" si="62"/>
        <v>0</v>
      </c>
      <c r="BE49" s="181">
        <f t="shared" si="63"/>
        <v>-3664.303558810253</v>
      </c>
      <c r="BF49" s="100">
        <f t="shared" si="64"/>
        <v>-3664.303558810253</v>
      </c>
      <c r="BG49" s="103">
        <v>24884.581498251697</v>
      </c>
      <c r="BH49" s="97">
        <v>20234.339862311197</v>
      </c>
      <c r="BI49" s="97">
        <f t="shared" si="65"/>
        <v>4650.2416359404997</v>
      </c>
      <c r="BJ49" s="97">
        <f t="shared" si="66"/>
        <v>0</v>
      </c>
      <c r="BK49" s="252">
        <f t="shared" si="67"/>
        <v>4650.2416359404997</v>
      </c>
      <c r="BL49" s="103">
        <v>3701.682338617748</v>
      </c>
      <c r="BM49" s="97">
        <v>5573.7180483370776</v>
      </c>
      <c r="BN49" s="99">
        <f t="shared" si="68"/>
        <v>0</v>
      </c>
      <c r="BO49" s="181">
        <f t="shared" si="69"/>
        <v>-1872.0357097193296</v>
      </c>
      <c r="BP49" s="100">
        <f t="shared" si="70"/>
        <v>-1872.0357097193296</v>
      </c>
      <c r="BQ49" s="103">
        <v>6.0311996662919256</v>
      </c>
      <c r="BR49" s="97">
        <v>0</v>
      </c>
      <c r="BS49" s="97">
        <f t="shared" si="71"/>
        <v>6.0311996662919256</v>
      </c>
      <c r="BT49" s="97">
        <f t="shared" si="72"/>
        <v>0</v>
      </c>
      <c r="BU49" s="102">
        <f t="shared" si="73"/>
        <v>6.0311996662919256</v>
      </c>
      <c r="BV49" s="103">
        <v>8081.8671521589695</v>
      </c>
      <c r="BW49" s="97">
        <v>7208.3899999999994</v>
      </c>
      <c r="BX49" s="99">
        <f t="shared" si="74"/>
        <v>873.47715215897006</v>
      </c>
      <c r="BY49" s="101">
        <f t="shared" si="75"/>
        <v>0</v>
      </c>
      <c r="BZ49" s="250">
        <f t="shared" si="76"/>
        <v>873.47715215897006</v>
      </c>
      <c r="CA49" s="103">
        <v>10003.747023303595</v>
      </c>
      <c r="CB49" s="97">
        <v>8810.92</v>
      </c>
      <c r="CC49" s="97">
        <f t="shared" si="77"/>
        <v>1192.8270233035946</v>
      </c>
      <c r="CD49" s="97">
        <f t="shared" si="78"/>
        <v>0</v>
      </c>
      <c r="CE49" s="102">
        <f t="shared" si="79"/>
        <v>1192.8270233035946</v>
      </c>
      <c r="CF49" s="254">
        <f t="shared" si="80"/>
        <v>147726.08049521397</v>
      </c>
      <c r="CG49" s="97">
        <f t="shared" si="81"/>
        <v>139312.72291190512</v>
      </c>
      <c r="CH49" s="97">
        <f t="shared" si="82"/>
        <v>8413.3575833088544</v>
      </c>
      <c r="CI49" s="104">
        <f t="shared" si="83"/>
        <v>0</v>
      </c>
      <c r="CJ49" s="97">
        <f t="shared" si="84"/>
        <v>8413.3575833088544</v>
      </c>
      <c r="CK49" s="259">
        <f t="shared" si="85"/>
        <v>0.94304758134037525</v>
      </c>
      <c r="CL49" s="107">
        <v>10000.82</v>
      </c>
      <c r="CM49" s="108">
        <v>13981.71</v>
      </c>
      <c r="CN49" s="176"/>
      <c r="CR49" s="133"/>
      <c r="CS49" s="133"/>
    </row>
    <row r="50" spans="1:97" ht="15.75" customHeight="1" x14ac:dyDescent="0.2">
      <c r="A50" s="225">
        <v>44</v>
      </c>
      <c r="B50" s="223" t="s">
        <v>70</v>
      </c>
      <c r="C50" s="94">
        <v>4596.5</v>
      </c>
      <c r="D50" s="95">
        <v>18673.30882595752</v>
      </c>
      <c r="E50" s="95">
        <v>18918.300760578531</v>
      </c>
      <c r="F50" s="96">
        <f t="shared" si="34"/>
        <v>0</v>
      </c>
      <c r="G50" s="97">
        <f t="shared" si="35"/>
        <v>-244.99193462101175</v>
      </c>
      <c r="H50" s="164">
        <f t="shared" si="36"/>
        <v>-244.99193462101175</v>
      </c>
      <c r="I50" s="165">
        <v>37698.233467609825</v>
      </c>
      <c r="J50" s="95">
        <v>38347.391096473657</v>
      </c>
      <c r="K50" s="97">
        <f t="shared" si="37"/>
        <v>0</v>
      </c>
      <c r="L50" s="97">
        <f t="shared" si="38"/>
        <v>-649.15762886383163</v>
      </c>
      <c r="M50" s="166">
        <f t="shared" si="39"/>
        <v>-649.15762886383163</v>
      </c>
      <c r="N50" s="103">
        <v>16331.388697168142</v>
      </c>
      <c r="O50" s="98">
        <v>14651.230000000001</v>
      </c>
      <c r="P50" s="99">
        <f t="shared" si="40"/>
        <v>1680.1586971681409</v>
      </c>
      <c r="Q50" s="99">
        <f t="shared" si="41"/>
        <v>0</v>
      </c>
      <c r="R50" s="102">
        <f t="shared" si="42"/>
        <v>1680.1586971681409</v>
      </c>
      <c r="S50" s="103">
        <v>788.29137128440641</v>
      </c>
      <c r="T50" s="97">
        <v>614.81000000000006</v>
      </c>
      <c r="U50" s="99">
        <f t="shared" si="43"/>
        <v>173.48137128440635</v>
      </c>
      <c r="V50" s="101">
        <f t="shared" si="44"/>
        <v>0</v>
      </c>
      <c r="W50" s="102">
        <v>173.48137128440635</v>
      </c>
      <c r="X50" s="103">
        <v>12426.378169703779</v>
      </c>
      <c r="Y50" s="97">
        <v>10118.861666666666</v>
      </c>
      <c r="Z50" s="99">
        <f t="shared" si="45"/>
        <v>2307.5165030371136</v>
      </c>
      <c r="AA50" s="101">
        <f t="shared" si="46"/>
        <v>0</v>
      </c>
      <c r="AB50" s="102">
        <v>2307.5165030371136</v>
      </c>
      <c r="AC50" s="103">
        <v>0</v>
      </c>
      <c r="AD50" s="97">
        <v>0</v>
      </c>
      <c r="AE50" s="97">
        <f t="shared" si="47"/>
        <v>0</v>
      </c>
      <c r="AF50" s="97">
        <f t="shared" si="48"/>
        <v>0</v>
      </c>
      <c r="AG50" s="252">
        <f t="shared" si="49"/>
        <v>0</v>
      </c>
      <c r="AH50" s="103">
        <v>24984.291662362208</v>
      </c>
      <c r="AI50" s="97">
        <v>32642.875903960277</v>
      </c>
      <c r="AJ50" s="99">
        <f t="shared" si="50"/>
        <v>0</v>
      </c>
      <c r="AK50" s="181">
        <f t="shared" si="51"/>
        <v>-7658.5842415980696</v>
      </c>
      <c r="AL50" s="102">
        <f t="shared" si="52"/>
        <v>-7658.5842415980696</v>
      </c>
      <c r="AM50" s="103">
        <v>997.44737280830736</v>
      </c>
      <c r="AN50" s="97">
        <v>844.93</v>
      </c>
      <c r="AO50" s="97">
        <f t="shared" si="53"/>
        <v>152.51737280830741</v>
      </c>
      <c r="AP50" s="97">
        <f t="shared" si="54"/>
        <v>0</v>
      </c>
      <c r="AQ50" s="252">
        <f t="shared" si="55"/>
        <v>152.51737280830741</v>
      </c>
      <c r="AR50" s="103">
        <v>43.674051699571635</v>
      </c>
      <c r="AS50" s="97">
        <v>0</v>
      </c>
      <c r="AT50" s="99">
        <f t="shared" si="56"/>
        <v>43.674051699571635</v>
      </c>
      <c r="AU50" s="181">
        <f t="shared" si="57"/>
        <v>0</v>
      </c>
      <c r="AV50" s="100">
        <f t="shared" si="58"/>
        <v>43.674051699571635</v>
      </c>
      <c r="AW50" s="103">
        <v>1229.5578688447531</v>
      </c>
      <c r="AX50" s="97">
        <v>1351.3600000000001</v>
      </c>
      <c r="AY50" s="97">
        <f t="shared" si="59"/>
        <v>0</v>
      </c>
      <c r="AZ50" s="97">
        <f t="shared" si="60"/>
        <v>-121.80213115524703</v>
      </c>
      <c r="BA50" s="102">
        <f t="shared" si="61"/>
        <v>-121.80213115524703</v>
      </c>
      <c r="BB50" s="103">
        <v>4805.6469255583261</v>
      </c>
      <c r="BC50" s="97">
        <v>6120.8399999999992</v>
      </c>
      <c r="BD50" s="99">
        <f t="shared" si="62"/>
        <v>0</v>
      </c>
      <c r="BE50" s="181">
        <f t="shared" si="63"/>
        <v>-1315.1930744416732</v>
      </c>
      <c r="BF50" s="100">
        <f t="shared" si="64"/>
        <v>-1315.1930744416732</v>
      </c>
      <c r="BG50" s="103">
        <v>41088.156322752038</v>
      </c>
      <c r="BH50" s="97">
        <v>52435.534675112322</v>
      </c>
      <c r="BI50" s="97">
        <f t="shared" si="65"/>
        <v>0</v>
      </c>
      <c r="BJ50" s="97">
        <f t="shared" si="66"/>
        <v>-11347.378352360283</v>
      </c>
      <c r="BK50" s="252">
        <f t="shared" si="67"/>
        <v>-11347.378352360283</v>
      </c>
      <c r="BL50" s="103">
        <v>5090.629013590873</v>
      </c>
      <c r="BM50" s="97">
        <v>8072.486754706717</v>
      </c>
      <c r="BN50" s="99">
        <f t="shared" si="68"/>
        <v>0</v>
      </c>
      <c r="BO50" s="181">
        <f t="shared" si="69"/>
        <v>-2981.857741115844</v>
      </c>
      <c r="BP50" s="100">
        <f t="shared" si="70"/>
        <v>-2981.857741115844</v>
      </c>
      <c r="BQ50" s="103">
        <v>3.6771976229223067</v>
      </c>
      <c r="BR50" s="97">
        <v>0</v>
      </c>
      <c r="BS50" s="97">
        <f t="shared" si="71"/>
        <v>3.6771976229223067</v>
      </c>
      <c r="BT50" s="97">
        <f t="shared" si="72"/>
        <v>0</v>
      </c>
      <c r="BU50" s="102">
        <f t="shared" si="73"/>
        <v>3.6771976229223067</v>
      </c>
      <c r="BV50" s="103">
        <v>9999.686673357859</v>
      </c>
      <c r="BW50" s="97">
        <v>14684.01</v>
      </c>
      <c r="BX50" s="99">
        <f t="shared" si="74"/>
        <v>0</v>
      </c>
      <c r="BY50" s="101">
        <f t="shared" si="75"/>
        <v>-4684.3233266421412</v>
      </c>
      <c r="BZ50" s="250">
        <f t="shared" si="76"/>
        <v>-4684.3233266421412</v>
      </c>
      <c r="CA50" s="103">
        <v>12615.742971987942</v>
      </c>
      <c r="CB50" s="97">
        <v>17939.89</v>
      </c>
      <c r="CC50" s="97">
        <f t="shared" si="77"/>
        <v>0</v>
      </c>
      <c r="CD50" s="97">
        <f t="shared" si="78"/>
        <v>-5324.1470280120575</v>
      </c>
      <c r="CE50" s="102">
        <f t="shared" si="79"/>
        <v>-5324.1470280120575</v>
      </c>
      <c r="CF50" s="254">
        <f t="shared" si="80"/>
        <v>186776.11059230843</v>
      </c>
      <c r="CG50" s="97">
        <f t="shared" si="81"/>
        <v>216742.52085749817</v>
      </c>
      <c r="CH50" s="97">
        <f t="shared" si="82"/>
        <v>0</v>
      </c>
      <c r="CI50" s="104">
        <f t="shared" si="83"/>
        <v>-29966.410265189741</v>
      </c>
      <c r="CJ50" s="97">
        <f t="shared" si="84"/>
        <v>-29966.410265189741</v>
      </c>
      <c r="CK50" s="259">
        <f t="shared" si="85"/>
        <v>1.1604402734919343</v>
      </c>
      <c r="CL50" s="107">
        <v>11530.92</v>
      </c>
      <c r="CM50" s="108">
        <v>18766.499999999996</v>
      </c>
      <c r="CN50" s="176"/>
      <c r="CR50" s="133"/>
      <c r="CS50" s="133"/>
    </row>
    <row r="51" spans="1:97" ht="15.75" customHeight="1" x14ac:dyDescent="0.2">
      <c r="A51" s="225">
        <v>45</v>
      </c>
      <c r="B51" s="223" t="s">
        <v>71</v>
      </c>
      <c r="C51" s="94">
        <v>8344.4</v>
      </c>
      <c r="D51" s="95">
        <v>32710.036370648551</v>
      </c>
      <c r="E51" s="95">
        <v>32937.369191529426</v>
      </c>
      <c r="F51" s="96">
        <f t="shared" si="34"/>
        <v>0</v>
      </c>
      <c r="G51" s="97">
        <f t="shared" si="35"/>
        <v>-227.33282088087435</v>
      </c>
      <c r="H51" s="164">
        <f t="shared" si="36"/>
        <v>-227.33282088087435</v>
      </c>
      <c r="I51" s="165">
        <v>49498.961358166984</v>
      </c>
      <c r="J51" s="95">
        <v>52731.764226314495</v>
      </c>
      <c r="K51" s="97">
        <f t="shared" si="37"/>
        <v>0</v>
      </c>
      <c r="L51" s="97">
        <f t="shared" si="38"/>
        <v>-3232.8028681475116</v>
      </c>
      <c r="M51" s="166">
        <f t="shared" si="39"/>
        <v>-3232.8028681475116</v>
      </c>
      <c r="N51" s="103">
        <v>30915.985497640268</v>
      </c>
      <c r="O51" s="98">
        <v>26749.51</v>
      </c>
      <c r="P51" s="99">
        <f t="shared" si="40"/>
        <v>4166.4754976402692</v>
      </c>
      <c r="Q51" s="99">
        <f t="shared" si="41"/>
        <v>0</v>
      </c>
      <c r="R51" s="102">
        <f t="shared" si="42"/>
        <v>4166.4754976402692</v>
      </c>
      <c r="S51" s="103">
        <v>1739.8062970080857</v>
      </c>
      <c r="T51" s="97">
        <v>1374.8199999999997</v>
      </c>
      <c r="U51" s="99">
        <f t="shared" si="43"/>
        <v>364.98629700808601</v>
      </c>
      <c r="V51" s="101">
        <f t="shared" si="44"/>
        <v>0</v>
      </c>
      <c r="W51" s="102">
        <v>364.98629700808601</v>
      </c>
      <c r="X51" s="103">
        <v>25194.466615932717</v>
      </c>
      <c r="Y51" s="97">
        <v>20459.943333333333</v>
      </c>
      <c r="Z51" s="99">
        <f t="shared" si="45"/>
        <v>4734.5232825993844</v>
      </c>
      <c r="AA51" s="101">
        <f t="shared" si="46"/>
        <v>0</v>
      </c>
      <c r="AB51" s="102">
        <v>4734.5232825993844</v>
      </c>
      <c r="AC51" s="103">
        <v>0</v>
      </c>
      <c r="AD51" s="97">
        <v>0</v>
      </c>
      <c r="AE51" s="97">
        <f t="shared" si="47"/>
        <v>0</v>
      </c>
      <c r="AF51" s="97">
        <f t="shared" si="48"/>
        <v>0</v>
      </c>
      <c r="AG51" s="252">
        <f t="shared" si="49"/>
        <v>0</v>
      </c>
      <c r="AH51" s="103">
        <v>43632.848149410282</v>
      </c>
      <c r="AI51" s="97">
        <v>77811.078728960012</v>
      </c>
      <c r="AJ51" s="99">
        <f t="shared" si="50"/>
        <v>0</v>
      </c>
      <c r="AK51" s="181">
        <f t="shared" si="51"/>
        <v>-34178.23057954973</v>
      </c>
      <c r="AL51" s="102">
        <f t="shared" si="52"/>
        <v>-34178.23057954973</v>
      </c>
      <c r="AM51" s="103">
        <v>2432.4008551080037</v>
      </c>
      <c r="AN51" s="97">
        <v>2076.0699999999997</v>
      </c>
      <c r="AO51" s="97">
        <f t="shared" si="53"/>
        <v>356.33085510800402</v>
      </c>
      <c r="AP51" s="97">
        <f t="shared" si="54"/>
        <v>0</v>
      </c>
      <c r="AQ51" s="252">
        <f t="shared" si="55"/>
        <v>356.33085510800402</v>
      </c>
      <c r="AR51" s="103">
        <v>83.435635301435283</v>
      </c>
      <c r="AS51" s="97">
        <v>0</v>
      </c>
      <c r="AT51" s="99">
        <f t="shared" si="56"/>
        <v>83.435635301435283</v>
      </c>
      <c r="AU51" s="181">
        <f t="shared" si="57"/>
        <v>0</v>
      </c>
      <c r="AV51" s="100">
        <f t="shared" si="58"/>
        <v>83.435635301435283</v>
      </c>
      <c r="AW51" s="103">
        <v>2449.0762097141733</v>
      </c>
      <c r="AX51" s="97">
        <v>2665.18</v>
      </c>
      <c r="AY51" s="97">
        <f t="shared" si="59"/>
        <v>0</v>
      </c>
      <c r="AZ51" s="97">
        <f t="shared" si="60"/>
        <v>-216.10379028582656</v>
      </c>
      <c r="BA51" s="102">
        <f t="shared" si="61"/>
        <v>-216.10379028582656</v>
      </c>
      <c r="BB51" s="103">
        <v>11356.729218077911</v>
      </c>
      <c r="BC51" s="97">
        <v>8380.5499999999993</v>
      </c>
      <c r="BD51" s="99">
        <f t="shared" si="62"/>
        <v>2976.1792180779121</v>
      </c>
      <c r="BE51" s="181">
        <f t="shared" si="63"/>
        <v>0</v>
      </c>
      <c r="BF51" s="100">
        <f t="shared" si="64"/>
        <v>2976.1792180779121</v>
      </c>
      <c r="BG51" s="103">
        <v>89326.761679890798</v>
      </c>
      <c r="BH51" s="97">
        <v>149020.90935022465</v>
      </c>
      <c r="BI51" s="97">
        <f t="shared" si="65"/>
        <v>0</v>
      </c>
      <c r="BJ51" s="97">
        <f t="shared" si="66"/>
        <v>-59694.147670333856</v>
      </c>
      <c r="BK51" s="252">
        <f t="shared" si="67"/>
        <v>-59694.147670333856</v>
      </c>
      <c r="BL51" s="103">
        <v>9813.0015531775734</v>
      </c>
      <c r="BM51" s="97">
        <v>11110.37916802047</v>
      </c>
      <c r="BN51" s="99">
        <f t="shared" si="68"/>
        <v>0</v>
      </c>
      <c r="BO51" s="181">
        <f t="shared" si="69"/>
        <v>-1297.3776148428969</v>
      </c>
      <c r="BP51" s="100">
        <f t="shared" si="70"/>
        <v>-1297.3776148428969</v>
      </c>
      <c r="BQ51" s="103">
        <v>3.337762796895785</v>
      </c>
      <c r="BR51" s="97">
        <v>0</v>
      </c>
      <c r="BS51" s="97">
        <f t="shared" si="71"/>
        <v>3.337762796895785</v>
      </c>
      <c r="BT51" s="97">
        <f t="shared" si="72"/>
        <v>0</v>
      </c>
      <c r="BU51" s="102">
        <f t="shared" si="73"/>
        <v>3.337762796895785</v>
      </c>
      <c r="BV51" s="103">
        <v>17410.592610886117</v>
      </c>
      <c r="BW51" s="97">
        <v>24475.69</v>
      </c>
      <c r="BX51" s="99">
        <f t="shared" si="74"/>
        <v>0</v>
      </c>
      <c r="BY51" s="101">
        <f t="shared" si="75"/>
        <v>-7065.0973891138819</v>
      </c>
      <c r="BZ51" s="250">
        <f t="shared" si="76"/>
        <v>-7065.0973891138819</v>
      </c>
      <c r="CA51" s="103">
        <v>21985.002244877651</v>
      </c>
      <c r="CB51" s="97">
        <v>29914.569999999992</v>
      </c>
      <c r="CC51" s="97">
        <f t="shared" si="77"/>
        <v>0</v>
      </c>
      <c r="CD51" s="97">
        <f t="shared" si="78"/>
        <v>-7929.5677551223416</v>
      </c>
      <c r="CE51" s="102">
        <f t="shared" si="79"/>
        <v>-7929.5677551223416</v>
      </c>
      <c r="CF51" s="254">
        <f t="shared" si="80"/>
        <v>338552.44205863739</v>
      </c>
      <c r="CG51" s="97">
        <f t="shared" si="81"/>
        <v>439707.83399838232</v>
      </c>
      <c r="CH51" s="97">
        <f t="shared" si="82"/>
        <v>0</v>
      </c>
      <c r="CI51" s="104">
        <f t="shared" si="83"/>
        <v>-101155.39193974494</v>
      </c>
      <c r="CJ51" s="97">
        <f t="shared" si="84"/>
        <v>-101155.39193974494</v>
      </c>
      <c r="CK51" s="259">
        <f t="shared" si="85"/>
        <v>1.2987879553449648</v>
      </c>
      <c r="CL51" s="107">
        <v>26496.81</v>
      </c>
      <c r="CM51" s="108">
        <v>33932.829999999987</v>
      </c>
      <c r="CN51" s="176"/>
      <c r="CR51" s="133"/>
      <c r="CS51" s="133"/>
    </row>
    <row r="52" spans="1:97" ht="15.75" customHeight="1" x14ac:dyDescent="0.2">
      <c r="A52" s="225">
        <v>46</v>
      </c>
      <c r="B52" s="223" t="s">
        <v>72</v>
      </c>
      <c r="C52" s="94">
        <v>4943</v>
      </c>
      <c r="D52" s="95">
        <v>17475.982764501576</v>
      </c>
      <c r="E52" s="95">
        <v>18654.290530885326</v>
      </c>
      <c r="F52" s="96">
        <f t="shared" si="34"/>
        <v>0</v>
      </c>
      <c r="G52" s="97">
        <f t="shared" si="35"/>
        <v>-1178.3077663837503</v>
      </c>
      <c r="H52" s="164">
        <f t="shared" si="36"/>
        <v>-1178.3077663837503</v>
      </c>
      <c r="I52" s="165">
        <v>29749.441921079735</v>
      </c>
      <c r="J52" s="95">
        <v>31435.516483393541</v>
      </c>
      <c r="K52" s="97">
        <f t="shared" si="37"/>
        <v>0</v>
      </c>
      <c r="L52" s="97">
        <f t="shared" si="38"/>
        <v>-1686.0745623138064</v>
      </c>
      <c r="M52" s="166">
        <f t="shared" si="39"/>
        <v>-1686.0745623138064</v>
      </c>
      <c r="N52" s="103">
        <v>18758.681803105945</v>
      </c>
      <c r="O52" s="98">
        <v>16718.759999999998</v>
      </c>
      <c r="P52" s="99">
        <f t="shared" si="40"/>
        <v>2039.9218031059463</v>
      </c>
      <c r="Q52" s="99">
        <f t="shared" si="41"/>
        <v>0</v>
      </c>
      <c r="R52" s="102">
        <f t="shared" si="42"/>
        <v>2039.9218031059463</v>
      </c>
      <c r="S52" s="103">
        <v>1035.5628082187611</v>
      </c>
      <c r="T52" s="97">
        <v>787.68</v>
      </c>
      <c r="U52" s="99">
        <f t="shared" si="43"/>
        <v>247.88280821876117</v>
      </c>
      <c r="V52" s="101">
        <f t="shared" si="44"/>
        <v>0</v>
      </c>
      <c r="W52" s="102">
        <v>247.88280821876117</v>
      </c>
      <c r="X52" s="103">
        <v>11578.242280918737</v>
      </c>
      <c r="Y52" s="97">
        <v>8444.7416666666668</v>
      </c>
      <c r="Z52" s="99">
        <f t="shared" si="45"/>
        <v>3133.5006142520706</v>
      </c>
      <c r="AA52" s="101">
        <f t="shared" si="46"/>
        <v>0</v>
      </c>
      <c r="AB52" s="102">
        <v>3133.5006142520706</v>
      </c>
      <c r="AC52" s="103">
        <v>180.21344239353365</v>
      </c>
      <c r="AD52" s="97">
        <v>295.72999999999996</v>
      </c>
      <c r="AE52" s="97">
        <f t="shared" si="47"/>
        <v>0</v>
      </c>
      <c r="AF52" s="97">
        <f t="shared" si="48"/>
        <v>-115.51655760646631</v>
      </c>
      <c r="AG52" s="252">
        <f t="shared" si="49"/>
        <v>-115.51655760646631</v>
      </c>
      <c r="AH52" s="103">
        <v>26988.777861137231</v>
      </c>
      <c r="AI52" s="97">
        <v>24614.114576553471</v>
      </c>
      <c r="AJ52" s="99">
        <f t="shared" si="50"/>
        <v>2374.6632845837594</v>
      </c>
      <c r="AK52" s="181">
        <f t="shared" si="51"/>
        <v>0</v>
      </c>
      <c r="AL52" s="102">
        <f t="shared" si="52"/>
        <v>2374.6632845837594</v>
      </c>
      <c r="AM52" s="103">
        <v>1443.3519968648288</v>
      </c>
      <c r="AN52" s="97">
        <v>1241.9499999999998</v>
      </c>
      <c r="AO52" s="97">
        <f t="shared" si="53"/>
        <v>201.40199686482902</v>
      </c>
      <c r="AP52" s="97">
        <f t="shared" si="54"/>
        <v>0</v>
      </c>
      <c r="AQ52" s="252">
        <f t="shared" si="55"/>
        <v>201.40199686482902</v>
      </c>
      <c r="AR52" s="103">
        <v>49.424030982092653</v>
      </c>
      <c r="AS52" s="97">
        <v>0</v>
      </c>
      <c r="AT52" s="99">
        <f t="shared" si="56"/>
        <v>49.424030982092653</v>
      </c>
      <c r="AU52" s="181">
        <f t="shared" si="57"/>
        <v>0</v>
      </c>
      <c r="AV52" s="100">
        <f t="shared" si="58"/>
        <v>49.424030982092653</v>
      </c>
      <c r="AW52" s="103">
        <v>1327.2020412214351</v>
      </c>
      <c r="AX52" s="97">
        <v>1463.9499999999998</v>
      </c>
      <c r="AY52" s="97">
        <f t="shared" si="59"/>
        <v>0</v>
      </c>
      <c r="AZ52" s="97">
        <f t="shared" si="60"/>
        <v>-136.74795877856468</v>
      </c>
      <c r="BA52" s="102">
        <f t="shared" si="61"/>
        <v>-136.74795877856468</v>
      </c>
      <c r="BB52" s="103">
        <v>4886.1641459741841</v>
      </c>
      <c r="BC52" s="97">
        <v>8041.4599999999991</v>
      </c>
      <c r="BD52" s="99">
        <f t="shared" si="62"/>
        <v>0</v>
      </c>
      <c r="BE52" s="181">
        <f t="shared" si="63"/>
        <v>-3155.2958540258151</v>
      </c>
      <c r="BF52" s="100">
        <f t="shared" si="64"/>
        <v>-3155.2958540258151</v>
      </c>
      <c r="BG52" s="103">
        <v>58134.641971395627</v>
      </c>
      <c r="BH52" s="97">
        <v>24368.544675112327</v>
      </c>
      <c r="BI52" s="97">
        <f t="shared" si="65"/>
        <v>33766.097296283304</v>
      </c>
      <c r="BJ52" s="97">
        <f t="shared" si="66"/>
        <v>0</v>
      </c>
      <c r="BK52" s="252">
        <f t="shared" si="67"/>
        <v>33766.097296283304</v>
      </c>
      <c r="BL52" s="103">
        <v>5289.0102332889246</v>
      </c>
      <c r="BM52" s="97">
        <v>6709.2079888942098</v>
      </c>
      <c r="BN52" s="99">
        <f t="shared" si="68"/>
        <v>0</v>
      </c>
      <c r="BO52" s="181">
        <f t="shared" si="69"/>
        <v>-1420.1977556052852</v>
      </c>
      <c r="BP52" s="100">
        <f t="shared" si="70"/>
        <v>-1420.1977556052852</v>
      </c>
      <c r="BQ52" s="103">
        <v>3.9544064095397786</v>
      </c>
      <c r="BR52" s="97">
        <v>0</v>
      </c>
      <c r="BS52" s="97">
        <f t="shared" si="71"/>
        <v>3.9544064095397786</v>
      </c>
      <c r="BT52" s="97">
        <f t="shared" si="72"/>
        <v>0</v>
      </c>
      <c r="BU52" s="102">
        <f t="shared" si="73"/>
        <v>3.9544064095397786</v>
      </c>
      <c r="BV52" s="103">
        <v>10674.409225353134</v>
      </c>
      <c r="BW52" s="97">
        <v>14525.999999999998</v>
      </c>
      <c r="BX52" s="99">
        <f t="shared" si="74"/>
        <v>0</v>
      </c>
      <c r="BY52" s="101">
        <f t="shared" si="75"/>
        <v>-3851.5907746468638</v>
      </c>
      <c r="BZ52" s="250">
        <f t="shared" si="76"/>
        <v>-3851.5907746468638</v>
      </c>
      <c r="CA52" s="103">
        <v>13367.259139518712</v>
      </c>
      <c r="CB52" s="97">
        <v>17754.68</v>
      </c>
      <c r="CC52" s="97">
        <f t="shared" si="77"/>
        <v>0</v>
      </c>
      <c r="CD52" s="97">
        <f t="shared" si="78"/>
        <v>-4387.4208604812884</v>
      </c>
      <c r="CE52" s="102">
        <f t="shared" si="79"/>
        <v>-4387.4208604812884</v>
      </c>
      <c r="CF52" s="254">
        <f t="shared" si="80"/>
        <v>200942.320072364</v>
      </c>
      <c r="CG52" s="97">
        <f t="shared" si="81"/>
        <v>175056.6259215055</v>
      </c>
      <c r="CH52" s="97">
        <f t="shared" si="82"/>
        <v>25885.694150858501</v>
      </c>
      <c r="CI52" s="104">
        <f t="shared" si="83"/>
        <v>0</v>
      </c>
      <c r="CJ52" s="97">
        <f t="shared" si="84"/>
        <v>25885.694150858501</v>
      </c>
      <c r="CK52" s="259">
        <f t="shared" si="85"/>
        <v>0.87117848474359971</v>
      </c>
      <c r="CL52" s="107">
        <v>17565.55</v>
      </c>
      <c r="CM52" s="108">
        <v>20149.339999999997</v>
      </c>
      <c r="CN52" s="176"/>
      <c r="CR52" s="133"/>
      <c r="CS52" s="133"/>
    </row>
    <row r="53" spans="1:97" ht="15.75" customHeight="1" x14ac:dyDescent="0.2">
      <c r="A53" s="225">
        <v>47</v>
      </c>
      <c r="B53" s="223" t="s">
        <v>73</v>
      </c>
      <c r="C53" s="94">
        <v>3772.2000000000003</v>
      </c>
      <c r="D53" s="95">
        <v>14091.036820471785</v>
      </c>
      <c r="E53" s="95">
        <v>15041.405381666114</v>
      </c>
      <c r="F53" s="96">
        <f t="shared" si="34"/>
        <v>0</v>
      </c>
      <c r="G53" s="97">
        <f t="shared" si="35"/>
        <v>-950.36856119432923</v>
      </c>
      <c r="H53" s="164">
        <f t="shared" si="36"/>
        <v>-950.36856119432923</v>
      </c>
      <c r="I53" s="165">
        <v>24517.396360138064</v>
      </c>
      <c r="J53" s="95">
        <v>25596.466065852826</v>
      </c>
      <c r="K53" s="97">
        <f t="shared" si="37"/>
        <v>0</v>
      </c>
      <c r="L53" s="97">
        <f t="shared" si="38"/>
        <v>-1079.0697057147627</v>
      </c>
      <c r="M53" s="166">
        <f t="shared" si="39"/>
        <v>-1079.0697057147627</v>
      </c>
      <c r="N53" s="103">
        <v>12551.981763605709</v>
      </c>
      <c r="O53" s="98">
        <v>11424.53</v>
      </c>
      <c r="P53" s="99">
        <f t="shared" si="40"/>
        <v>1127.451763605708</v>
      </c>
      <c r="Q53" s="99">
        <f t="shared" si="41"/>
        <v>0</v>
      </c>
      <c r="R53" s="102">
        <f t="shared" si="42"/>
        <v>1127.451763605708</v>
      </c>
      <c r="S53" s="103">
        <v>692.19626671794776</v>
      </c>
      <c r="T53" s="97">
        <v>676.91999999999985</v>
      </c>
      <c r="U53" s="99">
        <f t="shared" si="43"/>
        <v>15.276266717947919</v>
      </c>
      <c r="V53" s="101">
        <f t="shared" si="44"/>
        <v>0</v>
      </c>
      <c r="W53" s="102">
        <v>15.276266717947919</v>
      </c>
      <c r="X53" s="103">
        <v>19249.722999759397</v>
      </c>
      <c r="Y53" s="97">
        <v>14064.186666666668</v>
      </c>
      <c r="Z53" s="99">
        <f t="shared" si="45"/>
        <v>5185.5363330927285</v>
      </c>
      <c r="AA53" s="101">
        <f t="shared" si="46"/>
        <v>0</v>
      </c>
      <c r="AB53" s="102">
        <v>5185.5363330927285</v>
      </c>
      <c r="AC53" s="103">
        <v>519.48535560902144</v>
      </c>
      <c r="AD53" s="97">
        <v>0</v>
      </c>
      <c r="AE53" s="97">
        <f t="shared" si="47"/>
        <v>519.48535560902144</v>
      </c>
      <c r="AF53" s="97">
        <f t="shared" si="48"/>
        <v>0</v>
      </c>
      <c r="AG53" s="252">
        <f t="shared" si="49"/>
        <v>519.48535560902144</v>
      </c>
      <c r="AH53" s="103">
        <v>22582.260414157154</v>
      </c>
      <c r="AI53" s="97">
        <v>27569.158315241446</v>
      </c>
      <c r="AJ53" s="99">
        <f t="shared" si="50"/>
        <v>0</v>
      </c>
      <c r="AK53" s="181">
        <f t="shared" si="51"/>
        <v>-4986.8979010842922</v>
      </c>
      <c r="AL53" s="102">
        <f t="shared" si="52"/>
        <v>-4986.8979010842922</v>
      </c>
      <c r="AM53" s="103">
        <v>1007.179760197077</v>
      </c>
      <c r="AN53" s="97">
        <v>854.75999999999988</v>
      </c>
      <c r="AO53" s="97">
        <f t="shared" si="53"/>
        <v>152.41976019707715</v>
      </c>
      <c r="AP53" s="97">
        <f t="shared" si="54"/>
        <v>0</v>
      </c>
      <c r="AQ53" s="252">
        <f t="shared" si="55"/>
        <v>152.41976019707715</v>
      </c>
      <c r="AR53" s="103">
        <v>37.717640425559566</v>
      </c>
      <c r="AS53" s="97">
        <v>0</v>
      </c>
      <c r="AT53" s="99">
        <f t="shared" si="56"/>
        <v>37.717640425559566</v>
      </c>
      <c r="AU53" s="181">
        <f t="shared" si="57"/>
        <v>0</v>
      </c>
      <c r="AV53" s="100">
        <f t="shared" si="58"/>
        <v>37.717640425559566</v>
      </c>
      <c r="AW53" s="103">
        <v>1227.8488993081826</v>
      </c>
      <c r="AX53" s="97">
        <v>1730.02</v>
      </c>
      <c r="AY53" s="97">
        <f t="shared" si="59"/>
        <v>0</v>
      </c>
      <c r="AZ53" s="97">
        <f t="shared" si="60"/>
        <v>-502.1711006918174</v>
      </c>
      <c r="BA53" s="102">
        <f t="shared" si="61"/>
        <v>-502.1711006918174</v>
      </c>
      <c r="BB53" s="103">
        <v>2135.0600044795133</v>
      </c>
      <c r="BC53" s="97">
        <v>1719.1800000000003</v>
      </c>
      <c r="BD53" s="99">
        <f t="shared" si="62"/>
        <v>415.88000447951299</v>
      </c>
      <c r="BE53" s="181">
        <f t="shared" si="63"/>
        <v>0</v>
      </c>
      <c r="BF53" s="100">
        <f t="shared" si="64"/>
        <v>415.88000447951299</v>
      </c>
      <c r="BG53" s="103">
        <v>27984.03620502133</v>
      </c>
      <c r="BH53" s="97">
        <v>20096.939862311203</v>
      </c>
      <c r="BI53" s="97">
        <f t="shared" si="65"/>
        <v>7887.0963427101269</v>
      </c>
      <c r="BJ53" s="97">
        <f t="shared" si="66"/>
        <v>0</v>
      </c>
      <c r="BK53" s="252">
        <f t="shared" si="67"/>
        <v>7887.0963427101269</v>
      </c>
      <c r="BL53" s="103">
        <v>4168.2842521196253</v>
      </c>
      <c r="BM53" s="97">
        <v>5489.9859014915291</v>
      </c>
      <c r="BN53" s="99">
        <f t="shared" si="68"/>
        <v>0</v>
      </c>
      <c r="BO53" s="181">
        <f t="shared" si="69"/>
        <v>-1321.7016493719038</v>
      </c>
      <c r="BP53" s="100">
        <f t="shared" si="70"/>
        <v>-1321.7016493719038</v>
      </c>
      <c r="BQ53" s="103">
        <v>6.0355152766938787</v>
      </c>
      <c r="BR53" s="97">
        <v>0</v>
      </c>
      <c r="BS53" s="97">
        <f t="shared" si="71"/>
        <v>6.0355152766938787</v>
      </c>
      <c r="BT53" s="97">
        <f t="shared" si="72"/>
        <v>0</v>
      </c>
      <c r="BU53" s="102">
        <f t="shared" si="73"/>
        <v>6.0355152766938787</v>
      </c>
      <c r="BV53" s="103">
        <v>8074.3851131346546</v>
      </c>
      <c r="BW53" s="97">
        <v>8600.57</v>
      </c>
      <c r="BX53" s="99">
        <f t="shared" si="74"/>
        <v>0</v>
      </c>
      <c r="BY53" s="101">
        <f t="shared" si="75"/>
        <v>-526.18488686534511</v>
      </c>
      <c r="BZ53" s="250">
        <f t="shared" si="76"/>
        <v>-526.18488686534511</v>
      </c>
      <c r="CA53" s="103">
        <v>10113.143126633791</v>
      </c>
      <c r="CB53" s="97">
        <v>10517.979999999998</v>
      </c>
      <c r="CC53" s="97">
        <f t="shared" si="77"/>
        <v>0</v>
      </c>
      <c r="CD53" s="97">
        <f t="shared" si="78"/>
        <v>-404.83687336620642</v>
      </c>
      <c r="CE53" s="102">
        <f t="shared" si="79"/>
        <v>-404.83687336620642</v>
      </c>
      <c r="CF53" s="254">
        <f t="shared" si="80"/>
        <v>148957.77049705552</v>
      </c>
      <c r="CG53" s="97">
        <f t="shared" si="81"/>
        <v>143382.10219322977</v>
      </c>
      <c r="CH53" s="97">
        <f t="shared" si="82"/>
        <v>5575.668303825747</v>
      </c>
      <c r="CI53" s="104">
        <f t="shared" si="83"/>
        <v>0</v>
      </c>
      <c r="CJ53" s="97">
        <f t="shared" si="84"/>
        <v>5575.668303825747</v>
      </c>
      <c r="CK53" s="259">
        <f t="shared" si="85"/>
        <v>0.96256879862513811</v>
      </c>
      <c r="CL53" s="107">
        <v>29477.85</v>
      </c>
      <c r="CM53" s="108">
        <v>14602.700000000003</v>
      </c>
      <c r="CN53" s="176">
        <f t="shared" si="86"/>
        <v>14875.149999999996</v>
      </c>
      <c r="CR53" s="133"/>
      <c r="CS53" s="133"/>
    </row>
    <row r="54" spans="1:97" ht="15.75" customHeight="1" x14ac:dyDescent="0.2">
      <c r="A54" s="225">
        <v>48</v>
      </c>
      <c r="B54" s="223" t="s">
        <v>74</v>
      </c>
      <c r="C54" s="94">
        <v>3986.8</v>
      </c>
      <c r="D54" s="95">
        <v>17422.249980194098</v>
      </c>
      <c r="E54" s="95">
        <v>18657.174361140984</v>
      </c>
      <c r="F54" s="96">
        <f t="shared" si="34"/>
        <v>0</v>
      </c>
      <c r="G54" s="97">
        <f t="shared" si="35"/>
        <v>-1234.9243809468862</v>
      </c>
      <c r="H54" s="164">
        <f t="shared" si="36"/>
        <v>-1234.9243809468862</v>
      </c>
      <c r="I54" s="165">
        <v>26105.467015828035</v>
      </c>
      <c r="J54" s="95">
        <v>27023.609102826584</v>
      </c>
      <c r="K54" s="97">
        <f t="shared" si="37"/>
        <v>0</v>
      </c>
      <c r="L54" s="97">
        <f t="shared" si="38"/>
        <v>-918.14208699854862</v>
      </c>
      <c r="M54" s="166">
        <f t="shared" si="39"/>
        <v>-918.14208699854862</v>
      </c>
      <c r="N54" s="103">
        <v>15309.260479270095</v>
      </c>
      <c r="O54" s="98">
        <v>13753.470000000001</v>
      </c>
      <c r="P54" s="99">
        <f t="shared" si="40"/>
        <v>1555.7904792700938</v>
      </c>
      <c r="Q54" s="99">
        <f t="shared" si="41"/>
        <v>0</v>
      </c>
      <c r="R54" s="102">
        <f t="shared" si="42"/>
        <v>1555.7904792700938</v>
      </c>
      <c r="S54" s="103">
        <v>791.37353303982059</v>
      </c>
      <c r="T54" s="97">
        <v>671.02</v>
      </c>
      <c r="U54" s="99">
        <f t="shared" si="43"/>
        <v>120.3535330398206</v>
      </c>
      <c r="V54" s="101">
        <f t="shared" si="44"/>
        <v>0</v>
      </c>
      <c r="W54" s="102">
        <v>120.3535330398206</v>
      </c>
      <c r="X54" s="103">
        <v>12544.980099808927</v>
      </c>
      <c r="Y54" s="97">
        <v>10193.141666666666</v>
      </c>
      <c r="Z54" s="99">
        <f t="shared" si="45"/>
        <v>2351.8384331422603</v>
      </c>
      <c r="AA54" s="101">
        <f t="shared" si="46"/>
        <v>0</v>
      </c>
      <c r="AB54" s="102">
        <v>2351.8384331422603</v>
      </c>
      <c r="AC54" s="103">
        <v>0</v>
      </c>
      <c r="AD54" s="97">
        <v>0</v>
      </c>
      <c r="AE54" s="97">
        <f t="shared" si="47"/>
        <v>0</v>
      </c>
      <c r="AF54" s="97">
        <f t="shared" si="48"/>
        <v>0</v>
      </c>
      <c r="AG54" s="252">
        <f t="shared" si="49"/>
        <v>0</v>
      </c>
      <c r="AH54" s="103">
        <v>21608.388565284222</v>
      </c>
      <c r="AI54" s="97">
        <v>23497.089380105455</v>
      </c>
      <c r="AJ54" s="99">
        <f t="shared" si="50"/>
        <v>0</v>
      </c>
      <c r="AK54" s="181">
        <f t="shared" si="51"/>
        <v>-1888.7008148212335</v>
      </c>
      <c r="AL54" s="102">
        <f t="shared" si="52"/>
        <v>-1888.7008148212335</v>
      </c>
      <c r="AM54" s="103">
        <v>1160.1493476787855</v>
      </c>
      <c r="AN54" s="97">
        <v>989.02999999999986</v>
      </c>
      <c r="AO54" s="97">
        <f t="shared" si="53"/>
        <v>171.11934767878563</v>
      </c>
      <c r="AP54" s="97">
        <f t="shared" si="54"/>
        <v>0</v>
      </c>
      <c r="AQ54" s="252">
        <f t="shared" si="55"/>
        <v>171.11934767878563</v>
      </c>
      <c r="AR54" s="103">
        <v>39.874005542555743</v>
      </c>
      <c r="AS54" s="97">
        <v>145.26</v>
      </c>
      <c r="AT54" s="99">
        <f t="shared" si="56"/>
        <v>0</v>
      </c>
      <c r="AU54" s="181">
        <f t="shared" si="57"/>
        <v>-105.38599445744424</v>
      </c>
      <c r="AV54" s="100">
        <f t="shared" si="58"/>
        <v>-105.38599445744424</v>
      </c>
      <c r="AW54" s="103">
        <v>1233.9124277653061</v>
      </c>
      <c r="AX54" s="97">
        <v>1347.9399999999998</v>
      </c>
      <c r="AY54" s="97">
        <f t="shared" si="59"/>
        <v>0</v>
      </c>
      <c r="AZ54" s="97">
        <f t="shared" si="60"/>
        <v>-114.02757223469371</v>
      </c>
      <c r="BA54" s="102">
        <f t="shared" si="61"/>
        <v>-114.02757223469371</v>
      </c>
      <c r="BB54" s="103">
        <v>4233.9722915510056</v>
      </c>
      <c r="BC54" s="97">
        <v>6236.02</v>
      </c>
      <c r="BD54" s="99">
        <f t="shared" si="62"/>
        <v>0</v>
      </c>
      <c r="BE54" s="181">
        <f t="shared" si="63"/>
        <v>-2002.0477084489949</v>
      </c>
      <c r="BF54" s="100">
        <f t="shared" si="64"/>
        <v>-2002.0477084489949</v>
      </c>
      <c r="BG54" s="103">
        <v>39475.157989336614</v>
      </c>
      <c r="BH54" s="97">
        <v>57014.674675112321</v>
      </c>
      <c r="BI54" s="97">
        <f t="shared" si="65"/>
        <v>0</v>
      </c>
      <c r="BJ54" s="97">
        <f t="shared" si="66"/>
        <v>-17539.516685775707</v>
      </c>
      <c r="BK54" s="252">
        <f t="shared" si="67"/>
        <v>-17539.516685775707</v>
      </c>
      <c r="BL54" s="103">
        <v>4158.2204132299303</v>
      </c>
      <c r="BM54" s="97">
        <v>5625.4516357595112</v>
      </c>
      <c r="BN54" s="99">
        <f t="shared" si="68"/>
        <v>0</v>
      </c>
      <c r="BO54" s="181">
        <f t="shared" si="69"/>
        <v>-1467.2312225295809</v>
      </c>
      <c r="BP54" s="100">
        <f t="shared" si="70"/>
        <v>-1467.2312225295809</v>
      </c>
      <c r="BQ54" s="103">
        <v>6.3788840622854881</v>
      </c>
      <c r="BR54" s="97">
        <v>0</v>
      </c>
      <c r="BS54" s="97">
        <f t="shared" si="71"/>
        <v>6.3788840622854881</v>
      </c>
      <c r="BT54" s="97">
        <f t="shared" si="72"/>
        <v>0</v>
      </c>
      <c r="BU54" s="102">
        <f t="shared" si="73"/>
        <v>6.3788840622854881</v>
      </c>
      <c r="BV54" s="103">
        <v>7991.5189478307047</v>
      </c>
      <c r="BW54" s="97">
        <v>8475.1099999999988</v>
      </c>
      <c r="BX54" s="99">
        <f t="shared" si="74"/>
        <v>0</v>
      </c>
      <c r="BY54" s="101">
        <f t="shared" si="75"/>
        <v>-483.59105216929402</v>
      </c>
      <c r="BZ54" s="250">
        <f t="shared" si="76"/>
        <v>-483.59105216929402</v>
      </c>
      <c r="CA54" s="103">
        <v>10042.386485629617</v>
      </c>
      <c r="CB54" s="97">
        <v>10356.93</v>
      </c>
      <c r="CC54" s="97">
        <f t="shared" si="77"/>
        <v>0</v>
      </c>
      <c r="CD54" s="97">
        <f t="shared" si="78"/>
        <v>-314.54351437038349</v>
      </c>
      <c r="CE54" s="102">
        <f t="shared" si="79"/>
        <v>-314.54351437038349</v>
      </c>
      <c r="CF54" s="254">
        <f t="shared" si="80"/>
        <v>162123.29046605201</v>
      </c>
      <c r="CG54" s="97">
        <f t="shared" si="81"/>
        <v>183985.92082161151</v>
      </c>
      <c r="CH54" s="97">
        <f t="shared" si="82"/>
        <v>0</v>
      </c>
      <c r="CI54" s="104">
        <f t="shared" si="83"/>
        <v>-21862.630355559493</v>
      </c>
      <c r="CJ54" s="97">
        <f t="shared" si="84"/>
        <v>-21862.630355559493</v>
      </c>
      <c r="CK54" s="259">
        <f t="shared" si="85"/>
        <v>1.1348518790403987</v>
      </c>
      <c r="CL54" s="107">
        <v>15996.32</v>
      </c>
      <c r="CM54" s="108">
        <v>16274.069999999996</v>
      </c>
      <c r="CN54" s="176"/>
      <c r="CR54" s="133"/>
      <c r="CS54" s="133"/>
    </row>
    <row r="55" spans="1:97" ht="15.75" customHeight="1" x14ac:dyDescent="0.2">
      <c r="A55" s="225">
        <v>49</v>
      </c>
      <c r="B55" s="223" t="s">
        <v>75</v>
      </c>
      <c r="C55" s="94">
        <v>4487.1000000000004</v>
      </c>
      <c r="D55" s="95">
        <v>17068.866054639628</v>
      </c>
      <c r="E55" s="95">
        <v>18310.838508463861</v>
      </c>
      <c r="F55" s="96">
        <f t="shared" si="34"/>
        <v>0</v>
      </c>
      <c r="G55" s="97">
        <f t="shared" si="35"/>
        <v>-1241.9724538242335</v>
      </c>
      <c r="H55" s="164">
        <f t="shared" si="36"/>
        <v>-1241.9724538242335</v>
      </c>
      <c r="I55" s="165">
        <v>30343.912957138222</v>
      </c>
      <c r="J55" s="95">
        <v>31762.477893747528</v>
      </c>
      <c r="K55" s="97">
        <f t="shared" si="37"/>
        <v>0</v>
      </c>
      <c r="L55" s="97">
        <f t="shared" si="38"/>
        <v>-1418.5649366093057</v>
      </c>
      <c r="M55" s="166">
        <f t="shared" si="39"/>
        <v>-1418.5649366093057</v>
      </c>
      <c r="N55" s="103">
        <v>15525.307807628746</v>
      </c>
      <c r="O55" s="98">
        <v>13983.210000000001</v>
      </c>
      <c r="P55" s="99">
        <f t="shared" si="40"/>
        <v>1542.0978076287447</v>
      </c>
      <c r="Q55" s="99">
        <f t="shared" si="41"/>
        <v>0</v>
      </c>
      <c r="R55" s="102">
        <f t="shared" si="42"/>
        <v>1542.0978076287447</v>
      </c>
      <c r="S55" s="103">
        <v>895.18333086813141</v>
      </c>
      <c r="T55" s="97">
        <v>729.74</v>
      </c>
      <c r="U55" s="99">
        <f t="shared" si="43"/>
        <v>165.4433308681314</v>
      </c>
      <c r="V55" s="101">
        <f t="shared" si="44"/>
        <v>0</v>
      </c>
      <c r="W55" s="102">
        <v>165.4433308681314</v>
      </c>
      <c r="X55" s="103">
        <v>12608.95050166375</v>
      </c>
      <c r="Y55" s="97">
        <v>10089.389999999998</v>
      </c>
      <c r="Z55" s="99">
        <f t="shared" si="45"/>
        <v>2519.5605016637528</v>
      </c>
      <c r="AA55" s="101">
        <f t="shared" si="46"/>
        <v>0</v>
      </c>
      <c r="AB55" s="102">
        <v>2519.5605016637528</v>
      </c>
      <c r="AC55" s="103">
        <v>0</v>
      </c>
      <c r="AD55" s="97">
        <v>0</v>
      </c>
      <c r="AE55" s="97">
        <f t="shared" si="47"/>
        <v>0</v>
      </c>
      <c r="AF55" s="97">
        <f t="shared" si="48"/>
        <v>0</v>
      </c>
      <c r="AG55" s="252">
        <f t="shared" si="49"/>
        <v>0</v>
      </c>
      <c r="AH55" s="103">
        <v>24519.688002703329</v>
      </c>
      <c r="AI55" s="97">
        <v>42083.675248849533</v>
      </c>
      <c r="AJ55" s="99">
        <f t="shared" si="50"/>
        <v>0</v>
      </c>
      <c r="AK55" s="181">
        <f t="shared" si="51"/>
        <v>-17563.987246146204</v>
      </c>
      <c r="AL55" s="102">
        <f t="shared" si="52"/>
        <v>-17563.987246146204</v>
      </c>
      <c r="AM55" s="103">
        <v>1263.1121815124163</v>
      </c>
      <c r="AN55" s="97">
        <v>1091.08</v>
      </c>
      <c r="AO55" s="97">
        <f t="shared" si="53"/>
        <v>172.0321815124164</v>
      </c>
      <c r="AP55" s="97">
        <f t="shared" si="54"/>
        <v>0</v>
      </c>
      <c r="AQ55" s="252">
        <f t="shared" si="55"/>
        <v>172.0321815124164</v>
      </c>
      <c r="AR55" s="103">
        <v>44.876931063186703</v>
      </c>
      <c r="AS55" s="97">
        <v>0</v>
      </c>
      <c r="AT55" s="99">
        <f t="shared" si="56"/>
        <v>44.876931063186703</v>
      </c>
      <c r="AU55" s="181">
        <f t="shared" si="57"/>
        <v>0</v>
      </c>
      <c r="AV55" s="100">
        <f t="shared" si="58"/>
        <v>44.876931063186703</v>
      </c>
      <c r="AW55" s="103">
        <v>1247.409316337089</v>
      </c>
      <c r="AX55" s="97">
        <v>1347.9399999999998</v>
      </c>
      <c r="AY55" s="97">
        <f t="shared" si="59"/>
        <v>0</v>
      </c>
      <c r="AZ55" s="97">
        <f t="shared" si="60"/>
        <v>-100.53068366291086</v>
      </c>
      <c r="BA55" s="102">
        <f t="shared" si="61"/>
        <v>-100.53068366291086</v>
      </c>
      <c r="BB55" s="103">
        <v>4233.567272044329</v>
      </c>
      <c r="BC55" s="97">
        <v>6476.41</v>
      </c>
      <c r="BD55" s="99">
        <f t="shared" si="62"/>
        <v>0</v>
      </c>
      <c r="BE55" s="181">
        <f t="shared" si="63"/>
        <v>-2242.8427279556709</v>
      </c>
      <c r="BF55" s="100">
        <f t="shared" si="64"/>
        <v>-2242.8427279556709</v>
      </c>
      <c r="BG55" s="103">
        <v>47531.706289285343</v>
      </c>
      <c r="BH55" s="97">
        <v>29144.774675112327</v>
      </c>
      <c r="BI55" s="97">
        <f t="shared" si="65"/>
        <v>18386.931614173016</v>
      </c>
      <c r="BJ55" s="97">
        <f t="shared" si="66"/>
        <v>0</v>
      </c>
      <c r="BK55" s="252">
        <f t="shared" si="67"/>
        <v>18386.931614173016</v>
      </c>
      <c r="BL55" s="103">
        <v>5115.2764777366683</v>
      </c>
      <c r="BM55" s="97">
        <v>7293.2885624686314</v>
      </c>
      <c r="BN55" s="99">
        <f t="shared" si="68"/>
        <v>0</v>
      </c>
      <c r="BO55" s="181">
        <f t="shared" si="69"/>
        <v>-2178.0120847319631</v>
      </c>
      <c r="BP55" s="100">
        <f t="shared" si="70"/>
        <v>-2178.0120847319631</v>
      </c>
      <c r="BQ55" s="103">
        <v>3.5896691045096381</v>
      </c>
      <c r="BR55" s="97">
        <v>0</v>
      </c>
      <c r="BS55" s="97">
        <f t="shared" si="71"/>
        <v>3.5896691045096381</v>
      </c>
      <c r="BT55" s="97">
        <f t="shared" si="72"/>
        <v>0</v>
      </c>
      <c r="BU55" s="102">
        <f t="shared" si="73"/>
        <v>3.5896691045096381</v>
      </c>
      <c r="BV55" s="103">
        <v>9658.4547916313641</v>
      </c>
      <c r="BW55" s="97">
        <v>14592.19</v>
      </c>
      <c r="BX55" s="99">
        <f t="shared" si="74"/>
        <v>0</v>
      </c>
      <c r="BY55" s="101">
        <f t="shared" si="75"/>
        <v>-4933.7352083686364</v>
      </c>
      <c r="BZ55" s="250">
        <f t="shared" si="76"/>
        <v>-4933.7352083686364</v>
      </c>
      <c r="CA55" s="103">
        <v>12184.2083536188</v>
      </c>
      <c r="CB55" s="97">
        <v>17834.96</v>
      </c>
      <c r="CC55" s="97">
        <f t="shared" si="77"/>
        <v>0</v>
      </c>
      <c r="CD55" s="97">
        <f t="shared" si="78"/>
        <v>-5650.751646381199</v>
      </c>
      <c r="CE55" s="102">
        <f t="shared" si="79"/>
        <v>-5650.751646381199</v>
      </c>
      <c r="CF55" s="254">
        <f t="shared" si="80"/>
        <v>182244.10993697555</v>
      </c>
      <c r="CG55" s="97">
        <f t="shared" si="81"/>
        <v>194739.97488864188</v>
      </c>
      <c r="CH55" s="97">
        <f t="shared" si="82"/>
        <v>0</v>
      </c>
      <c r="CI55" s="104">
        <f t="shared" si="83"/>
        <v>-12495.864951666328</v>
      </c>
      <c r="CJ55" s="97">
        <f t="shared" si="84"/>
        <v>-12495.864951666328</v>
      </c>
      <c r="CK55" s="259">
        <f t="shared" si="85"/>
        <v>1.0685666327212864</v>
      </c>
      <c r="CL55" s="107">
        <v>16015.06</v>
      </c>
      <c r="CM55" s="108">
        <v>18240.649999999998</v>
      </c>
      <c r="CN55" s="176"/>
      <c r="CR55" s="133"/>
      <c r="CS55" s="133"/>
    </row>
    <row r="56" spans="1:97" ht="15.75" customHeight="1" x14ac:dyDescent="0.2">
      <c r="A56" s="225">
        <v>50</v>
      </c>
      <c r="B56" s="223" t="s">
        <v>76</v>
      </c>
      <c r="C56" s="94">
        <v>6403.8</v>
      </c>
      <c r="D56" s="95">
        <v>17632.79224347098</v>
      </c>
      <c r="E56" s="95">
        <v>18873.954244089284</v>
      </c>
      <c r="F56" s="96">
        <f t="shared" si="34"/>
        <v>0</v>
      </c>
      <c r="G56" s="97">
        <f t="shared" si="35"/>
        <v>-1241.1620006183039</v>
      </c>
      <c r="H56" s="164">
        <f t="shared" si="36"/>
        <v>-1241.1620006183039</v>
      </c>
      <c r="I56" s="165">
        <v>33968.843638703038</v>
      </c>
      <c r="J56" s="95">
        <v>35970.062026881445</v>
      </c>
      <c r="K56" s="97">
        <f t="shared" si="37"/>
        <v>0</v>
      </c>
      <c r="L56" s="97">
        <f t="shared" si="38"/>
        <v>-2001.2183881784076</v>
      </c>
      <c r="M56" s="166">
        <f t="shared" si="39"/>
        <v>-2001.2183881784076</v>
      </c>
      <c r="N56" s="103">
        <v>24728.191932917496</v>
      </c>
      <c r="O56" s="98">
        <v>21773.920000000002</v>
      </c>
      <c r="P56" s="99">
        <f t="shared" si="40"/>
        <v>2954.2719329174943</v>
      </c>
      <c r="Q56" s="99">
        <f t="shared" si="41"/>
        <v>0</v>
      </c>
      <c r="R56" s="102">
        <f t="shared" si="42"/>
        <v>2954.2719329174943</v>
      </c>
      <c r="S56" s="103">
        <v>1255.1468315652169</v>
      </c>
      <c r="T56" s="97">
        <v>988.94</v>
      </c>
      <c r="U56" s="99">
        <f t="shared" si="43"/>
        <v>266.20683156521682</v>
      </c>
      <c r="V56" s="101">
        <f t="shared" si="44"/>
        <v>0</v>
      </c>
      <c r="W56" s="102">
        <v>266.20683156521682</v>
      </c>
      <c r="X56" s="103">
        <v>12423.395399120818</v>
      </c>
      <c r="Y56" s="97">
        <v>10089.393333333332</v>
      </c>
      <c r="Z56" s="99">
        <f t="shared" si="45"/>
        <v>2334.0020657874866</v>
      </c>
      <c r="AA56" s="101">
        <f t="shared" si="46"/>
        <v>0</v>
      </c>
      <c r="AB56" s="102">
        <v>2334.0020657874866</v>
      </c>
      <c r="AC56" s="103">
        <v>0</v>
      </c>
      <c r="AD56" s="97">
        <v>0</v>
      </c>
      <c r="AE56" s="97">
        <f t="shared" si="47"/>
        <v>0</v>
      </c>
      <c r="AF56" s="97">
        <f t="shared" si="48"/>
        <v>0</v>
      </c>
      <c r="AG56" s="252">
        <f t="shared" si="49"/>
        <v>0</v>
      </c>
      <c r="AH56" s="103">
        <v>36075.678098556942</v>
      </c>
      <c r="AI56" s="97">
        <v>25307.825392904197</v>
      </c>
      <c r="AJ56" s="99">
        <f t="shared" si="50"/>
        <v>10767.852705652745</v>
      </c>
      <c r="AK56" s="181">
        <f t="shared" si="51"/>
        <v>0</v>
      </c>
      <c r="AL56" s="102">
        <f t="shared" si="52"/>
        <v>10767.852705652745</v>
      </c>
      <c r="AM56" s="103">
        <v>1773.8527511582604</v>
      </c>
      <c r="AN56" s="97">
        <v>1510.74</v>
      </c>
      <c r="AO56" s="97">
        <f t="shared" si="53"/>
        <v>263.11275115826038</v>
      </c>
      <c r="AP56" s="97">
        <f t="shared" si="54"/>
        <v>0</v>
      </c>
      <c r="AQ56" s="252">
        <f t="shared" si="55"/>
        <v>263.11275115826038</v>
      </c>
      <c r="AR56" s="103">
        <v>64.030357427485171</v>
      </c>
      <c r="AS56" s="97">
        <v>0</v>
      </c>
      <c r="AT56" s="99">
        <f t="shared" si="56"/>
        <v>64.030357427485171</v>
      </c>
      <c r="AU56" s="181">
        <f t="shared" si="57"/>
        <v>0</v>
      </c>
      <c r="AV56" s="100">
        <f t="shared" si="58"/>
        <v>64.030357427485171</v>
      </c>
      <c r="AW56" s="103">
        <v>1696.997113642848</v>
      </c>
      <c r="AX56" s="97">
        <v>1853.4099999999999</v>
      </c>
      <c r="AY56" s="97">
        <f t="shared" si="59"/>
        <v>0</v>
      </c>
      <c r="AZ56" s="97">
        <f t="shared" si="60"/>
        <v>-156.41288635715182</v>
      </c>
      <c r="BA56" s="102">
        <f t="shared" si="61"/>
        <v>-156.41288635715182</v>
      </c>
      <c r="BB56" s="103">
        <v>5808.2266651252403</v>
      </c>
      <c r="BC56" s="97">
        <v>7186.0599999999995</v>
      </c>
      <c r="BD56" s="99">
        <f t="shared" si="62"/>
        <v>0</v>
      </c>
      <c r="BE56" s="181">
        <f t="shared" si="63"/>
        <v>-1377.8333348747592</v>
      </c>
      <c r="BF56" s="100">
        <f t="shared" si="64"/>
        <v>-1377.8333348747592</v>
      </c>
      <c r="BG56" s="103">
        <v>79153.880208340139</v>
      </c>
      <c r="BH56" s="97">
        <v>67896.584675112317</v>
      </c>
      <c r="BI56" s="97">
        <f t="shared" si="65"/>
        <v>11257.295533227822</v>
      </c>
      <c r="BJ56" s="97">
        <f t="shared" si="66"/>
        <v>0</v>
      </c>
      <c r="BK56" s="252">
        <f t="shared" si="67"/>
        <v>11257.295533227822</v>
      </c>
      <c r="BL56" s="103">
        <v>5440.0115655882018</v>
      </c>
      <c r="BM56" s="97">
        <v>7217.5316709430399</v>
      </c>
      <c r="BN56" s="99">
        <f t="shared" si="68"/>
        <v>0</v>
      </c>
      <c r="BO56" s="181">
        <f t="shared" si="69"/>
        <v>-1777.5201053548381</v>
      </c>
      <c r="BP56" s="100">
        <f t="shared" si="70"/>
        <v>-1777.5201053548381</v>
      </c>
      <c r="BQ56" s="103">
        <v>5.1230217889917036</v>
      </c>
      <c r="BR56" s="97">
        <v>0</v>
      </c>
      <c r="BS56" s="97">
        <f t="shared" si="71"/>
        <v>5.1230217889917036</v>
      </c>
      <c r="BT56" s="97">
        <f t="shared" si="72"/>
        <v>0</v>
      </c>
      <c r="BU56" s="102">
        <f t="shared" si="73"/>
        <v>5.1230217889917036</v>
      </c>
      <c r="BV56" s="103">
        <v>13937.817688132238</v>
      </c>
      <c r="BW56" s="97">
        <v>14613.56</v>
      </c>
      <c r="BX56" s="99">
        <f t="shared" si="74"/>
        <v>0</v>
      </c>
      <c r="BY56" s="101">
        <f t="shared" si="75"/>
        <v>-675.7423118677616</v>
      </c>
      <c r="BZ56" s="250">
        <f t="shared" si="76"/>
        <v>-675.7423118677616</v>
      </c>
      <c r="CA56" s="103">
        <v>17446.822484462071</v>
      </c>
      <c r="CB56" s="97">
        <v>33676.86</v>
      </c>
      <c r="CC56" s="97">
        <f t="shared" si="77"/>
        <v>0</v>
      </c>
      <c r="CD56" s="97">
        <f t="shared" si="78"/>
        <v>-16230.03751553793</v>
      </c>
      <c r="CE56" s="102">
        <f t="shared" si="79"/>
        <v>-16230.03751553793</v>
      </c>
      <c r="CF56" s="254">
        <f t="shared" si="80"/>
        <v>251410.80999999994</v>
      </c>
      <c r="CG56" s="97">
        <f t="shared" si="81"/>
        <v>246958.84134326363</v>
      </c>
      <c r="CH56" s="97">
        <f t="shared" si="82"/>
        <v>4451.9686567363096</v>
      </c>
      <c r="CI56" s="104">
        <f t="shared" si="83"/>
        <v>0</v>
      </c>
      <c r="CJ56" s="97">
        <f t="shared" si="84"/>
        <v>4451.9686567363096</v>
      </c>
      <c r="CK56" s="259">
        <f t="shared" si="85"/>
        <v>0.98229205555347321</v>
      </c>
      <c r="CL56" s="107">
        <v>19490.62</v>
      </c>
      <c r="CM56" s="108">
        <v>25220.44</v>
      </c>
      <c r="CN56" s="176"/>
      <c r="CR56" s="133"/>
      <c r="CS56" s="133"/>
    </row>
    <row r="57" spans="1:97" ht="15.75" customHeight="1" x14ac:dyDescent="0.2">
      <c r="A57" s="225">
        <v>51</v>
      </c>
      <c r="B57" s="223" t="s">
        <v>77</v>
      </c>
      <c r="C57" s="94">
        <v>3977.7</v>
      </c>
      <c r="D57" s="95">
        <v>19140.425358382505</v>
      </c>
      <c r="E57" s="95">
        <v>19779.844670972467</v>
      </c>
      <c r="F57" s="96">
        <f t="shared" si="34"/>
        <v>0</v>
      </c>
      <c r="G57" s="97">
        <f t="shared" si="35"/>
        <v>-639.41931258996192</v>
      </c>
      <c r="H57" s="164">
        <f t="shared" si="36"/>
        <v>-639.41931258996192</v>
      </c>
      <c r="I57" s="165">
        <v>22360.341165630038</v>
      </c>
      <c r="J57" s="95">
        <v>23019.760768520311</v>
      </c>
      <c r="K57" s="97">
        <f t="shared" si="37"/>
        <v>0</v>
      </c>
      <c r="L57" s="97">
        <f t="shared" si="38"/>
        <v>-659.41960289027338</v>
      </c>
      <c r="M57" s="166">
        <f t="shared" si="39"/>
        <v>-659.41960289027338</v>
      </c>
      <c r="N57" s="103">
        <v>15345.749969900366</v>
      </c>
      <c r="O57" s="98">
        <v>13406.369999999997</v>
      </c>
      <c r="P57" s="99">
        <f t="shared" si="40"/>
        <v>1939.3799699003685</v>
      </c>
      <c r="Q57" s="99">
        <f t="shared" si="41"/>
        <v>0</v>
      </c>
      <c r="R57" s="102">
        <f t="shared" si="42"/>
        <v>1939.3799699003685</v>
      </c>
      <c r="S57" s="103">
        <v>896.9573719353325</v>
      </c>
      <c r="T57" s="97">
        <v>664.42000000000007</v>
      </c>
      <c r="U57" s="99">
        <f t="shared" si="43"/>
        <v>232.53737193533243</v>
      </c>
      <c r="V57" s="101">
        <f t="shared" si="44"/>
        <v>0</v>
      </c>
      <c r="W57" s="102">
        <v>232.53737193533243</v>
      </c>
      <c r="X57" s="103">
        <v>12526.780062374368</v>
      </c>
      <c r="Y57" s="97">
        <v>10089.393333333332</v>
      </c>
      <c r="Z57" s="99">
        <f t="shared" si="45"/>
        <v>2437.3867290410362</v>
      </c>
      <c r="AA57" s="101">
        <f t="shared" si="46"/>
        <v>0</v>
      </c>
      <c r="AB57" s="102">
        <v>2437.3867290410362</v>
      </c>
      <c r="AC57" s="103">
        <v>0</v>
      </c>
      <c r="AD57" s="97">
        <v>0</v>
      </c>
      <c r="AE57" s="97">
        <f t="shared" si="47"/>
        <v>0</v>
      </c>
      <c r="AF57" s="97">
        <f t="shared" si="48"/>
        <v>0</v>
      </c>
      <c r="AG57" s="252">
        <f t="shared" si="49"/>
        <v>0</v>
      </c>
      <c r="AH57" s="103">
        <v>22378.240842831761</v>
      </c>
      <c r="AI57" s="97">
        <v>16738.813867680161</v>
      </c>
      <c r="AJ57" s="99">
        <f t="shared" si="50"/>
        <v>5639.4269751516003</v>
      </c>
      <c r="AK57" s="181">
        <f t="shared" si="51"/>
        <v>0</v>
      </c>
      <c r="AL57" s="102">
        <f t="shared" si="52"/>
        <v>5639.4269751516003</v>
      </c>
      <c r="AM57" s="103">
        <v>1155.4952757331735</v>
      </c>
      <c r="AN57" s="97">
        <v>982.31000000000006</v>
      </c>
      <c r="AO57" s="97">
        <f t="shared" si="53"/>
        <v>173.1852757331734</v>
      </c>
      <c r="AP57" s="97">
        <f t="shared" si="54"/>
        <v>0</v>
      </c>
      <c r="AQ57" s="252">
        <f t="shared" si="55"/>
        <v>173.1852757331734</v>
      </c>
      <c r="AR57" s="103">
        <v>39.780606134482603</v>
      </c>
      <c r="AS57" s="97">
        <v>0</v>
      </c>
      <c r="AT57" s="99">
        <f t="shared" si="56"/>
        <v>39.780606134482603</v>
      </c>
      <c r="AU57" s="181">
        <f t="shared" si="57"/>
        <v>0</v>
      </c>
      <c r="AV57" s="100">
        <f t="shared" si="58"/>
        <v>39.780606134482603</v>
      </c>
      <c r="AW57" s="103">
        <v>1231.0840237505818</v>
      </c>
      <c r="AX57" s="97">
        <v>675.67</v>
      </c>
      <c r="AY57" s="97">
        <f t="shared" si="59"/>
        <v>555.4140237505818</v>
      </c>
      <c r="AZ57" s="97">
        <f t="shared" si="60"/>
        <v>0</v>
      </c>
      <c r="BA57" s="102">
        <f t="shared" si="61"/>
        <v>555.4140237505818</v>
      </c>
      <c r="BB57" s="103">
        <v>4232.2413397058835</v>
      </c>
      <c r="BC57" s="97">
        <v>6006.88</v>
      </c>
      <c r="BD57" s="99">
        <f t="shared" si="62"/>
        <v>0</v>
      </c>
      <c r="BE57" s="181">
        <f t="shared" si="63"/>
        <v>-1774.6386602941166</v>
      </c>
      <c r="BF57" s="100">
        <f t="shared" si="64"/>
        <v>-1774.6386602941166</v>
      </c>
      <c r="BG57" s="103">
        <v>39760.594538593046</v>
      </c>
      <c r="BH57" s="97">
        <v>28697.577472116453</v>
      </c>
      <c r="BI57" s="97">
        <f t="shared" si="65"/>
        <v>11063.017066476594</v>
      </c>
      <c r="BJ57" s="97">
        <f t="shared" si="66"/>
        <v>0</v>
      </c>
      <c r="BK57" s="252">
        <f t="shared" si="67"/>
        <v>11063.017066476594</v>
      </c>
      <c r="BL57" s="103">
        <v>5073.4612578075912</v>
      </c>
      <c r="BM57" s="97">
        <v>4929.8130837473109</v>
      </c>
      <c r="BN57" s="99">
        <f t="shared" si="68"/>
        <v>143.64817406028033</v>
      </c>
      <c r="BO57" s="181">
        <f t="shared" si="69"/>
        <v>0</v>
      </c>
      <c r="BP57" s="100">
        <f t="shared" si="70"/>
        <v>143.64817406028033</v>
      </c>
      <c r="BQ57" s="103">
        <v>6.3643343769480341</v>
      </c>
      <c r="BR57" s="97">
        <v>0</v>
      </c>
      <c r="BS57" s="97">
        <f t="shared" si="71"/>
        <v>6.3643343769480341</v>
      </c>
      <c r="BT57" s="97">
        <f t="shared" si="72"/>
        <v>0</v>
      </c>
      <c r="BU57" s="102">
        <f t="shared" si="73"/>
        <v>6.3643343769480341</v>
      </c>
      <c r="BV57" s="103">
        <v>8005.0353345603598</v>
      </c>
      <c r="BW57" s="97">
        <v>10329.620000000001</v>
      </c>
      <c r="BX57" s="99">
        <f t="shared" si="74"/>
        <v>0</v>
      </c>
      <c r="BY57" s="101">
        <f t="shared" si="75"/>
        <v>-2324.584665439641</v>
      </c>
      <c r="BZ57" s="250">
        <f t="shared" si="76"/>
        <v>-2324.584665439641</v>
      </c>
      <c r="CA57" s="103">
        <v>10021.819558440362</v>
      </c>
      <c r="CB57" s="97">
        <v>12619.529999999999</v>
      </c>
      <c r="CC57" s="97">
        <f t="shared" si="77"/>
        <v>0</v>
      </c>
      <c r="CD57" s="97">
        <f t="shared" si="78"/>
        <v>-2597.7104415596368</v>
      </c>
      <c r="CE57" s="102">
        <f t="shared" si="79"/>
        <v>-2597.7104415596368</v>
      </c>
      <c r="CF57" s="254">
        <f t="shared" si="80"/>
        <v>162174.37104015678</v>
      </c>
      <c r="CG57" s="97">
        <f t="shared" si="81"/>
        <v>147940.00319637003</v>
      </c>
      <c r="CH57" s="97">
        <f t="shared" si="82"/>
        <v>14234.367843786749</v>
      </c>
      <c r="CI57" s="104">
        <f t="shared" si="83"/>
        <v>0</v>
      </c>
      <c r="CJ57" s="97">
        <f t="shared" si="84"/>
        <v>14234.367843786749</v>
      </c>
      <c r="CK57" s="259">
        <f t="shared" si="85"/>
        <v>0.91222800648160296</v>
      </c>
      <c r="CL57" s="107">
        <v>13451.7</v>
      </c>
      <c r="CM57" s="108">
        <v>16322.109999999995</v>
      </c>
      <c r="CN57" s="176"/>
      <c r="CR57" s="133"/>
      <c r="CS57" s="133"/>
    </row>
    <row r="58" spans="1:97" ht="15.75" customHeight="1" x14ac:dyDescent="0.2">
      <c r="A58" s="225">
        <v>52</v>
      </c>
      <c r="B58" s="223" t="s">
        <v>78</v>
      </c>
      <c r="C58" s="94">
        <v>3745.7999999999997</v>
      </c>
      <c r="D58" s="95">
        <v>15009.419627751138</v>
      </c>
      <c r="E58" s="95">
        <v>15198.934402263789</v>
      </c>
      <c r="F58" s="96">
        <f t="shared" si="34"/>
        <v>0</v>
      </c>
      <c r="G58" s="97">
        <f t="shared" si="35"/>
        <v>-189.51477451265055</v>
      </c>
      <c r="H58" s="164">
        <f t="shared" si="36"/>
        <v>-189.51477451265055</v>
      </c>
      <c r="I58" s="165">
        <v>24913.294827139474</v>
      </c>
      <c r="J58" s="95">
        <v>25953.025294831066</v>
      </c>
      <c r="K58" s="97">
        <f t="shared" si="37"/>
        <v>0</v>
      </c>
      <c r="L58" s="97">
        <f t="shared" si="38"/>
        <v>-1039.7304676915919</v>
      </c>
      <c r="M58" s="166">
        <f t="shared" si="39"/>
        <v>-1039.7304676915919</v>
      </c>
      <c r="N58" s="103">
        <v>16084.445318168175</v>
      </c>
      <c r="O58" s="98">
        <v>13828.029999999999</v>
      </c>
      <c r="P58" s="99">
        <f t="shared" si="40"/>
        <v>2256.4153181681759</v>
      </c>
      <c r="Q58" s="99">
        <f t="shared" si="41"/>
        <v>0</v>
      </c>
      <c r="R58" s="102">
        <f t="shared" si="42"/>
        <v>2256.4153181681759</v>
      </c>
      <c r="S58" s="103">
        <v>627.4307327241869</v>
      </c>
      <c r="T58" s="97">
        <v>658.42999999999984</v>
      </c>
      <c r="U58" s="99">
        <f t="shared" si="43"/>
        <v>0</v>
      </c>
      <c r="V58" s="101">
        <f t="shared" si="44"/>
        <v>-30.99926727581294</v>
      </c>
      <c r="W58" s="102">
        <v>-30.99926727581294</v>
      </c>
      <c r="X58" s="103">
        <v>18583.082184749404</v>
      </c>
      <c r="Y58" s="97">
        <v>13304.466666666667</v>
      </c>
      <c r="Z58" s="99">
        <f t="shared" si="45"/>
        <v>5278.6155180827373</v>
      </c>
      <c r="AA58" s="101">
        <f t="shared" si="46"/>
        <v>0</v>
      </c>
      <c r="AB58" s="102">
        <v>5278.6155180827373</v>
      </c>
      <c r="AC58" s="103">
        <v>513.45091466998019</v>
      </c>
      <c r="AD58" s="97">
        <v>0</v>
      </c>
      <c r="AE58" s="97">
        <f t="shared" si="47"/>
        <v>513.45091466998019</v>
      </c>
      <c r="AF58" s="97">
        <f t="shared" si="48"/>
        <v>0</v>
      </c>
      <c r="AG58" s="252">
        <f t="shared" si="49"/>
        <v>513.45091466998019</v>
      </c>
      <c r="AH58" s="103">
        <v>21234.926998947281</v>
      </c>
      <c r="AI58" s="97">
        <v>34142.255257731878</v>
      </c>
      <c r="AJ58" s="99">
        <f t="shared" si="50"/>
        <v>0</v>
      </c>
      <c r="AK58" s="181">
        <f t="shared" si="51"/>
        <v>-12907.328258784597</v>
      </c>
      <c r="AL58" s="102">
        <f t="shared" si="52"/>
        <v>-12907.328258784597</v>
      </c>
      <c r="AM58" s="103">
        <v>1007.6246478788238</v>
      </c>
      <c r="AN58" s="97">
        <v>864.1400000000001</v>
      </c>
      <c r="AO58" s="97">
        <f t="shared" si="53"/>
        <v>143.48464787882369</v>
      </c>
      <c r="AP58" s="97">
        <f t="shared" si="54"/>
        <v>0</v>
      </c>
      <c r="AQ58" s="252">
        <f t="shared" si="55"/>
        <v>143.48464787882369</v>
      </c>
      <c r="AR58" s="103">
        <v>37.46637415451714</v>
      </c>
      <c r="AS58" s="97">
        <v>0</v>
      </c>
      <c r="AT58" s="99">
        <f t="shared" si="56"/>
        <v>37.46637415451714</v>
      </c>
      <c r="AU58" s="181">
        <f t="shared" si="57"/>
        <v>0</v>
      </c>
      <c r="AV58" s="100">
        <f t="shared" si="58"/>
        <v>37.46637415451714</v>
      </c>
      <c r="AW58" s="103">
        <v>1247.3527269634428</v>
      </c>
      <c r="AX58" s="97">
        <v>1730.02</v>
      </c>
      <c r="AY58" s="97">
        <f t="shared" si="59"/>
        <v>0</v>
      </c>
      <c r="AZ58" s="97">
        <f t="shared" si="60"/>
        <v>-482.66727303655716</v>
      </c>
      <c r="BA58" s="102">
        <f t="shared" si="61"/>
        <v>-482.66727303655716</v>
      </c>
      <c r="BB58" s="103">
        <v>2052.7053526748841</v>
      </c>
      <c r="BC58" s="97">
        <v>8386.15</v>
      </c>
      <c r="BD58" s="99">
        <f t="shared" si="62"/>
        <v>0</v>
      </c>
      <c r="BE58" s="181">
        <f t="shared" si="63"/>
        <v>-6333.4446473251155</v>
      </c>
      <c r="BF58" s="100">
        <f t="shared" si="64"/>
        <v>-6333.4446473251155</v>
      </c>
      <c r="BG58" s="103">
        <v>23199.591458749495</v>
      </c>
      <c r="BH58" s="97">
        <v>72511.069862311197</v>
      </c>
      <c r="BI58" s="97">
        <f t="shared" si="65"/>
        <v>0</v>
      </c>
      <c r="BJ58" s="97">
        <f t="shared" si="66"/>
        <v>-49311.478403561705</v>
      </c>
      <c r="BK58" s="252">
        <f t="shared" si="67"/>
        <v>-49311.478403561705</v>
      </c>
      <c r="BL58" s="103">
        <v>3691.4780387683136</v>
      </c>
      <c r="BM58" s="97">
        <v>4185.0842022041597</v>
      </c>
      <c r="BN58" s="99">
        <f t="shared" si="68"/>
        <v>0</v>
      </c>
      <c r="BO58" s="181">
        <f t="shared" si="69"/>
        <v>-493.60616343584616</v>
      </c>
      <c r="BP58" s="100">
        <f t="shared" si="70"/>
        <v>-493.60616343584616</v>
      </c>
      <c r="BQ58" s="103">
        <v>5.9932874584636835</v>
      </c>
      <c r="BR58" s="97">
        <v>0</v>
      </c>
      <c r="BS58" s="97">
        <f t="shared" si="71"/>
        <v>5.9932874584636835</v>
      </c>
      <c r="BT58" s="97">
        <f t="shared" si="72"/>
        <v>0</v>
      </c>
      <c r="BU58" s="102">
        <f t="shared" si="73"/>
        <v>5.9932874584636835</v>
      </c>
      <c r="BV58" s="103">
        <v>8087.1835409895411</v>
      </c>
      <c r="BW58" s="97">
        <v>6496.73</v>
      </c>
      <c r="BX58" s="99">
        <f t="shared" si="74"/>
        <v>1590.4535409895416</v>
      </c>
      <c r="BY58" s="101">
        <f t="shared" si="75"/>
        <v>0</v>
      </c>
      <c r="BZ58" s="250">
        <f t="shared" si="76"/>
        <v>1590.4535409895416</v>
      </c>
      <c r="CA58" s="103">
        <v>9681.9198559890756</v>
      </c>
      <c r="CB58" s="97">
        <v>7930.0599999999995</v>
      </c>
      <c r="CC58" s="97">
        <f t="shared" si="77"/>
        <v>1751.8598559890761</v>
      </c>
      <c r="CD58" s="97">
        <f t="shared" si="78"/>
        <v>0</v>
      </c>
      <c r="CE58" s="102">
        <f t="shared" si="79"/>
        <v>1751.8598559890761</v>
      </c>
      <c r="CF58" s="254">
        <f t="shared" si="80"/>
        <v>145977.36588777619</v>
      </c>
      <c r="CG58" s="97">
        <f t="shared" si="81"/>
        <v>205188.39568600879</v>
      </c>
      <c r="CH58" s="97">
        <f t="shared" si="82"/>
        <v>0</v>
      </c>
      <c r="CI58" s="104">
        <f t="shared" si="83"/>
        <v>-59211.029798232601</v>
      </c>
      <c r="CJ58" s="97">
        <f t="shared" si="84"/>
        <v>-59211.029798232601</v>
      </c>
      <c r="CK58" s="259">
        <f t="shared" si="85"/>
        <v>1.4056178808141571</v>
      </c>
      <c r="CL58" s="107">
        <v>13755.83</v>
      </c>
      <c r="CM58" s="108">
        <v>14422.08</v>
      </c>
      <c r="CN58" s="176"/>
      <c r="CR58" s="133"/>
      <c r="CS58" s="133"/>
    </row>
    <row r="59" spans="1:97" ht="15.75" customHeight="1" x14ac:dyDescent="0.2">
      <c r="A59" s="225">
        <v>53</v>
      </c>
      <c r="B59" s="223" t="s">
        <v>79</v>
      </c>
      <c r="C59" s="94">
        <v>5370.5</v>
      </c>
      <c r="D59" s="95">
        <v>21573.285607470112</v>
      </c>
      <c r="E59" s="95">
        <v>18320.621131773994</v>
      </c>
      <c r="F59" s="96">
        <f t="shared" si="34"/>
        <v>3252.6644756961177</v>
      </c>
      <c r="G59" s="97">
        <f t="shared" si="35"/>
        <v>0</v>
      </c>
      <c r="H59" s="164">
        <f t="shared" si="36"/>
        <v>3252.6644756961177</v>
      </c>
      <c r="I59" s="165">
        <v>20961.304817099142</v>
      </c>
      <c r="J59" s="95">
        <v>20536.789044668913</v>
      </c>
      <c r="K59" s="97">
        <f t="shared" si="37"/>
        <v>424.51577243022984</v>
      </c>
      <c r="L59" s="97">
        <f t="shared" si="38"/>
        <v>0</v>
      </c>
      <c r="M59" s="166">
        <f t="shared" si="39"/>
        <v>424.51577243022984</v>
      </c>
      <c r="N59" s="103">
        <v>14820.364527835467</v>
      </c>
      <c r="O59" s="98">
        <v>12350.490000000002</v>
      </c>
      <c r="P59" s="99">
        <f t="shared" si="40"/>
        <v>2469.8745278354654</v>
      </c>
      <c r="Q59" s="99">
        <f t="shared" si="41"/>
        <v>0</v>
      </c>
      <c r="R59" s="102">
        <f t="shared" si="42"/>
        <v>2469.8745278354654</v>
      </c>
      <c r="S59" s="103">
        <v>770.35294869611118</v>
      </c>
      <c r="T59" s="97">
        <v>712.57999999999993</v>
      </c>
      <c r="U59" s="99">
        <f t="shared" si="43"/>
        <v>57.772948696111257</v>
      </c>
      <c r="V59" s="101">
        <f t="shared" si="44"/>
        <v>0</v>
      </c>
      <c r="W59" s="102">
        <v>57.772948696111257</v>
      </c>
      <c r="X59" s="103">
        <v>9089.3761736971082</v>
      </c>
      <c r="Y59" s="97">
        <v>6645.4449999999997</v>
      </c>
      <c r="Z59" s="99">
        <f t="shared" si="45"/>
        <v>2443.9311736971085</v>
      </c>
      <c r="AA59" s="101">
        <f t="shared" si="46"/>
        <v>0</v>
      </c>
      <c r="AB59" s="102">
        <v>2443.9311736971085</v>
      </c>
      <c r="AC59" s="103">
        <v>900.41358154696434</v>
      </c>
      <c r="AD59" s="97">
        <v>150.47</v>
      </c>
      <c r="AE59" s="97">
        <f t="shared" si="47"/>
        <v>749.94358154696431</v>
      </c>
      <c r="AF59" s="97">
        <f t="shared" si="48"/>
        <v>0</v>
      </c>
      <c r="AG59" s="252">
        <f t="shared" si="49"/>
        <v>749.94358154696431</v>
      </c>
      <c r="AH59" s="103">
        <v>28792.119667591542</v>
      </c>
      <c r="AI59" s="97">
        <v>35550.339577211678</v>
      </c>
      <c r="AJ59" s="99">
        <f t="shared" si="50"/>
        <v>0</v>
      </c>
      <c r="AK59" s="181">
        <f t="shared" si="51"/>
        <v>-6758.2199096201366</v>
      </c>
      <c r="AL59" s="102">
        <f t="shared" si="52"/>
        <v>-6758.2199096201366</v>
      </c>
      <c r="AM59" s="103">
        <v>1084.2983169419488</v>
      </c>
      <c r="AN59" s="97">
        <v>923.19</v>
      </c>
      <c r="AO59" s="97">
        <f t="shared" si="53"/>
        <v>161.10831694194871</v>
      </c>
      <c r="AP59" s="97">
        <f t="shared" si="54"/>
        <v>0</v>
      </c>
      <c r="AQ59" s="252">
        <f t="shared" si="55"/>
        <v>161.10831694194871</v>
      </c>
      <c r="AR59" s="103">
        <v>44.998342800899664</v>
      </c>
      <c r="AS59" s="97">
        <v>150.6</v>
      </c>
      <c r="AT59" s="99">
        <f t="shared" si="56"/>
        <v>0</v>
      </c>
      <c r="AU59" s="181">
        <f t="shared" si="57"/>
        <v>-105.60165719910033</v>
      </c>
      <c r="AV59" s="100">
        <f t="shared" si="58"/>
        <v>-105.60165719910033</v>
      </c>
      <c r="AW59" s="103">
        <v>1157.3531010043657</v>
      </c>
      <c r="AX59" s="97">
        <v>1575.5899999999997</v>
      </c>
      <c r="AY59" s="97">
        <f t="shared" si="59"/>
        <v>0</v>
      </c>
      <c r="AZ59" s="97">
        <f t="shared" si="60"/>
        <v>-418.23689899563396</v>
      </c>
      <c r="BA59" s="102">
        <f t="shared" si="61"/>
        <v>-418.23689899563396</v>
      </c>
      <c r="BB59" s="103">
        <v>4074.6571646871344</v>
      </c>
      <c r="BC59" s="97">
        <v>7327.63</v>
      </c>
      <c r="BD59" s="99">
        <f t="shared" si="62"/>
        <v>0</v>
      </c>
      <c r="BE59" s="181">
        <f t="shared" si="63"/>
        <v>-3252.9728353128658</v>
      </c>
      <c r="BF59" s="100">
        <f t="shared" si="64"/>
        <v>-3252.9728353128658</v>
      </c>
      <c r="BG59" s="103">
        <v>39342.496038117497</v>
      </c>
      <c r="BH59" s="97">
        <v>11024.463422213483</v>
      </c>
      <c r="BI59" s="97">
        <f t="shared" si="65"/>
        <v>28318.032615904012</v>
      </c>
      <c r="BJ59" s="97">
        <f t="shared" si="66"/>
        <v>0</v>
      </c>
      <c r="BK59" s="252">
        <f t="shared" si="67"/>
        <v>28318.032615904012</v>
      </c>
      <c r="BL59" s="103">
        <v>3779.4109935871275</v>
      </c>
      <c r="BM59" s="97">
        <v>3951.8976599781108</v>
      </c>
      <c r="BN59" s="99">
        <f t="shared" si="68"/>
        <v>0</v>
      </c>
      <c r="BO59" s="181">
        <f t="shared" si="69"/>
        <v>-172.48666639098337</v>
      </c>
      <c r="BP59" s="100">
        <f t="shared" si="70"/>
        <v>-172.48666639098337</v>
      </c>
      <c r="BQ59" s="103">
        <v>9.8719660638598672</v>
      </c>
      <c r="BR59" s="97">
        <v>0</v>
      </c>
      <c r="BS59" s="97">
        <f t="shared" si="71"/>
        <v>9.8719660638598672</v>
      </c>
      <c r="BT59" s="97">
        <f t="shared" si="72"/>
        <v>0</v>
      </c>
      <c r="BU59" s="102">
        <f t="shared" si="73"/>
        <v>9.8719660638598672</v>
      </c>
      <c r="BV59" s="103">
        <v>20282.931176912556</v>
      </c>
      <c r="BW59" s="97">
        <v>22555.140000000003</v>
      </c>
      <c r="BX59" s="99">
        <f t="shared" si="74"/>
        <v>0</v>
      </c>
      <c r="BY59" s="101">
        <f t="shared" si="75"/>
        <v>-2272.2088230874469</v>
      </c>
      <c r="BZ59" s="250">
        <f t="shared" si="76"/>
        <v>-2272.2088230874469</v>
      </c>
      <c r="CA59" s="103">
        <v>17332.574878204163</v>
      </c>
      <c r="CB59" s="97">
        <v>21293.06</v>
      </c>
      <c r="CC59" s="97">
        <f t="shared" si="77"/>
        <v>0</v>
      </c>
      <c r="CD59" s="97">
        <f t="shared" si="78"/>
        <v>-3960.4851217958385</v>
      </c>
      <c r="CE59" s="102">
        <f t="shared" si="79"/>
        <v>-3960.4851217958385</v>
      </c>
      <c r="CF59" s="254">
        <f t="shared" si="80"/>
        <v>184015.80930225604</v>
      </c>
      <c r="CG59" s="97">
        <f t="shared" si="81"/>
        <v>163068.3058358462</v>
      </c>
      <c r="CH59" s="97">
        <f t="shared" si="82"/>
        <v>20947.503466409835</v>
      </c>
      <c r="CI59" s="104">
        <f t="shared" si="83"/>
        <v>0</v>
      </c>
      <c r="CJ59" s="97">
        <f t="shared" si="84"/>
        <v>20947.503466409835</v>
      </c>
      <c r="CK59" s="259">
        <f t="shared" si="85"/>
        <v>0.88616465321192917</v>
      </c>
      <c r="CL59" s="107">
        <v>24810.3</v>
      </c>
      <c r="CM59" s="108">
        <v>18256.059999999998</v>
      </c>
      <c r="CN59" s="176">
        <f t="shared" si="86"/>
        <v>6554.2400000000016</v>
      </c>
      <c r="CR59" s="133"/>
      <c r="CS59" s="133"/>
    </row>
    <row r="60" spans="1:97" ht="15.75" customHeight="1" x14ac:dyDescent="0.2">
      <c r="A60" s="225">
        <v>54</v>
      </c>
      <c r="B60" s="223" t="s">
        <v>80</v>
      </c>
      <c r="C60" s="94">
        <v>5398.2000000000007</v>
      </c>
      <c r="D60" s="95">
        <v>20028.099587324723</v>
      </c>
      <c r="E60" s="95">
        <v>21537.573369651502</v>
      </c>
      <c r="F60" s="96">
        <f t="shared" si="34"/>
        <v>0</v>
      </c>
      <c r="G60" s="97">
        <f t="shared" si="35"/>
        <v>-1509.4737823267787</v>
      </c>
      <c r="H60" s="164">
        <f t="shared" si="36"/>
        <v>-1509.4737823267787</v>
      </c>
      <c r="I60" s="165">
        <v>28454.694470110378</v>
      </c>
      <c r="J60" s="95">
        <v>28612.151380827116</v>
      </c>
      <c r="K60" s="97">
        <f t="shared" si="37"/>
        <v>0</v>
      </c>
      <c r="L60" s="97">
        <f t="shared" si="38"/>
        <v>-157.45691071673718</v>
      </c>
      <c r="M60" s="166">
        <f t="shared" si="39"/>
        <v>-157.45691071673718</v>
      </c>
      <c r="N60" s="103">
        <v>15750.224894831186</v>
      </c>
      <c r="O60" s="98">
        <v>14210.63</v>
      </c>
      <c r="P60" s="99">
        <f t="shared" si="40"/>
        <v>1539.594894831187</v>
      </c>
      <c r="Q60" s="99">
        <f t="shared" si="41"/>
        <v>0</v>
      </c>
      <c r="R60" s="102">
        <f t="shared" si="42"/>
        <v>1539.594894831187</v>
      </c>
      <c r="S60" s="103">
        <v>782.17474568051011</v>
      </c>
      <c r="T60" s="97">
        <v>812.72</v>
      </c>
      <c r="U60" s="99">
        <f t="shared" si="43"/>
        <v>0</v>
      </c>
      <c r="V60" s="101">
        <f t="shared" si="44"/>
        <v>-30.545254319489914</v>
      </c>
      <c r="W60" s="102">
        <v>-30.545254319489914</v>
      </c>
      <c r="X60" s="103">
        <v>9709.0299642256941</v>
      </c>
      <c r="Y60" s="97">
        <v>7997.0483333333332</v>
      </c>
      <c r="Z60" s="99">
        <f t="shared" si="45"/>
        <v>1711.981630892361</v>
      </c>
      <c r="AA60" s="101">
        <f t="shared" si="46"/>
        <v>0</v>
      </c>
      <c r="AB60" s="102">
        <v>1711.981630892361</v>
      </c>
      <c r="AC60" s="103">
        <v>0</v>
      </c>
      <c r="AD60" s="97">
        <v>0</v>
      </c>
      <c r="AE60" s="97">
        <f t="shared" si="47"/>
        <v>0</v>
      </c>
      <c r="AF60" s="97">
        <f t="shared" si="48"/>
        <v>0</v>
      </c>
      <c r="AG60" s="252">
        <f t="shared" si="49"/>
        <v>0</v>
      </c>
      <c r="AH60" s="103">
        <v>28508.273549343212</v>
      </c>
      <c r="AI60" s="97">
        <v>17484.907223662412</v>
      </c>
      <c r="AJ60" s="99">
        <f t="shared" si="50"/>
        <v>11023.366325680799</v>
      </c>
      <c r="AK60" s="181">
        <f t="shared" si="51"/>
        <v>0</v>
      </c>
      <c r="AL60" s="102">
        <f t="shared" si="52"/>
        <v>11023.366325680799</v>
      </c>
      <c r="AM60" s="103">
        <v>1099.9045564406463</v>
      </c>
      <c r="AN60" s="97">
        <v>941.23</v>
      </c>
      <c r="AO60" s="97">
        <f t="shared" si="53"/>
        <v>158.67455644064626</v>
      </c>
      <c r="AP60" s="97">
        <f t="shared" si="54"/>
        <v>0</v>
      </c>
      <c r="AQ60" s="252">
        <f t="shared" si="55"/>
        <v>158.67455644064626</v>
      </c>
      <c r="AR60" s="103">
        <v>45.227428262889255</v>
      </c>
      <c r="AS60" s="97">
        <v>0</v>
      </c>
      <c r="AT60" s="99">
        <f t="shared" si="56"/>
        <v>45.227428262889255</v>
      </c>
      <c r="AU60" s="181">
        <f t="shared" si="57"/>
        <v>0</v>
      </c>
      <c r="AV60" s="100">
        <f t="shared" si="58"/>
        <v>45.227428262889255</v>
      </c>
      <c r="AW60" s="103">
        <v>1261.8376248493175</v>
      </c>
      <c r="AX60" s="97">
        <v>1956.53</v>
      </c>
      <c r="AY60" s="97">
        <f t="shared" si="59"/>
        <v>0</v>
      </c>
      <c r="AZ60" s="97">
        <f t="shared" si="60"/>
        <v>-694.69237515068244</v>
      </c>
      <c r="BA60" s="102">
        <f t="shared" si="61"/>
        <v>-694.69237515068244</v>
      </c>
      <c r="BB60" s="103">
        <v>4075.0240961242057</v>
      </c>
      <c r="BC60" s="97">
        <v>7431.4799999999977</v>
      </c>
      <c r="BD60" s="99">
        <f t="shared" si="62"/>
        <v>0</v>
      </c>
      <c r="BE60" s="181">
        <f t="shared" si="63"/>
        <v>-3356.455903875792</v>
      </c>
      <c r="BF60" s="100">
        <f t="shared" si="64"/>
        <v>-3356.455903875792</v>
      </c>
      <c r="BG60" s="103">
        <v>38732.697706058927</v>
      </c>
      <c r="BH60" s="97">
        <v>37564.733422213481</v>
      </c>
      <c r="BI60" s="97">
        <f t="shared" si="65"/>
        <v>1167.9642838454456</v>
      </c>
      <c r="BJ60" s="97">
        <f t="shared" si="66"/>
        <v>0</v>
      </c>
      <c r="BK60" s="252">
        <f t="shared" si="67"/>
        <v>1167.9642838454456</v>
      </c>
      <c r="BL60" s="103">
        <v>4300.129721508597</v>
      </c>
      <c r="BM60" s="97">
        <v>6684.3301042676621</v>
      </c>
      <c r="BN60" s="99">
        <f t="shared" si="68"/>
        <v>0</v>
      </c>
      <c r="BO60" s="181">
        <f t="shared" si="69"/>
        <v>-2384.2003827590652</v>
      </c>
      <c r="BP60" s="100">
        <f t="shared" si="70"/>
        <v>-2384.2003827590652</v>
      </c>
      <c r="BQ60" s="103">
        <v>9.9369433354557035</v>
      </c>
      <c r="BR60" s="97">
        <v>0</v>
      </c>
      <c r="BS60" s="97">
        <f t="shared" si="71"/>
        <v>9.9369433354557035</v>
      </c>
      <c r="BT60" s="97">
        <f t="shared" si="72"/>
        <v>0</v>
      </c>
      <c r="BU60" s="102">
        <f t="shared" si="73"/>
        <v>9.9369433354557035</v>
      </c>
      <c r="BV60" s="103">
        <v>19668.830503594341</v>
      </c>
      <c r="BW60" s="97">
        <v>10535.710000000001</v>
      </c>
      <c r="BX60" s="99">
        <f t="shared" si="74"/>
        <v>9133.1205035943403</v>
      </c>
      <c r="BY60" s="101">
        <f t="shared" si="75"/>
        <v>0</v>
      </c>
      <c r="BZ60" s="250">
        <f t="shared" si="76"/>
        <v>9133.1205035943403</v>
      </c>
      <c r="CA60" s="103">
        <v>15982.885459179406</v>
      </c>
      <c r="CB60" s="97">
        <v>16680.57</v>
      </c>
      <c r="CC60" s="97">
        <f t="shared" si="77"/>
        <v>0</v>
      </c>
      <c r="CD60" s="97">
        <f t="shared" si="78"/>
        <v>-697.68454082059361</v>
      </c>
      <c r="CE60" s="102">
        <f t="shared" si="79"/>
        <v>-697.68454082059361</v>
      </c>
      <c r="CF60" s="254">
        <f t="shared" si="80"/>
        <v>188408.97125086948</v>
      </c>
      <c r="CG60" s="97">
        <f t="shared" si="81"/>
        <v>172449.61383395549</v>
      </c>
      <c r="CH60" s="97">
        <f t="shared" si="82"/>
        <v>15959.35741691399</v>
      </c>
      <c r="CI60" s="104">
        <f t="shared" si="83"/>
        <v>0</v>
      </c>
      <c r="CJ60" s="97">
        <f t="shared" si="84"/>
        <v>15959.35741691399</v>
      </c>
      <c r="CK60" s="259">
        <f t="shared" si="85"/>
        <v>0.91529406847796091</v>
      </c>
      <c r="CL60" s="107">
        <v>18805.53</v>
      </c>
      <c r="CM60" s="108">
        <v>18897.579999999994</v>
      </c>
      <c r="CN60" s="176"/>
      <c r="CR60" s="133"/>
      <c r="CS60" s="133"/>
    </row>
    <row r="61" spans="1:97" ht="15.75" customHeight="1" x14ac:dyDescent="0.2">
      <c r="A61" s="225">
        <v>55</v>
      </c>
      <c r="B61" s="223" t="s">
        <v>81</v>
      </c>
      <c r="C61" s="94">
        <v>2442.4</v>
      </c>
      <c r="D61" s="95">
        <v>7057.2510136529099</v>
      </c>
      <c r="E61" s="95">
        <v>7720.1538453560534</v>
      </c>
      <c r="F61" s="96">
        <f t="shared" si="34"/>
        <v>0</v>
      </c>
      <c r="G61" s="97">
        <f t="shared" si="35"/>
        <v>-662.90283170314342</v>
      </c>
      <c r="H61" s="164">
        <f t="shared" si="36"/>
        <v>-662.90283170314342</v>
      </c>
      <c r="I61" s="165">
        <v>17665.670418270576</v>
      </c>
      <c r="J61" s="95">
        <v>16920.07377774753</v>
      </c>
      <c r="K61" s="97">
        <f t="shared" si="37"/>
        <v>745.59664052304652</v>
      </c>
      <c r="L61" s="97">
        <f t="shared" si="38"/>
        <v>0</v>
      </c>
      <c r="M61" s="166">
        <f t="shared" si="39"/>
        <v>745.59664052304652</v>
      </c>
      <c r="N61" s="103">
        <v>6096.1882552973802</v>
      </c>
      <c r="O61" s="98">
        <v>6361.420000000001</v>
      </c>
      <c r="P61" s="99">
        <f t="shared" si="40"/>
        <v>0</v>
      </c>
      <c r="Q61" s="99">
        <f t="shared" si="41"/>
        <v>-265.23174470262074</v>
      </c>
      <c r="R61" s="102">
        <f t="shared" si="42"/>
        <v>-265.23174470262074</v>
      </c>
      <c r="S61" s="103">
        <v>424.95516909471587</v>
      </c>
      <c r="T61" s="97">
        <v>326.74</v>
      </c>
      <c r="U61" s="99">
        <f t="shared" si="43"/>
        <v>98.215169094715861</v>
      </c>
      <c r="V61" s="101">
        <f t="shared" si="44"/>
        <v>0</v>
      </c>
      <c r="W61" s="102">
        <v>98.215169094715861</v>
      </c>
      <c r="X61" s="103">
        <v>3866.9643805567134</v>
      </c>
      <c r="Y61" s="97">
        <v>2812.855</v>
      </c>
      <c r="Z61" s="99">
        <f t="shared" si="45"/>
        <v>1054.1093805567134</v>
      </c>
      <c r="AA61" s="101">
        <f t="shared" si="46"/>
        <v>0</v>
      </c>
      <c r="AB61" s="102">
        <v>1054.1093805567134</v>
      </c>
      <c r="AC61" s="103">
        <v>0</v>
      </c>
      <c r="AD61" s="97">
        <v>0</v>
      </c>
      <c r="AE61" s="97">
        <f t="shared" si="47"/>
        <v>0</v>
      </c>
      <c r="AF61" s="97">
        <f t="shared" si="48"/>
        <v>0</v>
      </c>
      <c r="AG61" s="252">
        <f t="shared" si="49"/>
        <v>0</v>
      </c>
      <c r="AH61" s="103">
        <v>13950.809108675496</v>
      </c>
      <c r="AI61" s="97">
        <v>11144.322210160964</v>
      </c>
      <c r="AJ61" s="99">
        <f t="shared" si="50"/>
        <v>2806.4868985145313</v>
      </c>
      <c r="AK61" s="181">
        <f t="shared" si="51"/>
        <v>0</v>
      </c>
      <c r="AL61" s="102">
        <f t="shared" si="52"/>
        <v>2806.4868985145313</v>
      </c>
      <c r="AM61" s="103">
        <v>625.23305103555458</v>
      </c>
      <c r="AN61" s="97">
        <v>529.80999999999995</v>
      </c>
      <c r="AO61" s="97">
        <f t="shared" si="53"/>
        <v>95.423051035554636</v>
      </c>
      <c r="AP61" s="97">
        <f t="shared" si="54"/>
        <v>0</v>
      </c>
      <c r="AQ61" s="252">
        <f t="shared" si="55"/>
        <v>95.423051035554636</v>
      </c>
      <c r="AR61" s="103">
        <v>24.425522150519843</v>
      </c>
      <c r="AS61" s="97">
        <v>0</v>
      </c>
      <c r="AT61" s="99">
        <f t="shared" si="56"/>
        <v>24.425522150519843</v>
      </c>
      <c r="AU61" s="181">
        <f t="shared" si="57"/>
        <v>0</v>
      </c>
      <c r="AV61" s="100">
        <f t="shared" si="58"/>
        <v>24.425522150519843</v>
      </c>
      <c r="AW61" s="103">
        <v>659.43659391107303</v>
      </c>
      <c r="AX61" s="97">
        <v>599.06000000000006</v>
      </c>
      <c r="AY61" s="97">
        <f t="shared" si="59"/>
        <v>60.376593911072973</v>
      </c>
      <c r="AZ61" s="97">
        <f t="shared" si="60"/>
        <v>0</v>
      </c>
      <c r="BA61" s="102">
        <f t="shared" si="61"/>
        <v>60.376593911072973</v>
      </c>
      <c r="BB61" s="103">
        <v>1331.066089811022</v>
      </c>
      <c r="BC61" s="97">
        <v>3163.4500000000003</v>
      </c>
      <c r="BD61" s="99">
        <f t="shared" si="62"/>
        <v>0</v>
      </c>
      <c r="BE61" s="181">
        <f t="shared" si="63"/>
        <v>-1832.3839101889782</v>
      </c>
      <c r="BF61" s="100">
        <f t="shared" si="64"/>
        <v>-1832.3839101889782</v>
      </c>
      <c r="BG61" s="103">
        <v>19377.798228524647</v>
      </c>
      <c r="BH61" s="97">
        <v>2725.6481087687248</v>
      </c>
      <c r="BI61" s="97">
        <f t="shared" si="65"/>
        <v>16652.150119755923</v>
      </c>
      <c r="BJ61" s="97">
        <f t="shared" si="66"/>
        <v>0</v>
      </c>
      <c r="BK61" s="252">
        <f t="shared" si="67"/>
        <v>16652.150119755923</v>
      </c>
      <c r="BL61" s="103">
        <v>1745.084385535087</v>
      </c>
      <c r="BM61" s="97">
        <v>4205.3874639367214</v>
      </c>
      <c r="BN61" s="99">
        <f t="shared" si="68"/>
        <v>0</v>
      </c>
      <c r="BO61" s="181">
        <f t="shared" si="69"/>
        <v>-2460.3030784016346</v>
      </c>
      <c r="BP61" s="100">
        <f t="shared" si="70"/>
        <v>-2460.3030784016346</v>
      </c>
      <c r="BQ61" s="103">
        <v>6.1022490570998729</v>
      </c>
      <c r="BR61" s="97">
        <v>0</v>
      </c>
      <c r="BS61" s="97">
        <f t="shared" si="71"/>
        <v>6.1022490570998729</v>
      </c>
      <c r="BT61" s="97">
        <f t="shared" si="72"/>
        <v>0</v>
      </c>
      <c r="BU61" s="102">
        <f t="shared" si="73"/>
        <v>6.1022490570998729</v>
      </c>
      <c r="BV61" s="103">
        <v>5052.0715396647574</v>
      </c>
      <c r="BW61" s="97">
        <v>3752.6700000000005</v>
      </c>
      <c r="BX61" s="99">
        <f t="shared" si="74"/>
        <v>1299.4015396647569</v>
      </c>
      <c r="BY61" s="101">
        <f t="shared" si="75"/>
        <v>0</v>
      </c>
      <c r="BZ61" s="250">
        <f t="shared" si="76"/>
        <v>1299.4015396647569</v>
      </c>
      <c r="CA61" s="103">
        <v>6370.3286883104465</v>
      </c>
      <c r="CB61" s="97">
        <v>11788.93</v>
      </c>
      <c r="CC61" s="97">
        <f t="shared" si="77"/>
        <v>0</v>
      </c>
      <c r="CD61" s="97">
        <f t="shared" si="78"/>
        <v>-5418.6013116895538</v>
      </c>
      <c r="CE61" s="102">
        <f t="shared" si="79"/>
        <v>-5418.6013116895538</v>
      </c>
      <c r="CF61" s="254">
        <f t="shared" si="80"/>
        <v>84253.384693547996</v>
      </c>
      <c r="CG61" s="97">
        <f t="shared" si="81"/>
        <v>72050.52040596999</v>
      </c>
      <c r="CH61" s="97">
        <f t="shared" si="82"/>
        <v>12202.864287578006</v>
      </c>
      <c r="CI61" s="104">
        <f t="shared" si="83"/>
        <v>0</v>
      </c>
      <c r="CJ61" s="97">
        <f t="shared" si="84"/>
        <v>12202.864287578006</v>
      </c>
      <c r="CK61" s="259">
        <f t="shared" si="85"/>
        <v>0.85516469953150165</v>
      </c>
      <c r="CL61" s="107">
        <v>6001.4</v>
      </c>
      <c r="CM61" s="108">
        <v>8379.3399999999983</v>
      </c>
      <c r="CN61" s="176"/>
      <c r="CR61" s="133"/>
      <c r="CS61" s="133"/>
    </row>
    <row r="62" spans="1:97" ht="15.75" customHeight="1" x14ac:dyDescent="0.2">
      <c r="A62" s="225">
        <v>56</v>
      </c>
      <c r="B62" s="223" t="s">
        <v>82</v>
      </c>
      <c r="C62" s="94">
        <v>2314.2000000000003</v>
      </c>
      <c r="D62" s="95">
        <v>7982.6692521739024</v>
      </c>
      <c r="E62" s="95">
        <v>9044.5924372156642</v>
      </c>
      <c r="F62" s="96">
        <f t="shared" si="34"/>
        <v>0</v>
      </c>
      <c r="G62" s="97">
        <f t="shared" si="35"/>
        <v>-1061.9231850417618</v>
      </c>
      <c r="H62" s="164">
        <f t="shared" si="36"/>
        <v>-1061.9231850417618</v>
      </c>
      <c r="I62" s="165">
        <v>18044.982013612076</v>
      </c>
      <c r="J62" s="95">
        <v>20586.708667868264</v>
      </c>
      <c r="K62" s="97">
        <f t="shared" si="37"/>
        <v>0</v>
      </c>
      <c r="L62" s="97">
        <f t="shared" si="38"/>
        <v>-2541.7266542561883</v>
      </c>
      <c r="M62" s="166">
        <f t="shared" si="39"/>
        <v>-2541.7266542561883</v>
      </c>
      <c r="N62" s="103">
        <v>6411.1788253364884</v>
      </c>
      <c r="O62" s="98">
        <v>6238.8099999999995</v>
      </c>
      <c r="P62" s="99">
        <f t="shared" si="40"/>
        <v>172.36882533648895</v>
      </c>
      <c r="Q62" s="99">
        <f t="shared" si="41"/>
        <v>0</v>
      </c>
      <c r="R62" s="102">
        <f t="shared" si="42"/>
        <v>172.36882533648895</v>
      </c>
      <c r="S62" s="103">
        <v>667.63241972130345</v>
      </c>
      <c r="T62" s="97">
        <v>493.68000000000006</v>
      </c>
      <c r="U62" s="99">
        <f t="shared" si="43"/>
        <v>173.95241972130339</v>
      </c>
      <c r="V62" s="101">
        <f t="shared" si="44"/>
        <v>0</v>
      </c>
      <c r="W62" s="102">
        <v>173.95241972130339</v>
      </c>
      <c r="X62" s="103">
        <v>-6.1793600002602034E-4</v>
      </c>
      <c r="Y62" s="97">
        <v>0</v>
      </c>
      <c r="Z62" s="99">
        <f t="shared" si="45"/>
        <v>0</v>
      </c>
      <c r="AA62" s="101">
        <f t="shared" si="46"/>
        <v>-6.1793600002602034E-4</v>
      </c>
      <c r="AB62" s="102">
        <v>-6.1793600002602034E-4</v>
      </c>
      <c r="AC62" s="103">
        <v>0</v>
      </c>
      <c r="AD62" s="97">
        <v>0</v>
      </c>
      <c r="AE62" s="97">
        <f t="shared" si="47"/>
        <v>0</v>
      </c>
      <c r="AF62" s="97">
        <f t="shared" si="48"/>
        <v>0</v>
      </c>
      <c r="AG62" s="252">
        <f t="shared" si="49"/>
        <v>0</v>
      </c>
      <c r="AH62" s="103">
        <v>9878.1479578016406</v>
      </c>
      <c r="AI62" s="97">
        <v>4724.87</v>
      </c>
      <c r="AJ62" s="99">
        <f t="shared" si="50"/>
        <v>5153.2779578016407</v>
      </c>
      <c r="AK62" s="181">
        <f t="shared" si="51"/>
        <v>0</v>
      </c>
      <c r="AL62" s="102">
        <f t="shared" si="52"/>
        <v>5153.2779578016407</v>
      </c>
      <c r="AM62" s="103">
        <v>955.76307563683315</v>
      </c>
      <c r="AN62" s="97">
        <v>807.49999999999977</v>
      </c>
      <c r="AO62" s="97">
        <f t="shared" si="53"/>
        <v>148.26307563683338</v>
      </c>
      <c r="AP62" s="97">
        <f t="shared" si="54"/>
        <v>0</v>
      </c>
      <c r="AQ62" s="252">
        <f t="shared" si="55"/>
        <v>148.26307563683338</v>
      </c>
      <c r="AR62" s="103">
        <v>41.660371975196767</v>
      </c>
      <c r="AS62" s="97">
        <v>0</v>
      </c>
      <c r="AT62" s="99">
        <f t="shared" si="56"/>
        <v>41.660371975196767</v>
      </c>
      <c r="AU62" s="181">
        <f t="shared" si="57"/>
        <v>0</v>
      </c>
      <c r="AV62" s="100">
        <f t="shared" si="58"/>
        <v>41.660371975196767</v>
      </c>
      <c r="AW62" s="103">
        <v>4057.9300634680003</v>
      </c>
      <c r="AX62" s="97">
        <v>3251.1499999999992</v>
      </c>
      <c r="AY62" s="97">
        <f t="shared" si="59"/>
        <v>806.78006346800112</v>
      </c>
      <c r="AZ62" s="97">
        <f t="shared" si="60"/>
        <v>0</v>
      </c>
      <c r="BA62" s="102">
        <f t="shared" si="61"/>
        <v>806.78006346800112</v>
      </c>
      <c r="BB62" s="103">
        <v>1735.616470364459</v>
      </c>
      <c r="BC62" s="97">
        <v>821.45</v>
      </c>
      <c r="BD62" s="99">
        <f t="shared" si="62"/>
        <v>914.16647036445897</v>
      </c>
      <c r="BE62" s="181">
        <f t="shared" si="63"/>
        <v>0</v>
      </c>
      <c r="BF62" s="100">
        <f t="shared" si="64"/>
        <v>914.16647036445897</v>
      </c>
      <c r="BG62" s="103">
        <v>17307.89777743621</v>
      </c>
      <c r="BH62" s="97">
        <v>2168.7714930408561</v>
      </c>
      <c r="BI62" s="97">
        <f t="shared" si="65"/>
        <v>15139.126284395354</v>
      </c>
      <c r="BJ62" s="97">
        <f t="shared" si="66"/>
        <v>0</v>
      </c>
      <c r="BK62" s="252">
        <f t="shared" si="67"/>
        <v>15139.126284395354</v>
      </c>
      <c r="BL62" s="103">
        <v>3011.5873669474981</v>
      </c>
      <c r="BM62" s="97">
        <v>5488.1892483131614</v>
      </c>
      <c r="BN62" s="99">
        <f t="shared" si="68"/>
        <v>0</v>
      </c>
      <c r="BO62" s="181">
        <f t="shared" si="69"/>
        <v>-2476.6018813656633</v>
      </c>
      <c r="BP62" s="100">
        <f t="shared" si="70"/>
        <v>-2476.6018813656633</v>
      </c>
      <c r="BQ62" s="103">
        <v>5.142891027007277</v>
      </c>
      <c r="BR62" s="97">
        <v>0</v>
      </c>
      <c r="BS62" s="97">
        <f t="shared" si="71"/>
        <v>5.142891027007277</v>
      </c>
      <c r="BT62" s="97">
        <f t="shared" si="72"/>
        <v>0</v>
      </c>
      <c r="BU62" s="102">
        <f t="shared" si="73"/>
        <v>5.142891027007277</v>
      </c>
      <c r="BV62" s="103">
        <v>3427.3083783451812</v>
      </c>
      <c r="BW62" s="97">
        <v>3765.4399999999996</v>
      </c>
      <c r="BX62" s="99">
        <f t="shared" si="74"/>
        <v>0</v>
      </c>
      <c r="BY62" s="101">
        <f t="shared" si="75"/>
        <v>-338.13162165481845</v>
      </c>
      <c r="BZ62" s="250">
        <f t="shared" si="76"/>
        <v>-338.13162165481845</v>
      </c>
      <c r="CA62" s="103">
        <v>-4.9040320000131032E-3</v>
      </c>
      <c r="CB62" s="97">
        <v>0</v>
      </c>
      <c r="CC62" s="97">
        <f t="shared" si="77"/>
        <v>0</v>
      </c>
      <c r="CD62" s="97">
        <f t="shared" si="78"/>
        <v>-4.9040320000131032E-3</v>
      </c>
      <c r="CE62" s="102">
        <f t="shared" si="79"/>
        <v>-4.9040320000131032E-3</v>
      </c>
      <c r="CF62" s="254">
        <f t="shared" si="80"/>
        <v>73527.511341877806</v>
      </c>
      <c r="CG62" s="97">
        <f t="shared" si="81"/>
        <v>57391.161846437943</v>
      </c>
      <c r="CH62" s="97">
        <f t="shared" si="82"/>
        <v>16136.349495439863</v>
      </c>
      <c r="CI62" s="104">
        <f t="shared" si="83"/>
        <v>0</v>
      </c>
      <c r="CJ62" s="97">
        <f t="shared" si="84"/>
        <v>16136.349495439863</v>
      </c>
      <c r="CK62" s="259">
        <f t="shared" si="85"/>
        <v>0.78053997475296899</v>
      </c>
      <c r="CL62" s="107">
        <v>20309.849999999999</v>
      </c>
      <c r="CM62" s="108">
        <v>7090.4399999999987</v>
      </c>
      <c r="CN62" s="176">
        <f t="shared" si="86"/>
        <v>13219.41</v>
      </c>
      <c r="CR62" s="133"/>
      <c r="CS62" s="133"/>
    </row>
    <row r="63" spans="1:97" ht="15.75" customHeight="1" x14ac:dyDescent="0.2">
      <c r="A63" s="225">
        <v>57</v>
      </c>
      <c r="B63" s="223" t="s">
        <v>83</v>
      </c>
      <c r="C63" s="94">
        <v>2887.9</v>
      </c>
      <c r="D63" s="95">
        <v>6422.6916761092298</v>
      </c>
      <c r="E63" s="95">
        <v>7003.2908824253664</v>
      </c>
      <c r="F63" s="96">
        <f t="shared" si="34"/>
        <v>0</v>
      </c>
      <c r="G63" s="97">
        <f t="shared" si="35"/>
        <v>-580.59920631613659</v>
      </c>
      <c r="H63" s="164">
        <f t="shared" si="36"/>
        <v>-580.59920631613659</v>
      </c>
      <c r="I63" s="165">
        <v>16305.11147654922</v>
      </c>
      <c r="J63" s="95">
        <v>15626.828121971503</v>
      </c>
      <c r="K63" s="97">
        <f t="shared" si="37"/>
        <v>678.28335457771755</v>
      </c>
      <c r="L63" s="97">
        <f t="shared" si="38"/>
        <v>0</v>
      </c>
      <c r="M63" s="166">
        <f t="shared" si="39"/>
        <v>678.28335457771755</v>
      </c>
      <c r="N63" s="103">
        <v>11898.156906649989</v>
      </c>
      <c r="O63" s="98">
        <v>10621.369999999999</v>
      </c>
      <c r="P63" s="99">
        <f t="shared" si="40"/>
        <v>1276.7869066499898</v>
      </c>
      <c r="Q63" s="99">
        <f t="shared" si="41"/>
        <v>0</v>
      </c>
      <c r="R63" s="102">
        <f t="shared" si="42"/>
        <v>1276.7869066499898</v>
      </c>
      <c r="S63" s="103">
        <v>586.24720654057376</v>
      </c>
      <c r="T63" s="97">
        <v>594.34</v>
      </c>
      <c r="U63" s="99">
        <f t="shared" si="43"/>
        <v>0</v>
      </c>
      <c r="V63" s="101">
        <f t="shared" si="44"/>
        <v>-8.0927934594262751</v>
      </c>
      <c r="W63" s="102">
        <v>-8.0927934594262751</v>
      </c>
      <c r="X63" s="103">
        <v>0</v>
      </c>
      <c r="Y63" s="97">
        <v>0</v>
      </c>
      <c r="Z63" s="99">
        <f t="shared" si="45"/>
        <v>0</v>
      </c>
      <c r="AA63" s="101">
        <f t="shared" si="46"/>
        <v>0</v>
      </c>
      <c r="AB63" s="102">
        <v>0</v>
      </c>
      <c r="AC63" s="103">
        <v>0</v>
      </c>
      <c r="AD63" s="97">
        <v>0</v>
      </c>
      <c r="AE63" s="97">
        <f t="shared" si="47"/>
        <v>0</v>
      </c>
      <c r="AF63" s="97">
        <f t="shared" si="48"/>
        <v>0</v>
      </c>
      <c r="AG63" s="252">
        <f t="shared" si="49"/>
        <v>0</v>
      </c>
      <c r="AH63" s="103">
        <v>17531.021301674995</v>
      </c>
      <c r="AI63" s="97">
        <v>18770.674122513876</v>
      </c>
      <c r="AJ63" s="99">
        <f t="shared" si="50"/>
        <v>0</v>
      </c>
      <c r="AK63" s="181">
        <f t="shared" si="51"/>
        <v>-1239.6528208388809</v>
      </c>
      <c r="AL63" s="102">
        <f t="shared" si="52"/>
        <v>-1239.6528208388809</v>
      </c>
      <c r="AM63" s="103">
        <v>1192.7065895537394</v>
      </c>
      <c r="AN63" s="97">
        <v>1031.7499999999998</v>
      </c>
      <c r="AO63" s="97">
        <f t="shared" si="53"/>
        <v>160.9565895537396</v>
      </c>
      <c r="AP63" s="97">
        <f t="shared" si="54"/>
        <v>0</v>
      </c>
      <c r="AQ63" s="252">
        <f t="shared" si="55"/>
        <v>160.9565895537396</v>
      </c>
      <c r="AR63" s="103">
        <v>51.990486838982605</v>
      </c>
      <c r="AS63" s="97">
        <v>150.6</v>
      </c>
      <c r="AT63" s="99">
        <f t="shared" si="56"/>
        <v>0</v>
      </c>
      <c r="AU63" s="181">
        <f t="shared" si="57"/>
        <v>-98.609513161017389</v>
      </c>
      <c r="AV63" s="100">
        <f t="shared" si="58"/>
        <v>-98.609513161017389</v>
      </c>
      <c r="AW63" s="103">
        <v>1052.6495871452066</v>
      </c>
      <c r="AX63" s="97">
        <v>1407.47</v>
      </c>
      <c r="AY63" s="97">
        <f t="shared" si="59"/>
        <v>0</v>
      </c>
      <c r="AZ63" s="97">
        <f t="shared" si="60"/>
        <v>-354.8204128547934</v>
      </c>
      <c r="BA63" s="102">
        <f t="shared" si="61"/>
        <v>-354.8204128547934</v>
      </c>
      <c r="BB63" s="103">
        <v>5069.7143465475638</v>
      </c>
      <c r="BC63" s="97">
        <v>3067.89</v>
      </c>
      <c r="BD63" s="99">
        <f t="shared" si="62"/>
        <v>2001.8243465475639</v>
      </c>
      <c r="BE63" s="181">
        <f t="shared" si="63"/>
        <v>0</v>
      </c>
      <c r="BF63" s="100">
        <f t="shared" si="64"/>
        <v>2001.8243465475639</v>
      </c>
      <c r="BG63" s="103">
        <v>35310.392597746562</v>
      </c>
      <c r="BH63" s="97">
        <v>52295.71</v>
      </c>
      <c r="BI63" s="97">
        <f t="shared" si="65"/>
        <v>0</v>
      </c>
      <c r="BJ63" s="97">
        <f t="shared" si="66"/>
        <v>-16985.317402253437</v>
      </c>
      <c r="BK63" s="252">
        <f t="shared" si="67"/>
        <v>-16985.317402253437</v>
      </c>
      <c r="BL63" s="103">
        <v>3674.8550841164379</v>
      </c>
      <c r="BM63" s="97">
        <v>6091.3374554313659</v>
      </c>
      <c r="BN63" s="99">
        <f t="shared" si="68"/>
        <v>0</v>
      </c>
      <c r="BO63" s="181">
        <f t="shared" si="69"/>
        <v>-2416.4823713149281</v>
      </c>
      <c r="BP63" s="100">
        <f t="shared" si="70"/>
        <v>-2416.4823713149281</v>
      </c>
      <c r="BQ63" s="103">
        <v>4.6206432732392821</v>
      </c>
      <c r="BR63" s="97">
        <v>0</v>
      </c>
      <c r="BS63" s="97">
        <f t="shared" si="71"/>
        <v>4.6206432732392821</v>
      </c>
      <c r="BT63" s="97">
        <f t="shared" si="72"/>
        <v>0</v>
      </c>
      <c r="BU63" s="102">
        <f t="shared" si="73"/>
        <v>4.6206432732392821</v>
      </c>
      <c r="BV63" s="103">
        <v>7296.2813244512618</v>
      </c>
      <c r="BW63" s="97">
        <v>8208.2799999999988</v>
      </c>
      <c r="BX63" s="99">
        <f t="shared" si="74"/>
        <v>0</v>
      </c>
      <c r="BY63" s="101">
        <f t="shared" si="75"/>
        <v>-911.99867554873708</v>
      </c>
      <c r="BZ63" s="250">
        <f t="shared" si="76"/>
        <v>-911.99867554873708</v>
      </c>
      <c r="CA63" s="103">
        <v>0</v>
      </c>
      <c r="CB63" s="97">
        <v>0</v>
      </c>
      <c r="CC63" s="97">
        <f t="shared" si="77"/>
        <v>0</v>
      </c>
      <c r="CD63" s="97">
        <f t="shared" si="78"/>
        <v>0</v>
      </c>
      <c r="CE63" s="102">
        <f t="shared" si="79"/>
        <v>0</v>
      </c>
      <c r="CF63" s="254">
        <f t="shared" si="80"/>
        <v>106396.43922719703</v>
      </c>
      <c r="CG63" s="97">
        <f t="shared" si="81"/>
        <v>124869.54058234209</v>
      </c>
      <c r="CH63" s="97">
        <f t="shared" si="82"/>
        <v>0</v>
      </c>
      <c r="CI63" s="104">
        <f t="shared" si="83"/>
        <v>-18473.10135514506</v>
      </c>
      <c r="CJ63" s="97">
        <f t="shared" si="84"/>
        <v>-18473.10135514506</v>
      </c>
      <c r="CK63" s="259">
        <f t="shared" si="85"/>
        <v>1.1736251841633341</v>
      </c>
      <c r="CL63" s="107">
        <v>7708.84</v>
      </c>
      <c r="CM63" s="108">
        <v>10460.270000000002</v>
      </c>
      <c r="CN63" s="176"/>
      <c r="CR63" s="133"/>
      <c r="CS63" s="133"/>
    </row>
    <row r="64" spans="1:97" ht="15.75" customHeight="1" x14ac:dyDescent="0.2">
      <c r="A64" s="225">
        <v>58</v>
      </c>
      <c r="B64" s="223" t="s">
        <v>84</v>
      </c>
      <c r="C64" s="94">
        <v>4679.3</v>
      </c>
      <c r="D64" s="95">
        <v>9632.3824444952661</v>
      </c>
      <c r="E64" s="95">
        <v>8294.6594990334979</v>
      </c>
      <c r="F64" s="96">
        <f t="shared" si="34"/>
        <v>1337.7229454617682</v>
      </c>
      <c r="G64" s="97">
        <f t="shared" si="35"/>
        <v>0</v>
      </c>
      <c r="H64" s="164">
        <f t="shared" si="36"/>
        <v>1337.7229454617682</v>
      </c>
      <c r="I64" s="165">
        <v>17386.017075925691</v>
      </c>
      <c r="J64" s="95">
        <v>15389.210713217935</v>
      </c>
      <c r="K64" s="97">
        <f t="shared" si="37"/>
        <v>1996.8063627077554</v>
      </c>
      <c r="L64" s="97">
        <f t="shared" si="38"/>
        <v>0</v>
      </c>
      <c r="M64" s="166">
        <f t="shared" si="39"/>
        <v>1996.8063627077554</v>
      </c>
      <c r="N64" s="103">
        <v>19868.405621057467</v>
      </c>
      <c r="O64" s="98">
        <v>17944.149999999998</v>
      </c>
      <c r="P64" s="99">
        <f t="shared" si="40"/>
        <v>1924.2556210574694</v>
      </c>
      <c r="Q64" s="99">
        <f t="shared" si="41"/>
        <v>0</v>
      </c>
      <c r="R64" s="102">
        <f t="shared" si="42"/>
        <v>1924.2556210574694</v>
      </c>
      <c r="S64" s="103">
        <v>947.56056833408752</v>
      </c>
      <c r="T64" s="97">
        <v>955.48</v>
      </c>
      <c r="U64" s="99">
        <f t="shared" si="43"/>
        <v>0</v>
      </c>
      <c r="V64" s="101">
        <f t="shared" si="44"/>
        <v>-7.9194316659124979</v>
      </c>
      <c r="W64" s="102">
        <v>-7.9194316659124979</v>
      </c>
      <c r="X64" s="103">
        <v>0</v>
      </c>
      <c r="Y64" s="97">
        <v>0</v>
      </c>
      <c r="Z64" s="99">
        <f t="shared" si="45"/>
        <v>0</v>
      </c>
      <c r="AA64" s="101">
        <f t="shared" si="46"/>
        <v>0</v>
      </c>
      <c r="AB64" s="102">
        <v>0</v>
      </c>
      <c r="AC64" s="103">
        <v>0</v>
      </c>
      <c r="AD64" s="97">
        <v>0</v>
      </c>
      <c r="AE64" s="97">
        <f t="shared" si="47"/>
        <v>0</v>
      </c>
      <c r="AF64" s="97">
        <f t="shared" si="48"/>
        <v>0</v>
      </c>
      <c r="AG64" s="252">
        <f t="shared" si="49"/>
        <v>0</v>
      </c>
      <c r="AH64" s="103">
        <v>28153.160794996038</v>
      </c>
      <c r="AI64" s="97">
        <v>65126.568080040925</v>
      </c>
      <c r="AJ64" s="99">
        <f t="shared" si="50"/>
        <v>0</v>
      </c>
      <c r="AK64" s="181">
        <f t="shared" si="51"/>
        <v>-36973.407285044887</v>
      </c>
      <c r="AL64" s="102">
        <f t="shared" si="52"/>
        <v>-36973.407285044887</v>
      </c>
      <c r="AM64" s="103">
        <v>2040.188713917637</v>
      </c>
      <c r="AN64" s="97">
        <v>1758.79</v>
      </c>
      <c r="AO64" s="97">
        <f t="shared" si="53"/>
        <v>281.398713917637</v>
      </c>
      <c r="AP64" s="97">
        <f t="shared" si="54"/>
        <v>0</v>
      </c>
      <c r="AQ64" s="252">
        <f t="shared" si="55"/>
        <v>281.398713917637</v>
      </c>
      <c r="AR64" s="103">
        <v>88.909839151517303</v>
      </c>
      <c r="AS64" s="97">
        <v>0</v>
      </c>
      <c r="AT64" s="99">
        <f t="shared" si="56"/>
        <v>88.909839151517303</v>
      </c>
      <c r="AU64" s="181">
        <f t="shared" si="57"/>
        <v>0</v>
      </c>
      <c r="AV64" s="100">
        <f t="shared" si="58"/>
        <v>88.909839151517303</v>
      </c>
      <c r="AW64" s="103">
        <v>1576.9398794370852</v>
      </c>
      <c r="AX64" s="97">
        <v>2209.8199999999997</v>
      </c>
      <c r="AY64" s="97">
        <f t="shared" si="59"/>
        <v>0</v>
      </c>
      <c r="AZ64" s="97">
        <f t="shared" si="60"/>
        <v>-632.8801205629145</v>
      </c>
      <c r="BA64" s="102">
        <f t="shared" si="61"/>
        <v>-632.8801205629145</v>
      </c>
      <c r="BB64" s="103">
        <v>10062.87608790131</v>
      </c>
      <c r="BC64" s="97">
        <v>3329.12</v>
      </c>
      <c r="BD64" s="99">
        <f t="shared" si="62"/>
        <v>6733.7560879013099</v>
      </c>
      <c r="BE64" s="181">
        <f t="shared" si="63"/>
        <v>0</v>
      </c>
      <c r="BF64" s="100">
        <f t="shared" si="64"/>
        <v>6733.7560879013099</v>
      </c>
      <c r="BG64" s="103">
        <v>64380.474749748217</v>
      </c>
      <c r="BH64" s="97">
        <v>70611.166205842921</v>
      </c>
      <c r="BI64" s="97">
        <f t="shared" si="65"/>
        <v>0</v>
      </c>
      <c r="BJ64" s="97">
        <f t="shared" si="66"/>
        <v>-6230.6914560947043</v>
      </c>
      <c r="BK64" s="252">
        <f t="shared" si="67"/>
        <v>-6230.6914560947043</v>
      </c>
      <c r="BL64" s="103">
        <v>5741.5429939956066</v>
      </c>
      <c r="BM64" s="97">
        <v>6308.9549597454652</v>
      </c>
      <c r="BN64" s="99">
        <f t="shared" si="68"/>
        <v>0</v>
      </c>
      <c r="BO64" s="181">
        <f t="shared" si="69"/>
        <v>-567.41196574985861</v>
      </c>
      <c r="BP64" s="100">
        <f t="shared" si="70"/>
        <v>-567.41196574985861</v>
      </c>
      <c r="BQ64" s="103">
        <v>3.7434493383586869</v>
      </c>
      <c r="BR64" s="97">
        <v>0</v>
      </c>
      <c r="BS64" s="97">
        <f t="shared" si="71"/>
        <v>3.7434493383586869</v>
      </c>
      <c r="BT64" s="97">
        <f t="shared" si="72"/>
        <v>0</v>
      </c>
      <c r="BU64" s="102">
        <f t="shared" si="73"/>
        <v>3.7434493383586869</v>
      </c>
      <c r="BV64" s="103">
        <v>11897.17778170175</v>
      </c>
      <c r="BW64" s="97">
        <v>19332.400000000001</v>
      </c>
      <c r="BX64" s="99">
        <f t="shared" si="74"/>
        <v>0</v>
      </c>
      <c r="BY64" s="101">
        <f t="shared" si="75"/>
        <v>-7435.2222182982514</v>
      </c>
      <c r="BZ64" s="250">
        <f t="shared" si="76"/>
        <v>-7435.2222182982514</v>
      </c>
      <c r="CA64" s="103">
        <v>0</v>
      </c>
      <c r="CB64" s="97">
        <v>0</v>
      </c>
      <c r="CC64" s="97">
        <f t="shared" si="77"/>
        <v>0</v>
      </c>
      <c r="CD64" s="97">
        <f t="shared" si="78"/>
        <v>0</v>
      </c>
      <c r="CE64" s="102">
        <f t="shared" si="79"/>
        <v>0</v>
      </c>
      <c r="CF64" s="254">
        <f t="shared" si="80"/>
        <v>171779.38000000003</v>
      </c>
      <c r="CG64" s="97">
        <f t="shared" si="81"/>
        <v>211260.31945788072</v>
      </c>
      <c r="CH64" s="97">
        <f t="shared" si="82"/>
        <v>0</v>
      </c>
      <c r="CI64" s="104">
        <f t="shared" si="83"/>
        <v>-39480.939457880682</v>
      </c>
      <c r="CJ64" s="97">
        <f t="shared" si="84"/>
        <v>-39480.939457880682</v>
      </c>
      <c r="CK64" s="259">
        <f t="shared" si="85"/>
        <v>1.2298351493519226</v>
      </c>
      <c r="CL64" s="107">
        <v>25594.98</v>
      </c>
      <c r="CM64" s="108">
        <v>17008.830000000005</v>
      </c>
      <c r="CN64" s="176">
        <f t="shared" si="86"/>
        <v>8586.1499999999942</v>
      </c>
      <c r="CR64" s="133"/>
      <c r="CS64" s="133"/>
    </row>
    <row r="65" spans="1:97" ht="15.75" customHeight="1" x14ac:dyDescent="0.2">
      <c r="A65" s="225">
        <v>59</v>
      </c>
      <c r="B65" s="223" t="s">
        <v>85</v>
      </c>
      <c r="C65" s="94">
        <v>2951.7</v>
      </c>
      <c r="D65" s="95">
        <v>8987.9911661666647</v>
      </c>
      <c r="E65" s="95">
        <v>9486.566301588653</v>
      </c>
      <c r="F65" s="96">
        <f t="shared" si="34"/>
        <v>0</v>
      </c>
      <c r="G65" s="97">
        <f t="shared" si="35"/>
        <v>-498.57513542198831</v>
      </c>
      <c r="H65" s="164">
        <f t="shared" si="36"/>
        <v>-498.57513542198831</v>
      </c>
      <c r="I65" s="165">
        <v>9099.7288772322481</v>
      </c>
      <c r="J65" s="95">
        <v>10035.33357321794</v>
      </c>
      <c r="K65" s="97">
        <f t="shared" si="37"/>
        <v>0</v>
      </c>
      <c r="L65" s="97">
        <f t="shared" si="38"/>
        <v>-935.60469598569216</v>
      </c>
      <c r="M65" s="166">
        <f t="shared" si="39"/>
        <v>-935.60469598569216</v>
      </c>
      <c r="N65" s="103">
        <v>12483.033243663986</v>
      </c>
      <c r="O65" s="98">
        <v>11083.710000000001</v>
      </c>
      <c r="P65" s="99">
        <f t="shared" si="40"/>
        <v>1399.3232436639846</v>
      </c>
      <c r="Q65" s="99">
        <f t="shared" si="41"/>
        <v>0</v>
      </c>
      <c r="R65" s="102">
        <f t="shared" si="42"/>
        <v>1399.3232436639846</v>
      </c>
      <c r="S65" s="103">
        <v>673.03196004278925</v>
      </c>
      <c r="T65" s="97">
        <v>672.54</v>
      </c>
      <c r="U65" s="99">
        <f t="shared" si="43"/>
        <v>0.4919600427892874</v>
      </c>
      <c r="V65" s="101">
        <f t="shared" si="44"/>
        <v>0</v>
      </c>
      <c r="W65" s="102">
        <v>0.4919600427892874</v>
      </c>
      <c r="X65" s="103">
        <v>0</v>
      </c>
      <c r="Y65" s="97">
        <v>0</v>
      </c>
      <c r="Z65" s="99">
        <f t="shared" si="45"/>
        <v>0</v>
      </c>
      <c r="AA65" s="101">
        <f t="shared" si="46"/>
        <v>0</v>
      </c>
      <c r="AB65" s="102">
        <v>0</v>
      </c>
      <c r="AC65" s="103">
        <v>0</v>
      </c>
      <c r="AD65" s="97">
        <v>0</v>
      </c>
      <c r="AE65" s="97">
        <f t="shared" si="47"/>
        <v>0</v>
      </c>
      <c r="AF65" s="97">
        <f t="shared" si="48"/>
        <v>0</v>
      </c>
      <c r="AG65" s="252">
        <f t="shared" si="49"/>
        <v>0</v>
      </c>
      <c r="AH65" s="103">
        <v>17801.380879422639</v>
      </c>
      <c r="AI65" s="97">
        <v>11529.813254349994</v>
      </c>
      <c r="AJ65" s="99">
        <f t="shared" si="50"/>
        <v>6271.5676250726447</v>
      </c>
      <c r="AK65" s="181">
        <f t="shared" si="51"/>
        <v>0</v>
      </c>
      <c r="AL65" s="102">
        <f t="shared" si="52"/>
        <v>6271.5676250726447</v>
      </c>
      <c r="AM65" s="103">
        <v>1405.0949294157087</v>
      </c>
      <c r="AN65" s="97">
        <v>1220.6500000000001</v>
      </c>
      <c r="AO65" s="97">
        <f t="shared" si="53"/>
        <v>184.44492941570866</v>
      </c>
      <c r="AP65" s="97">
        <f t="shared" si="54"/>
        <v>0</v>
      </c>
      <c r="AQ65" s="252">
        <f t="shared" si="55"/>
        <v>184.44492941570866</v>
      </c>
      <c r="AR65" s="103">
        <v>57.553408856585712</v>
      </c>
      <c r="AS65" s="97">
        <v>301.19</v>
      </c>
      <c r="AT65" s="99">
        <f t="shared" si="56"/>
        <v>0</v>
      </c>
      <c r="AU65" s="181">
        <f t="shared" si="57"/>
        <v>-243.63659114341428</v>
      </c>
      <c r="AV65" s="100">
        <f t="shared" si="58"/>
        <v>-243.63659114341428</v>
      </c>
      <c r="AW65" s="103">
        <v>956.41603552372158</v>
      </c>
      <c r="AX65" s="97">
        <v>1294.8</v>
      </c>
      <c r="AY65" s="97">
        <f t="shared" si="59"/>
        <v>0</v>
      </c>
      <c r="AZ65" s="97">
        <f t="shared" si="60"/>
        <v>-338.38396447627838</v>
      </c>
      <c r="BA65" s="102">
        <f t="shared" si="61"/>
        <v>-338.38396447627838</v>
      </c>
      <c r="BB65" s="103">
        <v>4913.5258809233837</v>
      </c>
      <c r="BC65" s="97">
        <v>7713.7699999999995</v>
      </c>
      <c r="BD65" s="99">
        <f t="shared" si="62"/>
        <v>0</v>
      </c>
      <c r="BE65" s="181">
        <f t="shared" si="63"/>
        <v>-2800.2441190766158</v>
      </c>
      <c r="BF65" s="100">
        <f t="shared" si="64"/>
        <v>-2800.2441190766158</v>
      </c>
      <c r="BG65" s="103">
        <v>30689.287239225399</v>
      </c>
      <c r="BH65" s="97">
        <v>54571.272986081713</v>
      </c>
      <c r="BI65" s="97">
        <f t="shared" si="65"/>
        <v>0</v>
      </c>
      <c r="BJ65" s="97">
        <f t="shared" si="66"/>
        <v>-23881.985746856313</v>
      </c>
      <c r="BK65" s="252">
        <f t="shared" si="67"/>
        <v>-23881.985746856313</v>
      </c>
      <c r="BL65" s="103">
        <v>3464.5633763082524</v>
      </c>
      <c r="BM65" s="97">
        <v>3831.7057413900466</v>
      </c>
      <c r="BN65" s="99">
        <f t="shared" si="68"/>
        <v>0</v>
      </c>
      <c r="BO65" s="181">
        <f t="shared" si="69"/>
        <v>-367.1423650817942</v>
      </c>
      <c r="BP65" s="100">
        <f t="shared" si="70"/>
        <v>-367.1423650817942</v>
      </c>
      <c r="BQ65" s="103">
        <v>4.6431848803536058</v>
      </c>
      <c r="BR65" s="97">
        <v>0</v>
      </c>
      <c r="BS65" s="97">
        <f t="shared" si="71"/>
        <v>4.6431848803536058</v>
      </c>
      <c r="BT65" s="97">
        <f t="shared" si="72"/>
        <v>0</v>
      </c>
      <c r="BU65" s="102">
        <f t="shared" si="73"/>
        <v>4.6431848803536058</v>
      </c>
      <c r="BV65" s="103">
        <v>6624.6298217792719</v>
      </c>
      <c r="BW65" s="97">
        <v>3622.7700000000004</v>
      </c>
      <c r="BX65" s="99">
        <f t="shared" si="74"/>
        <v>3001.8598217792714</v>
      </c>
      <c r="BY65" s="101">
        <f t="shared" si="75"/>
        <v>0</v>
      </c>
      <c r="BZ65" s="250">
        <f t="shared" si="76"/>
        <v>3001.8598217792714</v>
      </c>
      <c r="CA65" s="103">
        <v>0</v>
      </c>
      <c r="CB65" s="97">
        <v>0</v>
      </c>
      <c r="CC65" s="97">
        <f t="shared" si="77"/>
        <v>0</v>
      </c>
      <c r="CD65" s="97">
        <f t="shared" si="78"/>
        <v>0</v>
      </c>
      <c r="CE65" s="102">
        <f t="shared" si="79"/>
        <v>0</v>
      </c>
      <c r="CF65" s="254">
        <f t="shared" si="80"/>
        <v>97160.880003441009</v>
      </c>
      <c r="CG65" s="97">
        <f t="shared" si="81"/>
        <v>115364.12185662836</v>
      </c>
      <c r="CH65" s="97">
        <f t="shared" si="82"/>
        <v>0</v>
      </c>
      <c r="CI65" s="104">
        <f t="shared" si="83"/>
        <v>-18203.241853187355</v>
      </c>
      <c r="CJ65" s="97">
        <f t="shared" si="84"/>
        <v>-18203.241853187355</v>
      </c>
      <c r="CK65" s="259">
        <f t="shared" si="85"/>
        <v>1.1873515539643391</v>
      </c>
      <c r="CL65" s="107">
        <v>7734.46</v>
      </c>
      <c r="CM65" s="108">
        <v>9616.7700000000023</v>
      </c>
      <c r="CN65" s="176"/>
      <c r="CR65" s="133"/>
      <c r="CS65" s="133"/>
    </row>
    <row r="66" spans="1:97" ht="15.75" customHeight="1" x14ac:dyDescent="0.2">
      <c r="A66" s="225">
        <v>60</v>
      </c>
      <c r="B66" s="223" t="s">
        <v>86</v>
      </c>
      <c r="C66" s="94">
        <v>3987.9</v>
      </c>
      <c r="D66" s="95">
        <v>16242.571276309674</v>
      </c>
      <c r="E66" s="95">
        <v>17424.501037067057</v>
      </c>
      <c r="F66" s="96">
        <f t="shared" si="34"/>
        <v>0</v>
      </c>
      <c r="G66" s="97">
        <f t="shared" si="35"/>
        <v>-1181.9297607573826</v>
      </c>
      <c r="H66" s="164">
        <f t="shared" si="36"/>
        <v>-1181.9297607573826</v>
      </c>
      <c r="I66" s="165">
        <v>32654.63711376247</v>
      </c>
      <c r="J66" s="95">
        <v>33200.807141133919</v>
      </c>
      <c r="K66" s="97">
        <f t="shared" si="37"/>
        <v>0</v>
      </c>
      <c r="L66" s="97">
        <f t="shared" si="38"/>
        <v>-546.17002737144867</v>
      </c>
      <c r="M66" s="166">
        <f t="shared" si="39"/>
        <v>-546.17002737144867</v>
      </c>
      <c r="N66" s="103">
        <v>14555.693398788091</v>
      </c>
      <c r="O66" s="98">
        <v>12879.97</v>
      </c>
      <c r="P66" s="99">
        <f t="shared" si="40"/>
        <v>1675.7233987880918</v>
      </c>
      <c r="Q66" s="99">
        <f t="shared" si="41"/>
        <v>0</v>
      </c>
      <c r="R66" s="102">
        <f t="shared" si="42"/>
        <v>1675.7233987880918</v>
      </c>
      <c r="S66" s="103">
        <v>835.4483498692158</v>
      </c>
      <c r="T66" s="97">
        <v>865.7700000000001</v>
      </c>
      <c r="U66" s="99">
        <f t="shared" si="43"/>
        <v>0</v>
      </c>
      <c r="V66" s="101">
        <f t="shared" si="44"/>
        <v>-30.321650130784292</v>
      </c>
      <c r="W66" s="102">
        <v>-30.321650130784292</v>
      </c>
      <c r="X66" s="103">
        <v>12608.703511387295</v>
      </c>
      <c r="Y66" s="97">
        <v>10126.233333333332</v>
      </c>
      <c r="Z66" s="99">
        <f t="shared" si="45"/>
        <v>2482.4701780539635</v>
      </c>
      <c r="AA66" s="101">
        <f t="shared" si="46"/>
        <v>0</v>
      </c>
      <c r="AB66" s="102">
        <v>2482.4701780539635</v>
      </c>
      <c r="AC66" s="103">
        <v>0</v>
      </c>
      <c r="AD66" s="97">
        <v>0</v>
      </c>
      <c r="AE66" s="97">
        <f t="shared" si="47"/>
        <v>0</v>
      </c>
      <c r="AF66" s="97">
        <f t="shared" si="48"/>
        <v>0</v>
      </c>
      <c r="AG66" s="252">
        <f t="shared" si="49"/>
        <v>0</v>
      </c>
      <c r="AH66" s="103">
        <v>22007.040601759119</v>
      </c>
      <c r="AI66" s="97">
        <v>36058.073801484861</v>
      </c>
      <c r="AJ66" s="99">
        <f t="shared" si="50"/>
        <v>0</v>
      </c>
      <c r="AK66" s="181">
        <f t="shared" si="51"/>
        <v>-14051.033199725742</v>
      </c>
      <c r="AL66" s="102">
        <f t="shared" si="52"/>
        <v>-14051.033199725742</v>
      </c>
      <c r="AM66" s="103">
        <v>1158.4803039949122</v>
      </c>
      <c r="AN66" s="97">
        <v>984.31</v>
      </c>
      <c r="AO66" s="97">
        <f t="shared" si="53"/>
        <v>174.17030399491227</v>
      </c>
      <c r="AP66" s="97">
        <f t="shared" si="54"/>
        <v>0</v>
      </c>
      <c r="AQ66" s="252">
        <f t="shared" si="55"/>
        <v>174.17030399491227</v>
      </c>
      <c r="AR66" s="103">
        <v>39.883101976783578</v>
      </c>
      <c r="AS66" s="97">
        <v>0</v>
      </c>
      <c r="AT66" s="99">
        <f t="shared" si="56"/>
        <v>39.883101976783578</v>
      </c>
      <c r="AU66" s="181">
        <f t="shared" si="57"/>
        <v>0</v>
      </c>
      <c r="AV66" s="100">
        <f t="shared" si="58"/>
        <v>39.883101976783578</v>
      </c>
      <c r="AW66" s="103">
        <v>1234.2415920295318</v>
      </c>
      <c r="AX66" s="97">
        <v>1888.8699999999997</v>
      </c>
      <c r="AY66" s="97">
        <f t="shared" si="59"/>
        <v>0</v>
      </c>
      <c r="AZ66" s="97">
        <f t="shared" si="60"/>
        <v>-654.62840797046783</v>
      </c>
      <c r="BA66" s="102">
        <f t="shared" si="61"/>
        <v>-654.62840797046783</v>
      </c>
      <c r="BB66" s="103">
        <v>3182.3173162221301</v>
      </c>
      <c r="BC66" s="97">
        <v>2355.14</v>
      </c>
      <c r="BD66" s="99">
        <f t="shared" si="62"/>
        <v>827.17731622213023</v>
      </c>
      <c r="BE66" s="181">
        <f t="shared" si="63"/>
        <v>0</v>
      </c>
      <c r="BF66" s="100">
        <f t="shared" si="64"/>
        <v>827.17731622213023</v>
      </c>
      <c r="BG66" s="103">
        <v>33426.280231713754</v>
      </c>
      <c r="BH66" s="97">
        <v>19688.12</v>
      </c>
      <c r="BI66" s="97">
        <f t="shared" si="65"/>
        <v>13738.160231713755</v>
      </c>
      <c r="BJ66" s="97">
        <f t="shared" si="66"/>
        <v>0</v>
      </c>
      <c r="BK66" s="252">
        <f t="shared" si="67"/>
        <v>13738.160231713755</v>
      </c>
      <c r="BL66" s="103">
        <v>5058.6058470143307</v>
      </c>
      <c r="BM66" s="97">
        <v>8168.1882538476284</v>
      </c>
      <c r="BN66" s="99">
        <f t="shared" si="68"/>
        <v>0</v>
      </c>
      <c r="BO66" s="181">
        <f t="shared" si="69"/>
        <v>-3109.5824068332977</v>
      </c>
      <c r="BP66" s="100">
        <f t="shared" si="70"/>
        <v>-3109.5824068332977</v>
      </c>
      <c r="BQ66" s="103">
        <v>6.3806112338616954</v>
      </c>
      <c r="BR66" s="97">
        <v>0</v>
      </c>
      <c r="BS66" s="97">
        <f t="shared" si="71"/>
        <v>6.3806112338616954</v>
      </c>
      <c r="BT66" s="97">
        <f t="shared" si="72"/>
        <v>0</v>
      </c>
      <c r="BU66" s="102">
        <f t="shared" si="73"/>
        <v>6.3806112338616954</v>
      </c>
      <c r="BV66" s="103">
        <v>8023.5841386434258</v>
      </c>
      <c r="BW66" s="97">
        <v>37.519999999999996</v>
      </c>
      <c r="BX66" s="99">
        <f t="shared" si="74"/>
        <v>7986.0641386434254</v>
      </c>
      <c r="BY66" s="101">
        <f t="shared" si="75"/>
        <v>0</v>
      </c>
      <c r="BZ66" s="250">
        <f t="shared" si="76"/>
        <v>7986.0641386434254</v>
      </c>
      <c r="CA66" s="103">
        <v>10108.603127115399</v>
      </c>
      <c r="CB66" s="97">
        <v>19151.12</v>
      </c>
      <c r="CC66" s="97">
        <f t="shared" si="77"/>
        <v>0</v>
      </c>
      <c r="CD66" s="97">
        <f t="shared" si="78"/>
        <v>-9042.5168728846002</v>
      </c>
      <c r="CE66" s="102">
        <f t="shared" si="79"/>
        <v>-9042.5168728846002</v>
      </c>
      <c r="CF66" s="254">
        <f t="shared" si="80"/>
        <v>161142.47052181998</v>
      </c>
      <c r="CG66" s="97">
        <f t="shared" si="81"/>
        <v>162828.62356686677</v>
      </c>
      <c r="CH66" s="97">
        <f t="shared" si="82"/>
        <v>0</v>
      </c>
      <c r="CI66" s="104">
        <f t="shared" si="83"/>
        <v>-1686.1530450467835</v>
      </c>
      <c r="CJ66" s="97">
        <f t="shared" si="84"/>
        <v>-1686.1530450467835</v>
      </c>
      <c r="CK66" s="259">
        <f t="shared" si="85"/>
        <v>1.0104637408101451</v>
      </c>
      <c r="CL66" s="107">
        <v>8559.76</v>
      </c>
      <c r="CM66" s="108">
        <v>16057.789999999999</v>
      </c>
      <c r="CN66" s="176"/>
      <c r="CR66" s="133"/>
      <c r="CS66" s="133"/>
    </row>
    <row r="67" spans="1:97" ht="15.75" customHeight="1" x14ac:dyDescent="0.2">
      <c r="A67" s="225">
        <v>61</v>
      </c>
      <c r="B67" s="223" t="s">
        <v>87</v>
      </c>
      <c r="C67" s="94">
        <v>4467.5</v>
      </c>
      <c r="D67" s="95">
        <v>18613.849823947825</v>
      </c>
      <c r="E67" s="95">
        <v>14785.994962839401</v>
      </c>
      <c r="F67" s="96">
        <f t="shared" si="34"/>
        <v>3827.8548611084243</v>
      </c>
      <c r="G67" s="97">
        <f t="shared" si="35"/>
        <v>0</v>
      </c>
      <c r="H67" s="164">
        <f t="shared" si="36"/>
        <v>3827.8548611084243</v>
      </c>
      <c r="I67" s="165">
        <v>23427.566377618037</v>
      </c>
      <c r="J67" s="95">
        <v>24417.992008520305</v>
      </c>
      <c r="K67" s="97">
        <f t="shared" si="37"/>
        <v>0</v>
      </c>
      <c r="L67" s="97">
        <f t="shared" si="38"/>
        <v>-990.42563090226759</v>
      </c>
      <c r="M67" s="166">
        <f t="shared" si="39"/>
        <v>-990.42563090226759</v>
      </c>
      <c r="N67" s="103">
        <v>17012.235901107848</v>
      </c>
      <c r="O67" s="98">
        <v>14727.21</v>
      </c>
      <c r="P67" s="99">
        <f t="shared" si="40"/>
        <v>2285.0259011078488</v>
      </c>
      <c r="Q67" s="99">
        <f t="shared" si="41"/>
        <v>0</v>
      </c>
      <c r="R67" s="102">
        <f t="shared" si="42"/>
        <v>2285.0259011078488</v>
      </c>
      <c r="S67" s="103">
        <v>985.08869349535485</v>
      </c>
      <c r="T67" s="97">
        <v>962.17000000000019</v>
      </c>
      <c r="U67" s="99">
        <f t="shared" si="43"/>
        <v>22.91869349535466</v>
      </c>
      <c r="V67" s="101">
        <f t="shared" si="44"/>
        <v>0</v>
      </c>
      <c r="W67" s="102">
        <v>22.91869349535466</v>
      </c>
      <c r="X67" s="103">
        <v>12549.162666538617</v>
      </c>
      <c r="Y67" s="97">
        <v>10126.233333333332</v>
      </c>
      <c r="Z67" s="99">
        <f t="shared" si="45"/>
        <v>2422.9293332052857</v>
      </c>
      <c r="AA67" s="101">
        <f t="shared" si="46"/>
        <v>0</v>
      </c>
      <c r="AB67" s="102">
        <v>2422.9293332052857</v>
      </c>
      <c r="AC67" s="103">
        <v>0</v>
      </c>
      <c r="AD67" s="97">
        <v>0</v>
      </c>
      <c r="AE67" s="97">
        <f t="shared" si="47"/>
        <v>0</v>
      </c>
      <c r="AF67" s="97">
        <f t="shared" si="48"/>
        <v>0</v>
      </c>
      <c r="AG67" s="252">
        <f t="shared" si="49"/>
        <v>0</v>
      </c>
      <c r="AH67" s="103">
        <v>25393.271455249022</v>
      </c>
      <c r="AI67" s="97">
        <v>24188.703696998648</v>
      </c>
      <c r="AJ67" s="99">
        <f t="shared" si="50"/>
        <v>1204.567758250374</v>
      </c>
      <c r="AK67" s="181">
        <f t="shared" si="51"/>
        <v>0</v>
      </c>
      <c r="AL67" s="102">
        <f t="shared" si="52"/>
        <v>1204.567758250374</v>
      </c>
      <c r="AM67" s="103">
        <v>1295.5749508805354</v>
      </c>
      <c r="AN67" s="97">
        <v>1098.5999999999999</v>
      </c>
      <c r="AO67" s="97">
        <f t="shared" si="53"/>
        <v>196.97495088053552</v>
      </c>
      <c r="AP67" s="97">
        <f t="shared" si="54"/>
        <v>0</v>
      </c>
      <c r="AQ67" s="252">
        <f t="shared" si="55"/>
        <v>196.97495088053552</v>
      </c>
      <c r="AR67" s="103">
        <v>44.679806880636107</v>
      </c>
      <c r="AS67" s="97">
        <v>0</v>
      </c>
      <c r="AT67" s="99">
        <f t="shared" si="56"/>
        <v>44.679806880636107</v>
      </c>
      <c r="AU67" s="181">
        <f t="shared" si="57"/>
        <v>0</v>
      </c>
      <c r="AV67" s="100">
        <f t="shared" si="58"/>
        <v>44.679806880636107</v>
      </c>
      <c r="AW67" s="103">
        <v>1244.198754511533</v>
      </c>
      <c r="AX67" s="97">
        <v>1888.8699999999997</v>
      </c>
      <c r="AY67" s="97">
        <f t="shared" si="59"/>
        <v>0</v>
      </c>
      <c r="AZ67" s="97">
        <f t="shared" si="60"/>
        <v>-644.67124548846664</v>
      </c>
      <c r="BA67" s="102">
        <f t="shared" si="61"/>
        <v>-644.67124548846664</v>
      </c>
      <c r="BB67" s="103">
        <v>4409.4276844642154</v>
      </c>
      <c r="BC67" s="97">
        <v>2683.46</v>
      </c>
      <c r="BD67" s="99">
        <f t="shared" si="62"/>
        <v>1725.9676844642154</v>
      </c>
      <c r="BE67" s="181">
        <f t="shared" si="63"/>
        <v>0</v>
      </c>
      <c r="BF67" s="100">
        <f t="shared" si="64"/>
        <v>1725.9676844642154</v>
      </c>
      <c r="BG67" s="103">
        <v>49613.823422266607</v>
      </c>
      <c r="BH67" s="97">
        <v>55007.104675112321</v>
      </c>
      <c r="BI67" s="97">
        <f t="shared" si="65"/>
        <v>0</v>
      </c>
      <c r="BJ67" s="97">
        <f t="shared" si="66"/>
        <v>-5393.2812528457143</v>
      </c>
      <c r="BK67" s="252">
        <f t="shared" si="67"/>
        <v>-5393.2812528457143</v>
      </c>
      <c r="BL67" s="103">
        <v>5624.5931471041422</v>
      </c>
      <c r="BM67" s="97">
        <v>4281.0900019529981</v>
      </c>
      <c r="BN67" s="99">
        <f t="shared" si="68"/>
        <v>1343.5031451511441</v>
      </c>
      <c r="BO67" s="181">
        <f t="shared" si="69"/>
        <v>0</v>
      </c>
      <c r="BP67" s="100">
        <f t="shared" si="70"/>
        <v>1343.5031451511441</v>
      </c>
      <c r="BQ67" s="103">
        <v>3.5740014045588375</v>
      </c>
      <c r="BR67" s="97">
        <v>0</v>
      </c>
      <c r="BS67" s="97">
        <f t="shared" si="71"/>
        <v>3.5740014045588375</v>
      </c>
      <c r="BT67" s="97">
        <f t="shared" si="72"/>
        <v>0</v>
      </c>
      <c r="BU67" s="102">
        <f t="shared" si="73"/>
        <v>3.5740014045588375</v>
      </c>
      <c r="BV67" s="103">
        <v>9627.463054281885</v>
      </c>
      <c r="BW67" s="97">
        <v>11514.78</v>
      </c>
      <c r="BX67" s="99">
        <f t="shared" si="74"/>
        <v>0</v>
      </c>
      <c r="BY67" s="101">
        <f t="shared" si="75"/>
        <v>-1887.3169457181157</v>
      </c>
      <c r="BZ67" s="250">
        <f t="shared" si="76"/>
        <v>-1887.3169457181157</v>
      </c>
      <c r="CA67" s="103">
        <v>12072.760782518199</v>
      </c>
      <c r="CB67" s="97">
        <v>7882.0400000000009</v>
      </c>
      <c r="CC67" s="97">
        <f t="shared" si="77"/>
        <v>4190.7207825181977</v>
      </c>
      <c r="CD67" s="97">
        <f t="shared" si="78"/>
        <v>0</v>
      </c>
      <c r="CE67" s="102">
        <f t="shared" si="79"/>
        <v>4190.7207825181977</v>
      </c>
      <c r="CF67" s="254">
        <f t="shared" si="80"/>
        <v>181917.27052226901</v>
      </c>
      <c r="CG67" s="97">
        <f t="shared" si="81"/>
        <v>173564.24867875702</v>
      </c>
      <c r="CH67" s="97">
        <f t="shared" si="82"/>
        <v>8353.0218435119896</v>
      </c>
      <c r="CI67" s="104">
        <f t="shared" si="83"/>
        <v>0</v>
      </c>
      <c r="CJ67" s="97">
        <f t="shared" si="84"/>
        <v>8353.0218435119896</v>
      </c>
      <c r="CK67" s="259">
        <f t="shared" si="85"/>
        <v>0.95408340384873203</v>
      </c>
      <c r="CL67" s="107">
        <v>17350.68</v>
      </c>
      <c r="CM67" s="108">
        <v>18237.23</v>
      </c>
      <c r="CN67" s="176"/>
      <c r="CR67" s="133"/>
      <c r="CS67" s="133"/>
    </row>
    <row r="68" spans="1:97" ht="15.75" customHeight="1" x14ac:dyDescent="0.2">
      <c r="A68" s="225">
        <v>62</v>
      </c>
      <c r="B68" s="223" t="s">
        <v>88</v>
      </c>
      <c r="C68" s="94">
        <v>6367.9</v>
      </c>
      <c r="D68" s="95">
        <v>19238.736880187389</v>
      </c>
      <c r="E68" s="95">
        <v>20445.670014904656</v>
      </c>
      <c r="F68" s="96">
        <f t="shared" si="34"/>
        <v>0</v>
      </c>
      <c r="G68" s="97">
        <f t="shared" si="35"/>
        <v>-1206.9331347172665</v>
      </c>
      <c r="H68" s="164">
        <f t="shared" si="36"/>
        <v>-1206.9331347172665</v>
      </c>
      <c r="I68" s="165">
        <v>22587.927036619876</v>
      </c>
      <c r="J68" s="95">
        <v>26372.538996333707</v>
      </c>
      <c r="K68" s="97">
        <f t="shared" si="37"/>
        <v>0</v>
      </c>
      <c r="L68" s="97">
        <f t="shared" si="38"/>
        <v>-3784.6119597138313</v>
      </c>
      <c r="M68" s="166">
        <f t="shared" si="39"/>
        <v>-3784.6119597138313</v>
      </c>
      <c r="N68" s="103">
        <v>21686.959512158915</v>
      </c>
      <c r="O68" s="98">
        <v>18804.689999999999</v>
      </c>
      <c r="P68" s="99">
        <f t="shared" si="40"/>
        <v>2882.2695121589168</v>
      </c>
      <c r="Q68" s="99">
        <f t="shared" si="41"/>
        <v>0</v>
      </c>
      <c r="R68" s="102">
        <f t="shared" si="42"/>
        <v>2882.2695121589168</v>
      </c>
      <c r="S68" s="103">
        <v>1397.6143840484769</v>
      </c>
      <c r="T68" s="97">
        <v>1335.2799999999997</v>
      </c>
      <c r="U68" s="99">
        <f t="shared" si="43"/>
        <v>62.334384048477204</v>
      </c>
      <c r="V68" s="101">
        <f t="shared" si="44"/>
        <v>0</v>
      </c>
      <c r="W68" s="102">
        <v>62.334384048477204</v>
      </c>
      <c r="X68" s="103">
        <v>11603.36838618396</v>
      </c>
      <c r="Y68" s="97">
        <v>8784.2733333333344</v>
      </c>
      <c r="Z68" s="99">
        <f t="shared" si="45"/>
        <v>2819.0950528506255</v>
      </c>
      <c r="AA68" s="101">
        <f t="shared" si="46"/>
        <v>0</v>
      </c>
      <c r="AB68" s="102">
        <v>2819.0950528506255</v>
      </c>
      <c r="AC68" s="103">
        <v>0</v>
      </c>
      <c r="AD68" s="97">
        <v>0</v>
      </c>
      <c r="AE68" s="97">
        <f t="shared" si="47"/>
        <v>0</v>
      </c>
      <c r="AF68" s="97">
        <f t="shared" si="48"/>
        <v>0</v>
      </c>
      <c r="AG68" s="252">
        <f t="shared" si="49"/>
        <v>0</v>
      </c>
      <c r="AH68" s="103">
        <v>37156.24169170871</v>
      </c>
      <c r="AI68" s="97">
        <v>37566.598577608129</v>
      </c>
      <c r="AJ68" s="99">
        <f t="shared" si="50"/>
        <v>0</v>
      </c>
      <c r="AK68" s="181">
        <f t="shared" si="51"/>
        <v>-410.35688589941856</v>
      </c>
      <c r="AL68" s="102">
        <f t="shared" si="52"/>
        <v>-410.35688589941856</v>
      </c>
      <c r="AM68" s="103">
        <v>1795.5642677534092</v>
      </c>
      <c r="AN68" s="97">
        <v>1560.2099999999998</v>
      </c>
      <c r="AO68" s="97">
        <f t="shared" si="53"/>
        <v>235.35426775340943</v>
      </c>
      <c r="AP68" s="97">
        <f t="shared" si="54"/>
        <v>0</v>
      </c>
      <c r="AQ68" s="252">
        <f t="shared" si="55"/>
        <v>235.35426775340943</v>
      </c>
      <c r="AR68" s="103">
        <v>63.678210498282866</v>
      </c>
      <c r="AS68" s="97">
        <v>0</v>
      </c>
      <c r="AT68" s="99">
        <f t="shared" si="56"/>
        <v>63.678210498282866</v>
      </c>
      <c r="AU68" s="181">
        <f t="shared" si="57"/>
        <v>0</v>
      </c>
      <c r="AV68" s="100">
        <f t="shared" si="58"/>
        <v>63.678210498282866</v>
      </c>
      <c r="AW68" s="103">
        <v>1700.0715527446346</v>
      </c>
      <c r="AX68" s="97">
        <v>2597.2700000000004</v>
      </c>
      <c r="AY68" s="97">
        <f t="shared" si="59"/>
        <v>0</v>
      </c>
      <c r="AZ68" s="97">
        <f t="shared" si="60"/>
        <v>-897.19844725536586</v>
      </c>
      <c r="BA68" s="102">
        <f t="shared" si="61"/>
        <v>-897.19844725536586</v>
      </c>
      <c r="BB68" s="103">
        <v>4886.8804744522877</v>
      </c>
      <c r="BC68" s="97">
        <v>3246.79</v>
      </c>
      <c r="BD68" s="99">
        <f t="shared" si="62"/>
        <v>1640.0904744522877</v>
      </c>
      <c r="BE68" s="181">
        <f t="shared" si="63"/>
        <v>0</v>
      </c>
      <c r="BF68" s="100">
        <f t="shared" si="64"/>
        <v>1640.0904744522877</v>
      </c>
      <c r="BG68" s="103">
        <v>77451.569665286035</v>
      </c>
      <c r="BH68" s="97">
        <v>14785.454675112322</v>
      </c>
      <c r="BI68" s="97">
        <f t="shared" si="65"/>
        <v>62666.114990173715</v>
      </c>
      <c r="BJ68" s="97">
        <f t="shared" si="66"/>
        <v>0</v>
      </c>
      <c r="BK68" s="252">
        <f t="shared" si="67"/>
        <v>62666.114990173715</v>
      </c>
      <c r="BL68" s="103">
        <v>5609.5824177829472</v>
      </c>
      <c r="BM68" s="97">
        <v>4278.3353194863057</v>
      </c>
      <c r="BN68" s="99">
        <f t="shared" si="68"/>
        <v>1331.2470982966415</v>
      </c>
      <c r="BO68" s="181">
        <f t="shared" si="69"/>
        <v>0</v>
      </c>
      <c r="BP68" s="100">
        <f t="shared" si="70"/>
        <v>1331.2470982966415</v>
      </c>
      <c r="BQ68" s="103">
        <v>5.0938137254598237</v>
      </c>
      <c r="BR68" s="97">
        <v>0</v>
      </c>
      <c r="BS68" s="97">
        <f t="shared" si="71"/>
        <v>5.0938137254598237</v>
      </c>
      <c r="BT68" s="97">
        <f t="shared" si="72"/>
        <v>0</v>
      </c>
      <c r="BU68" s="102">
        <f t="shared" si="73"/>
        <v>5.0938137254598237</v>
      </c>
      <c r="BV68" s="103">
        <v>13918.865585138956</v>
      </c>
      <c r="BW68" s="97">
        <v>25980.019999999997</v>
      </c>
      <c r="BX68" s="99">
        <f t="shared" si="74"/>
        <v>0</v>
      </c>
      <c r="BY68" s="101">
        <f t="shared" si="75"/>
        <v>-12061.154414861041</v>
      </c>
      <c r="BZ68" s="250">
        <f t="shared" si="76"/>
        <v>-12061.154414861041</v>
      </c>
      <c r="CA68" s="103">
        <v>17526.736121710695</v>
      </c>
      <c r="CB68" s="97">
        <v>13982.300000000001</v>
      </c>
      <c r="CC68" s="97">
        <f t="shared" si="77"/>
        <v>3544.4361217106944</v>
      </c>
      <c r="CD68" s="97">
        <f t="shared" si="78"/>
        <v>0</v>
      </c>
      <c r="CE68" s="102">
        <f t="shared" si="79"/>
        <v>3544.4361217106944</v>
      </c>
      <c r="CF68" s="254">
        <f t="shared" si="80"/>
        <v>236628.89000000007</v>
      </c>
      <c r="CG68" s="97">
        <f t="shared" si="81"/>
        <v>179739.43091677842</v>
      </c>
      <c r="CH68" s="97">
        <f t="shared" si="82"/>
        <v>56889.459083221649</v>
      </c>
      <c r="CI68" s="104">
        <f t="shared" si="83"/>
        <v>0</v>
      </c>
      <c r="CJ68" s="97">
        <f t="shared" si="84"/>
        <v>56889.459083221649</v>
      </c>
      <c r="CK68" s="259">
        <f t="shared" si="85"/>
        <v>0.75958362868024432</v>
      </c>
      <c r="CL68" s="107">
        <v>18643.73</v>
      </c>
      <c r="CM68" s="108">
        <v>23710.130000000005</v>
      </c>
      <c r="CN68" s="176"/>
      <c r="CR68" s="133"/>
      <c r="CS68" s="133"/>
    </row>
    <row r="69" spans="1:97" ht="15.75" customHeight="1" x14ac:dyDescent="0.2">
      <c r="A69" s="225">
        <v>63</v>
      </c>
      <c r="B69" s="223" t="s">
        <v>89</v>
      </c>
      <c r="C69" s="94">
        <v>1983.6</v>
      </c>
      <c r="D69" s="95">
        <v>8903.4335905530261</v>
      </c>
      <c r="E69" s="95">
        <v>7222.648042946279</v>
      </c>
      <c r="F69" s="96">
        <f t="shared" si="34"/>
        <v>1680.7855476067471</v>
      </c>
      <c r="G69" s="97">
        <f t="shared" si="35"/>
        <v>0</v>
      </c>
      <c r="H69" s="164">
        <f t="shared" si="36"/>
        <v>1680.7855476067471</v>
      </c>
      <c r="I69" s="165">
        <v>16097.973168191493</v>
      </c>
      <c r="J69" s="95">
        <v>15034.246937273872</v>
      </c>
      <c r="K69" s="97">
        <f t="shared" si="37"/>
        <v>1063.7262309176203</v>
      </c>
      <c r="L69" s="97">
        <f t="shared" si="38"/>
        <v>0</v>
      </c>
      <c r="M69" s="166">
        <f t="shared" si="39"/>
        <v>1063.7262309176203</v>
      </c>
      <c r="N69" s="103">
        <v>8503.7348510671818</v>
      </c>
      <c r="O69" s="98">
        <v>7486.6000000000013</v>
      </c>
      <c r="P69" s="99">
        <f t="shared" si="40"/>
        <v>1017.1348510671805</v>
      </c>
      <c r="Q69" s="99">
        <f t="shared" si="41"/>
        <v>0</v>
      </c>
      <c r="R69" s="102">
        <f t="shared" si="42"/>
        <v>1017.1348510671805</v>
      </c>
      <c r="S69" s="103">
        <v>407.63604549580555</v>
      </c>
      <c r="T69" s="97">
        <v>495.25000000000006</v>
      </c>
      <c r="U69" s="99">
        <f t="shared" si="43"/>
        <v>0</v>
      </c>
      <c r="V69" s="101">
        <f t="shared" si="44"/>
        <v>-87.61395450419451</v>
      </c>
      <c r="W69" s="102">
        <v>-87.61395450419451</v>
      </c>
      <c r="X69" s="103">
        <v>5361.9754587324715</v>
      </c>
      <c r="Y69" s="97">
        <v>4392.1416666666664</v>
      </c>
      <c r="Z69" s="99">
        <f t="shared" si="45"/>
        <v>969.83379206580503</v>
      </c>
      <c r="AA69" s="101">
        <f t="shared" si="46"/>
        <v>0</v>
      </c>
      <c r="AB69" s="102">
        <v>969.83379206580503</v>
      </c>
      <c r="AC69" s="103">
        <v>0</v>
      </c>
      <c r="AD69" s="97">
        <v>0</v>
      </c>
      <c r="AE69" s="97">
        <f t="shared" si="47"/>
        <v>0</v>
      </c>
      <c r="AF69" s="97">
        <f t="shared" si="48"/>
        <v>0</v>
      </c>
      <c r="AG69" s="252">
        <f t="shared" si="49"/>
        <v>0</v>
      </c>
      <c r="AH69" s="103">
        <v>10698.593470368596</v>
      </c>
      <c r="AI69" s="97">
        <v>12877.071632546791</v>
      </c>
      <c r="AJ69" s="99">
        <f t="shared" si="50"/>
        <v>0</v>
      </c>
      <c r="AK69" s="181">
        <f t="shared" si="51"/>
        <v>-2178.4781621781949</v>
      </c>
      <c r="AL69" s="102">
        <f t="shared" si="52"/>
        <v>-2178.4781621781949</v>
      </c>
      <c r="AM69" s="103">
        <v>583.18764168533164</v>
      </c>
      <c r="AN69" s="97">
        <v>502.78999999999996</v>
      </c>
      <c r="AO69" s="97">
        <f t="shared" si="53"/>
        <v>80.397641685331678</v>
      </c>
      <c r="AP69" s="97">
        <f t="shared" si="54"/>
        <v>0</v>
      </c>
      <c r="AQ69" s="252">
        <f t="shared" si="55"/>
        <v>80.397641685331678</v>
      </c>
      <c r="AR69" s="103">
        <v>19.828805199579325</v>
      </c>
      <c r="AS69" s="97">
        <v>0</v>
      </c>
      <c r="AT69" s="99">
        <f t="shared" si="56"/>
        <v>19.828805199579325</v>
      </c>
      <c r="AU69" s="181">
        <f t="shared" si="57"/>
        <v>0</v>
      </c>
      <c r="AV69" s="100">
        <f t="shared" si="58"/>
        <v>19.828805199579325</v>
      </c>
      <c r="AW69" s="103">
        <v>614.91965777112478</v>
      </c>
      <c r="AX69" s="97">
        <v>944.44999999999993</v>
      </c>
      <c r="AY69" s="97">
        <f t="shared" si="59"/>
        <v>0</v>
      </c>
      <c r="AZ69" s="97">
        <f t="shared" si="60"/>
        <v>-329.53034222887516</v>
      </c>
      <c r="BA69" s="102">
        <f t="shared" si="61"/>
        <v>-329.53034222887516</v>
      </c>
      <c r="BB69" s="103">
        <v>1438.1142015463399</v>
      </c>
      <c r="BC69" s="97">
        <v>1312.6000000000001</v>
      </c>
      <c r="BD69" s="99">
        <f t="shared" si="62"/>
        <v>125.51420154633979</v>
      </c>
      <c r="BE69" s="181">
        <f t="shared" si="63"/>
        <v>0</v>
      </c>
      <c r="BF69" s="100">
        <f t="shared" si="64"/>
        <v>125.51420154633979</v>
      </c>
      <c r="BG69" s="103">
        <v>16813.063926026967</v>
      </c>
      <c r="BH69" s="97">
        <v>7609.8273375561603</v>
      </c>
      <c r="BI69" s="97">
        <f t="shared" si="65"/>
        <v>9203.236588470807</v>
      </c>
      <c r="BJ69" s="97">
        <f t="shared" si="66"/>
        <v>0</v>
      </c>
      <c r="BK69" s="252">
        <f t="shared" si="67"/>
        <v>9203.236588470807</v>
      </c>
      <c r="BL69" s="103">
        <v>2564.8069662067751</v>
      </c>
      <c r="BM69" s="97">
        <v>3123.1755996332517</v>
      </c>
      <c r="BN69" s="99">
        <f t="shared" si="68"/>
        <v>0</v>
      </c>
      <c r="BO69" s="181">
        <f t="shared" si="69"/>
        <v>-558.36863342647666</v>
      </c>
      <c r="BP69" s="100">
        <f t="shared" si="70"/>
        <v>-558.36863342647666</v>
      </c>
      <c r="BQ69" s="103">
        <v>4.7606405588076655</v>
      </c>
      <c r="BR69" s="97">
        <v>0</v>
      </c>
      <c r="BS69" s="97">
        <f t="shared" si="71"/>
        <v>4.7606405588076655</v>
      </c>
      <c r="BT69" s="97">
        <f t="shared" si="72"/>
        <v>0</v>
      </c>
      <c r="BU69" s="102">
        <f t="shared" si="73"/>
        <v>4.7606405588076655</v>
      </c>
      <c r="BV69" s="103">
        <v>3993.0021605104239</v>
      </c>
      <c r="BW69" s="97">
        <v>6140.5300000000007</v>
      </c>
      <c r="BX69" s="99">
        <f t="shared" si="74"/>
        <v>0</v>
      </c>
      <c r="BY69" s="101">
        <f t="shared" si="75"/>
        <v>-2147.5278394895768</v>
      </c>
      <c r="BZ69" s="250">
        <f t="shared" si="76"/>
        <v>-2147.5278394895768</v>
      </c>
      <c r="CA69" s="103">
        <v>5032.1489237735695</v>
      </c>
      <c r="CB69" s="97">
        <v>7504.5300000000007</v>
      </c>
      <c r="CC69" s="97">
        <f t="shared" si="77"/>
        <v>0</v>
      </c>
      <c r="CD69" s="97">
        <f t="shared" si="78"/>
        <v>-2472.3810762264311</v>
      </c>
      <c r="CE69" s="102">
        <f t="shared" si="79"/>
        <v>-2472.3810762264311</v>
      </c>
      <c r="CF69" s="254">
        <f t="shared" si="80"/>
        <v>81037.179507687484</v>
      </c>
      <c r="CG69" s="97">
        <f t="shared" si="81"/>
        <v>74645.86121662303</v>
      </c>
      <c r="CH69" s="97">
        <f t="shared" si="82"/>
        <v>6391.3182910644537</v>
      </c>
      <c r="CI69" s="104">
        <f t="shared" si="83"/>
        <v>0</v>
      </c>
      <c r="CJ69" s="97">
        <f t="shared" si="84"/>
        <v>6391.3182910644537</v>
      </c>
      <c r="CK69" s="259">
        <f t="shared" si="85"/>
        <v>0.92113103726101242</v>
      </c>
      <c r="CL69" s="107">
        <v>3980.82</v>
      </c>
      <c r="CM69" s="108">
        <v>8138.7299999999977</v>
      </c>
      <c r="CN69" s="176"/>
      <c r="CR69" s="133"/>
      <c r="CS69" s="133"/>
    </row>
    <row r="70" spans="1:97" ht="15.75" customHeight="1" x14ac:dyDescent="0.2">
      <c r="A70" s="225">
        <v>64</v>
      </c>
      <c r="B70" s="223" t="s">
        <v>90</v>
      </c>
      <c r="C70" s="94">
        <v>5219.2000000000007</v>
      </c>
      <c r="D70" s="95">
        <v>16646.658109229524</v>
      </c>
      <c r="E70" s="95">
        <v>16674.070774472832</v>
      </c>
      <c r="F70" s="96">
        <f t="shared" si="34"/>
        <v>0</v>
      </c>
      <c r="G70" s="97">
        <f t="shared" si="35"/>
        <v>-27.412665243307856</v>
      </c>
      <c r="H70" s="164">
        <f t="shared" si="36"/>
        <v>-27.412665243307856</v>
      </c>
      <c r="I70" s="165">
        <v>37254.699245059346</v>
      </c>
      <c r="J70" s="95">
        <v>36169.828255533495</v>
      </c>
      <c r="K70" s="97">
        <f t="shared" si="37"/>
        <v>1084.8709895258507</v>
      </c>
      <c r="L70" s="97">
        <f t="shared" si="38"/>
        <v>0</v>
      </c>
      <c r="M70" s="166">
        <f t="shared" si="39"/>
        <v>1084.8709895258507</v>
      </c>
      <c r="N70" s="103">
        <v>15576.724059196209</v>
      </c>
      <c r="O70" s="98">
        <v>14338.220000000001</v>
      </c>
      <c r="P70" s="99">
        <f t="shared" si="40"/>
        <v>1238.5040591962079</v>
      </c>
      <c r="Q70" s="99">
        <f t="shared" si="41"/>
        <v>0</v>
      </c>
      <c r="R70" s="102">
        <f t="shared" si="42"/>
        <v>1238.5040591962079</v>
      </c>
      <c r="S70" s="103">
        <v>1106.4770257453379</v>
      </c>
      <c r="T70" s="97">
        <v>1103.3300000000002</v>
      </c>
      <c r="U70" s="99">
        <f t="shared" si="43"/>
        <v>3.1470257453377144</v>
      </c>
      <c r="V70" s="101">
        <f t="shared" si="44"/>
        <v>0</v>
      </c>
      <c r="W70" s="102">
        <v>3.1470257453377144</v>
      </c>
      <c r="X70" s="103">
        <v>10903.078495707228</v>
      </c>
      <c r="Y70" s="97">
        <v>8784.2733333333344</v>
      </c>
      <c r="Z70" s="99">
        <f t="shared" si="45"/>
        <v>2118.8051623738938</v>
      </c>
      <c r="AA70" s="101">
        <f t="shared" si="46"/>
        <v>0</v>
      </c>
      <c r="AB70" s="102">
        <v>2118.8051623738938</v>
      </c>
      <c r="AC70" s="103">
        <v>0</v>
      </c>
      <c r="AD70" s="97">
        <v>0</v>
      </c>
      <c r="AE70" s="97">
        <f t="shared" si="47"/>
        <v>0</v>
      </c>
      <c r="AF70" s="97">
        <f t="shared" si="48"/>
        <v>0</v>
      </c>
      <c r="AG70" s="252">
        <f t="shared" si="49"/>
        <v>0</v>
      </c>
      <c r="AH70" s="103">
        <v>28392.49381278806</v>
      </c>
      <c r="AI70" s="97">
        <v>25888.882681845451</v>
      </c>
      <c r="AJ70" s="99">
        <f t="shared" si="50"/>
        <v>2503.6111309426087</v>
      </c>
      <c r="AK70" s="181">
        <f t="shared" si="51"/>
        <v>0</v>
      </c>
      <c r="AL70" s="102">
        <f t="shared" si="52"/>
        <v>2503.6111309426087</v>
      </c>
      <c r="AM70" s="103">
        <v>1461.3744260034914</v>
      </c>
      <c r="AN70" s="97">
        <v>1251.9700000000003</v>
      </c>
      <c r="AO70" s="97">
        <f t="shared" si="53"/>
        <v>209.40442600349115</v>
      </c>
      <c r="AP70" s="97">
        <f t="shared" si="54"/>
        <v>0</v>
      </c>
      <c r="AQ70" s="252">
        <f t="shared" si="55"/>
        <v>209.40442600349115</v>
      </c>
      <c r="AR70" s="103">
        <v>52.193902698340132</v>
      </c>
      <c r="AS70" s="97">
        <v>0</v>
      </c>
      <c r="AT70" s="99">
        <f t="shared" si="56"/>
        <v>52.193902698340132</v>
      </c>
      <c r="AU70" s="181">
        <f t="shared" si="57"/>
        <v>0</v>
      </c>
      <c r="AV70" s="100">
        <f t="shared" si="58"/>
        <v>52.193902698340132</v>
      </c>
      <c r="AW70" s="103">
        <v>1539.6597387407796</v>
      </c>
      <c r="AX70" s="97">
        <v>2361.14</v>
      </c>
      <c r="AY70" s="97">
        <f t="shared" si="59"/>
        <v>0</v>
      </c>
      <c r="AZ70" s="97">
        <f t="shared" si="60"/>
        <v>-821.48026125922024</v>
      </c>
      <c r="BA70" s="102">
        <f t="shared" si="61"/>
        <v>-821.48026125922024</v>
      </c>
      <c r="BB70" s="103">
        <v>4525.06250714417</v>
      </c>
      <c r="BC70" s="97">
        <v>2785.03</v>
      </c>
      <c r="BD70" s="99">
        <f t="shared" si="62"/>
        <v>1740.0325071441698</v>
      </c>
      <c r="BE70" s="181">
        <f t="shared" si="63"/>
        <v>0</v>
      </c>
      <c r="BF70" s="100">
        <f t="shared" si="64"/>
        <v>1740.0325071441698</v>
      </c>
      <c r="BG70" s="103">
        <v>63230.698849402863</v>
      </c>
      <c r="BH70" s="97">
        <v>89187.044675112324</v>
      </c>
      <c r="BI70" s="97">
        <f t="shared" si="65"/>
        <v>0</v>
      </c>
      <c r="BJ70" s="97">
        <f t="shared" si="66"/>
        <v>-25956.345825709461</v>
      </c>
      <c r="BK70" s="252">
        <f t="shared" si="67"/>
        <v>-25956.345825709461</v>
      </c>
      <c r="BL70" s="103">
        <v>5610.6467215687207</v>
      </c>
      <c r="BM70" s="97">
        <v>8559.3082669686883</v>
      </c>
      <c r="BN70" s="99">
        <f t="shared" si="68"/>
        <v>0</v>
      </c>
      <c r="BO70" s="181">
        <f t="shared" si="69"/>
        <v>-2948.6615453999675</v>
      </c>
      <c r="BP70" s="100">
        <f t="shared" si="70"/>
        <v>-2948.6615453999675</v>
      </c>
      <c r="BQ70" s="103">
        <v>4.1753755061446185</v>
      </c>
      <c r="BR70" s="97">
        <v>0</v>
      </c>
      <c r="BS70" s="97">
        <f t="shared" si="71"/>
        <v>4.1753755061446185</v>
      </c>
      <c r="BT70" s="97">
        <f t="shared" si="72"/>
        <v>0</v>
      </c>
      <c r="BU70" s="102">
        <f t="shared" si="73"/>
        <v>4.1753755061446185</v>
      </c>
      <c r="BV70" s="103">
        <v>9979.1214429204756</v>
      </c>
      <c r="BW70" s="97">
        <v>19671.919999999998</v>
      </c>
      <c r="BX70" s="99">
        <f t="shared" si="74"/>
        <v>0</v>
      </c>
      <c r="BY70" s="101">
        <f t="shared" si="75"/>
        <v>-9692.7985570795227</v>
      </c>
      <c r="BZ70" s="250">
        <f t="shared" si="76"/>
        <v>-9692.7985570795227</v>
      </c>
      <c r="CA70" s="103">
        <v>12809.966214216291</v>
      </c>
      <c r="CB70" s="97">
        <v>24046.73</v>
      </c>
      <c r="CC70" s="97">
        <f t="shared" si="77"/>
        <v>0</v>
      </c>
      <c r="CD70" s="97">
        <f t="shared" si="78"/>
        <v>-11236.763785783709</v>
      </c>
      <c r="CE70" s="102">
        <f t="shared" si="79"/>
        <v>-11236.763785783709</v>
      </c>
      <c r="CF70" s="254">
        <f t="shared" si="80"/>
        <v>209093.02992592697</v>
      </c>
      <c r="CG70" s="97">
        <f t="shared" si="81"/>
        <v>250821.74798726614</v>
      </c>
      <c r="CH70" s="97">
        <f t="shared" si="82"/>
        <v>0</v>
      </c>
      <c r="CI70" s="104">
        <f t="shared" si="83"/>
        <v>-41728.718061339168</v>
      </c>
      <c r="CJ70" s="97">
        <f t="shared" si="84"/>
        <v>-41728.718061339168</v>
      </c>
      <c r="CK70" s="259">
        <f t="shared" si="85"/>
        <v>1.1995701055942511</v>
      </c>
      <c r="CL70" s="107">
        <v>17663.96</v>
      </c>
      <c r="CM70" s="108">
        <v>20914.509999999998</v>
      </c>
      <c r="CN70" s="176"/>
      <c r="CR70" s="133"/>
      <c r="CS70" s="133"/>
    </row>
    <row r="71" spans="1:97" ht="15.75" customHeight="1" x14ac:dyDescent="0.2">
      <c r="A71" s="225">
        <v>65</v>
      </c>
      <c r="B71" s="223" t="s">
        <v>91</v>
      </c>
      <c r="C71" s="94">
        <v>3499.3999999999996</v>
      </c>
      <c r="D71" s="95">
        <v>9147.6795428788155</v>
      </c>
      <c r="E71" s="95">
        <v>10467.461527290188</v>
      </c>
      <c r="F71" s="96">
        <f t="shared" si="34"/>
        <v>0</v>
      </c>
      <c r="G71" s="97">
        <f t="shared" si="35"/>
        <v>-1319.7819844113728</v>
      </c>
      <c r="H71" s="164">
        <f t="shared" si="36"/>
        <v>-1319.7819844113728</v>
      </c>
      <c r="I71" s="165">
        <v>14802.831250418041</v>
      </c>
      <c r="J71" s="95">
        <v>15919.863580696569</v>
      </c>
      <c r="K71" s="97">
        <f t="shared" si="37"/>
        <v>0</v>
      </c>
      <c r="L71" s="97">
        <f t="shared" si="38"/>
        <v>-1117.0323302785273</v>
      </c>
      <c r="M71" s="166">
        <f t="shared" si="39"/>
        <v>-1117.0323302785273</v>
      </c>
      <c r="N71" s="103">
        <v>16940.659821589998</v>
      </c>
      <c r="O71" s="98">
        <v>15241.08</v>
      </c>
      <c r="P71" s="99">
        <f t="shared" si="40"/>
        <v>1699.5798215899977</v>
      </c>
      <c r="Q71" s="99">
        <f t="shared" si="41"/>
        <v>0</v>
      </c>
      <c r="R71" s="102">
        <f t="shared" si="42"/>
        <v>1699.5798215899977</v>
      </c>
      <c r="S71" s="103">
        <v>393.67368832359284</v>
      </c>
      <c r="T71" s="97">
        <v>415.1</v>
      </c>
      <c r="U71" s="99">
        <f t="shared" si="43"/>
        <v>0</v>
      </c>
      <c r="V71" s="101">
        <f t="shared" si="44"/>
        <v>-21.426311676407181</v>
      </c>
      <c r="W71" s="102">
        <v>-21.426311676407181</v>
      </c>
      <c r="X71" s="103">
        <v>0</v>
      </c>
      <c r="Y71" s="97">
        <v>0</v>
      </c>
      <c r="Z71" s="99">
        <f t="shared" si="45"/>
        <v>0</v>
      </c>
      <c r="AA71" s="101">
        <f t="shared" si="46"/>
        <v>0</v>
      </c>
      <c r="AB71" s="102">
        <v>0</v>
      </c>
      <c r="AC71" s="103">
        <v>0</v>
      </c>
      <c r="AD71" s="97">
        <v>0</v>
      </c>
      <c r="AE71" s="97">
        <f t="shared" si="47"/>
        <v>0</v>
      </c>
      <c r="AF71" s="97">
        <f t="shared" si="48"/>
        <v>0</v>
      </c>
      <c r="AG71" s="252">
        <f t="shared" si="49"/>
        <v>0</v>
      </c>
      <c r="AH71" s="103">
        <v>21361.674598346828</v>
      </c>
      <c r="AI71" s="97">
        <v>14820.485300565913</v>
      </c>
      <c r="AJ71" s="99">
        <f t="shared" si="50"/>
        <v>6541.1892977809148</v>
      </c>
      <c r="AK71" s="181">
        <f t="shared" si="51"/>
        <v>0</v>
      </c>
      <c r="AL71" s="102">
        <f t="shared" si="52"/>
        <v>6541.1892977809148</v>
      </c>
      <c r="AM71" s="103">
        <v>1621.9787218325521</v>
      </c>
      <c r="AN71" s="97">
        <v>1407.34</v>
      </c>
      <c r="AO71" s="97">
        <f t="shared" si="53"/>
        <v>214.63872183255216</v>
      </c>
      <c r="AP71" s="97">
        <f t="shared" si="54"/>
        <v>0</v>
      </c>
      <c r="AQ71" s="252">
        <f t="shared" si="55"/>
        <v>214.63872183255216</v>
      </c>
      <c r="AR71" s="103">
        <v>66.491129263691207</v>
      </c>
      <c r="AS71" s="97">
        <v>0</v>
      </c>
      <c r="AT71" s="99">
        <f t="shared" si="56"/>
        <v>66.491129263691207</v>
      </c>
      <c r="AU71" s="181">
        <f t="shared" si="57"/>
        <v>0</v>
      </c>
      <c r="AV71" s="100">
        <f t="shared" si="58"/>
        <v>66.491129263691207</v>
      </c>
      <c r="AW71" s="103">
        <v>1995.7385058613579</v>
      </c>
      <c r="AX71" s="97">
        <v>2643.2799999999997</v>
      </c>
      <c r="AY71" s="97">
        <f t="shared" si="59"/>
        <v>0</v>
      </c>
      <c r="AZ71" s="97">
        <f t="shared" si="60"/>
        <v>-647.54149413864184</v>
      </c>
      <c r="BA71" s="102">
        <f t="shared" si="61"/>
        <v>-647.54149413864184</v>
      </c>
      <c r="BB71" s="103">
        <v>2852.0259522624906</v>
      </c>
      <c r="BC71" s="97">
        <v>2705.17</v>
      </c>
      <c r="BD71" s="99">
        <f t="shared" si="62"/>
        <v>146.85595226249052</v>
      </c>
      <c r="BE71" s="181">
        <f t="shared" si="63"/>
        <v>0</v>
      </c>
      <c r="BF71" s="100">
        <f t="shared" si="64"/>
        <v>146.85595226249052</v>
      </c>
      <c r="BG71" s="103">
        <v>27253.155382772555</v>
      </c>
      <c r="BH71" s="97">
        <v>58792.26303489726</v>
      </c>
      <c r="BI71" s="97">
        <f t="shared" si="65"/>
        <v>0</v>
      </c>
      <c r="BJ71" s="97">
        <f t="shared" si="66"/>
        <v>-31539.107652124705</v>
      </c>
      <c r="BK71" s="252">
        <f t="shared" si="67"/>
        <v>-31539.107652124705</v>
      </c>
      <c r="BL71" s="103">
        <v>3652.8020269425301</v>
      </c>
      <c r="BM71" s="97">
        <v>5520.3570279424493</v>
      </c>
      <c r="BN71" s="99">
        <f t="shared" si="68"/>
        <v>0</v>
      </c>
      <c r="BO71" s="181">
        <f t="shared" si="69"/>
        <v>-1867.5550009999192</v>
      </c>
      <c r="BP71" s="100">
        <f t="shared" si="70"/>
        <v>-1867.5550009999192</v>
      </c>
      <c r="BQ71" s="103">
        <v>5.2867450832784444</v>
      </c>
      <c r="BR71" s="97">
        <v>0</v>
      </c>
      <c r="BS71" s="97">
        <f t="shared" si="71"/>
        <v>5.2867450832784444</v>
      </c>
      <c r="BT71" s="97">
        <f t="shared" si="72"/>
        <v>0</v>
      </c>
      <c r="BU71" s="102">
        <f t="shared" si="73"/>
        <v>5.2867450832784444</v>
      </c>
      <c r="BV71" s="103">
        <v>7279.1622501650145</v>
      </c>
      <c r="BW71" s="97">
        <v>22726.570000000007</v>
      </c>
      <c r="BX71" s="99">
        <f t="shared" si="74"/>
        <v>0</v>
      </c>
      <c r="BY71" s="101">
        <f t="shared" si="75"/>
        <v>-15447.407749834993</v>
      </c>
      <c r="BZ71" s="250">
        <f t="shared" si="76"/>
        <v>-15447.407749834993</v>
      </c>
      <c r="CA71" s="103">
        <v>0</v>
      </c>
      <c r="CB71" s="97">
        <v>0</v>
      </c>
      <c r="CC71" s="97">
        <f t="shared" si="77"/>
        <v>0</v>
      </c>
      <c r="CD71" s="97">
        <f t="shared" si="78"/>
        <v>0</v>
      </c>
      <c r="CE71" s="102">
        <f t="shared" si="79"/>
        <v>0</v>
      </c>
      <c r="CF71" s="254">
        <f t="shared" si="80"/>
        <v>107373.15961574075</v>
      </c>
      <c r="CG71" s="97">
        <f t="shared" si="81"/>
        <v>150658.97047139239</v>
      </c>
      <c r="CH71" s="97">
        <f t="shared" si="82"/>
        <v>0</v>
      </c>
      <c r="CI71" s="104">
        <f t="shared" si="83"/>
        <v>-43285.810855651638</v>
      </c>
      <c r="CJ71" s="97">
        <f t="shared" si="84"/>
        <v>-43285.810855651638</v>
      </c>
      <c r="CK71" s="259">
        <f t="shared" si="85"/>
        <v>1.4031343681284947</v>
      </c>
      <c r="CL71" s="107">
        <v>8899.83</v>
      </c>
      <c r="CM71" s="108">
        <v>10634.699999999999</v>
      </c>
      <c r="CN71" s="176"/>
      <c r="CR71" s="133"/>
      <c r="CS71" s="133"/>
    </row>
    <row r="72" spans="1:97" ht="15.75" customHeight="1" x14ac:dyDescent="0.2">
      <c r="A72" s="225">
        <v>66</v>
      </c>
      <c r="B72" s="223" t="s">
        <v>92</v>
      </c>
      <c r="C72" s="94">
        <v>4257.43</v>
      </c>
      <c r="D72" s="95">
        <v>8518.4481585619124</v>
      </c>
      <c r="E72" s="95">
        <v>10392.268453625169</v>
      </c>
      <c r="F72" s="96">
        <f t="shared" ref="F72:F135" si="87">IF(H72&gt;0,H72,0)</f>
        <v>0</v>
      </c>
      <c r="G72" s="97">
        <f t="shared" ref="G72:G135" si="88">IF(H72&gt;0,0,H72)</f>
        <v>-1873.8202950632567</v>
      </c>
      <c r="H72" s="164">
        <f t="shared" ref="H72:H135" si="89">D72-E72</f>
        <v>-1873.8202950632567</v>
      </c>
      <c r="I72" s="165">
        <v>9590.2762700457224</v>
      </c>
      <c r="J72" s="95">
        <v>11233.751520000002</v>
      </c>
      <c r="K72" s="97">
        <f t="shared" ref="K72:K135" si="90">IF(M72&gt;0,M72,0)</f>
        <v>0</v>
      </c>
      <c r="L72" s="97">
        <f t="shared" ref="L72:L135" si="91">IF(M72&gt;0,0,M72)</f>
        <v>-1643.4752499542792</v>
      </c>
      <c r="M72" s="166">
        <f t="shared" ref="M72:M135" si="92">I72-J72</f>
        <v>-1643.4752499542792</v>
      </c>
      <c r="N72" s="103">
        <v>28673.930145370101</v>
      </c>
      <c r="O72" s="98">
        <v>24621.390000000003</v>
      </c>
      <c r="P72" s="99">
        <f t="shared" ref="P72:P135" si="93">IF(R72&gt;0,R72,0)</f>
        <v>4052.5401453700979</v>
      </c>
      <c r="Q72" s="99">
        <f t="shared" ref="Q72:Q135" si="94">IF(R72&gt;0,0,R72)</f>
        <v>0</v>
      </c>
      <c r="R72" s="102">
        <f t="shared" ref="R72:R135" si="95">N72-O72</f>
        <v>4052.5401453700979</v>
      </c>
      <c r="S72" s="103">
        <v>681.66840062194785</v>
      </c>
      <c r="T72" s="97">
        <v>425.83000000000004</v>
      </c>
      <c r="U72" s="99">
        <f t="shared" ref="U72:U135" si="96">IF(W72&gt;0,W72,0)</f>
        <v>255.83840062194781</v>
      </c>
      <c r="V72" s="101">
        <f t="shared" ref="V72:V135" si="97">IF(W72&gt;0,0,W72)</f>
        <v>0</v>
      </c>
      <c r="W72" s="102">
        <v>255.83840062194781</v>
      </c>
      <c r="X72" s="103">
        <v>0</v>
      </c>
      <c r="Y72" s="97">
        <v>0</v>
      </c>
      <c r="Z72" s="99">
        <f t="shared" ref="Z72:Z135" si="98">IF(AB72&gt;0,AB72,0)</f>
        <v>0</v>
      </c>
      <c r="AA72" s="101">
        <f t="shared" ref="AA72:AA135" si="99">IF(AB72&gt;0,0,AB72)</f>
        <v>0</v>
      </c>
      <c r="AB72" s="102">
        <v>0</v>
      </c>
      <c r="AC72" s="103">
        <v>0</v>
      </c>
      <c r="AD72" s="97">
        <v>0</v>
      </c>
      <c r="AE72" s="97">
        <f t="shared" ref="AE72:AE135" si="100">IF(AG72&gt;0,AG72,0)</f>
        <v>0</v>
      </c>
      <c r="AF72" s="97">
        <f t="shared" ref="AF72:AF135" si="101">IF(AG72&gt;0,0,AG72)</f>
        <v>0</v>
      </c>
      <c r="AG72" s="252">
        <f t="shared" ref="AG72:AG135" si="102">AC72-AD72</f>
        <v>0</v>
      </c>
      <c r="AH72" s="103">
        <v>23171.233607789116</v>
      </c>
      <c r="AI72" s="97">
        <v>18212.518495970129</v>
      </c>
      <c r="AJ72" s="99">
        <f t="shared" ref="AJ72:AJ135" si="103">IF(AL72&gt;0,AL72,0)</f>
        <v>4958.7151118189868</v>
      </c>
      <c r="AK72" s="181">
        <f t="shared" ref="AK72:AK135" si="104">IF(AL72&gt;0,0,AL72)</f>
        <v>0</v>
      </c>
      <c r="AL72" s="102">
        <f t="shared" ref="AL72:AL135" si="105">AH72-AI72</f>
        <v>4958.7151118189868</v>
      </c>
      <c r="AM72" s="103">
        <v>826.44954739858315</v>
      </c>
      <c r="AN72" s="97">
        <v>720.35</v>
      </c>
      <c r="AO72" s="97">
        <f t="shared" ref="AO72:AO135" si="106">IF(AQ72&gt;0,AQ72,0)</f>
        <v>106.09954739858313</v>
      </c>
      <c r="AP72" s="97">
        <f t="shared" ref="AP72:AP135" si="107">IF(AQ72&gt;0,0,AQ72)</f>
        <v>0</v>
      </c>
      <c r="AQ72" s="252">
        <f t="shared" ref="AQ72:AQ135" si="108">AM72-AN72</f>
        <v>106.09954739858313</v>
      </c>
      <c r="AR72" s="103">
        <v>40.464501924689735</v>
      </c>
      <c r="AS72" s="97">
        <v>0</v>
      </c>
      <c r="AT72" s="99">
        <f t="shared" ref="AT72:AT135" si="109">IF(AV72&gt;0,AV72,0)</f>
        <v>40.464501924689735</v>
      </c>
      <c r="AU72" s="181">
        <f t="shared" ref="AU72:AU135" si="110">IF(AV72&gt;0,0,AV72)</f>
        <v>0</v>
      </c>
      <c r="AV72" s="100">
        <f t="shared" ref="AV72:AV135" si="111">AR72-AS72</f>
        <v>40.464501924689735</v>
      </c>
      <c r="AW72" s="103">
        <v>774.37831982998637</v>
      </c>
      <c r="AX72" s="97">
        <v>476.64000000000004</v>
      </c>
      <c r="AY72" s="97">
        <f t="shared" ref="AY72:AY135" si="112">IF(BA72&gt;0,BA72,0)</f>
        <v>297.73831982998632</v>
      </c>
      <c r="AZ72" s="97">
        <f t="shared" ref="AZ72:AZ135" si="113">IF(BA72&gt;0,0,BA72)</f>
        <v>0</v>
      </c>
      <c r="BA72" s="102">
        <f t="shared" ref="BA72:BA135" si="114">AW72-AX72</f>
        <v>297.73831982998632</v>
      </c>
      <c r="BB72" s="103">
        <v>3615.6171544544122</v>
      </c>
      <c r="BC72" s="97">
        <v>689.87999999999988</v>
      </c>
      <c r="BD72" s="99">
        <f t="shared" ref="BD72:BD135" si="115">IF(BF72&gt;0,BF72,0)</f>
        <v>2925.7371544544121</v>
      </c>
      <c r="BE72" s="181">
        <f t="shared" ref="BE72:BE135" si="116">IF(BF72&gt;0,0,BF72)</f>
        <v>0</v>
      </c>
      <c r="BF72" s="100">
        <f t="shared" ref="BF72:BF135" si="117">BB72-BC72</f>
        <v>2925.7371544544121</v>
      </c>
      <c r="BG72" s="103">
        <v>36372.325988138589</v>
      </c>
      <c r="BH72" s="97">
        <v>52489.434850781952</v>
      </c>
      <c r="BI72" s="97">
        <f t="shared" ref="BI72:BI135" si="118">IF(BK72&gt;0,BK72,0)</f>
        <v>0</v>
      </c>
      <c r="BJ72" s="97">
        <f t="shared" ref="BJ72:BJ135" si="119">IF(BK72&gt;0,0,BK72)</f>
        <v>-16117.108862643363</v>
      </c>
      <c r="BK72" s="252">
        <f t="shared" ref="BK72:BK135" si="120">BG72-BH72</f>
        <v>-16117.108862643363</v>
      </c>
      <c r="BL72" s="103">
        <v>3391.9305231099684</v>
      </c>
      <c r="BM72" s="97">
        <v>4398.1240642671291</v>
      </c>
      <c r="BN72" s="99">
        <f t="shared" ref="BN72:BN135" si="121">IF(BP72&gt;0,BP72,0)</f>
        <v>0</v>
      </c>
      <c r="BO72" s="181">
        <f t="shared" ref="BO72:BO135" si="122">IF(BP72&gt;0,0,BP72)</f>
        <v>-1006.1935411571608</v>
      </c>
      <c r="BP72" s="100">
        <f t="shared" ref="BP72:BP135" si="123">BL72-BM72</f>
        <v>-1006.1935411571608</v>
      </c>
      <c r="BQ72" s="103">
        <v>6.8837054535433069</v>
      </c>
      <c r="BR72" s="97">
        <v>0</v>
      </c>
      <c r="BS72" s="97">
        <f t="shared" ref="BS72:BS135" si="124">IF(BU72&gt;0,BU72,0)</f>
        <v>6.8837054535433069</v>
      </c>
      <c r="BT72" s="97">
        <f t="shared" ref="BT72:BT135" si="125">IF(BU72&gt;0,0,BU72)</f>
        <v>0</v>
      </c>
      <c r="BU72" s="102">
        <f t="shared" ref="BU72:BU135" si="126">BQ72-BR72</f>
        <v>6.8837054535433069</v>
      </c>
      <c r="BV72" s="103">
        <v>7779.4022595390397</v>
      </c>
      <c r="BW72" s="97">
        <v>7906.4800000000014</v>
      </c>
      <c r="BX72" s="99">
        <f t="shared" ref="BX72:BX135" si="127">IF(BZ72&gt;0,BZ72,0)</f>
        <v>0</v>
      </c>
      <c r="BY72" s="101">
        <f t="shared" ref="BY72:BY135" si="128">IF(BZ72&gt;0,0,BZ72)</f>
        <v>-127.07774046096165</v>
      </c>
      <c r="BZ72" s="250">
        <f t="shared" ref="BZ72:BZ135" si="129">BV72-BW72</f>
        <v>-127.07774046096165</v>
      </c>
      <c r="CA72" s="103">
        <v>0</v>
      </c>
      <c r="CB72" s="97">
        <v>0</v>
      </c>
      <c r="CC72" s="97">
        <f t="shared" ref="CC72:CC135" si="130">IF(CE72&gt;0,CE72,0)</f>
        <v>0</v>
      </c>
      <c r="CD72" s="97">
        <f t="shared" ref="CD72:CD135" si="131">IF(CE72&gt;0,0,CE72)</f>
        <v>0</v>
      </c>
      <c r="CE72" s="102">
        <f t="shared" ref="CE72:CE135" si="132">CA72-CB72</f>
        <v>0</v>
      </c>
      <c r="CF72" s="254">
        <f t="shared" ref="CF72:CF135" si="133">D72+I72+N72+S72+X72+AC72+AH72+AM72+AR72+AW72+BB72+BG72+BL72+BQ72+BV72+CA72</f>
        <v>123443.00858223763</v>
      </c>
      <c r="CG72" s="97">
        <f t="shared" ref="CG72:CG135" si="134">E72+J72+O72+T72+Y72+AD72+AI72+AN72+AS72+AX72+BC72+BH72+BM72+BR72+BW72+CB72</f>
        <v>131566.66738464439</v>
      </c>
      <c r="CH72" s="97">
        <f t="shared" ref="CH72:CH135" si="135">IF(CJ72&gt;0,CJ72,0)</f>
        <v>0</v>
      </c>
      <c r="CI72" s="104">
        <f t="shared" ref="CI72:CI135" si="136">IF(CJ72&gt;0,0,CJ72)</f>
        <v>-8123.6588024067605</v>
      </c>
      <c r="CJ72" s="97">
        <f t="shared" ref="CJ72:CJ135" si="137">CF72-CG72</f>
        <v>-8123.6588024067605</v>
      </c>
      <c r="CK72" s="259">
        <f t="shared" ref="CK72:CK134" si="138">CG72/CF72</f>
        <v>1.0658089825880643</v>
      </c>
      <c r="CL72" s="107">
        <v>19961.53</v>
      </c>
      <c r="CM72" s="108">
        <v>11959.880000000003</v>
      </c>
      <c r="CN72" s="176">
        <f t="shared" ref="CN72:CN132" si="139">CL72-CM72</f>
        <v>8001.649999999996</v>
      </c>
      <c r="CR72" s="133"/>
      <c r="CS72" s="133"/>
    </row>
    <row r="73" spans="1:97" ht="15.75" customHeight="1" x14ac:dyDescent="0.2">
      <c r="A73" s="225">
        <v>67</v>
      </c>
      <c r="B73" s="223" t="s">
        <v>93</v>
      </c>
      <c r="C73" s="94">
        <v>4209.87</v>
      </c>
      <c r="D73" s="95">
        <v>14669.413272625232</v>
      </c>
      <c r="E73" s="95">
        <v>15680.067812764148</v>
      </c>
      <c r="F73" s="96">
        <f t="shared" si="87"/>
        <v>0</v>
      </c>
      <c r="G73" s="97">
        <f t="shared" si="88"/>
        <v>-1010.6545401389158</v>
      </c>
      <c r="H73" s="164">
        <f t="shared" si="89"/>
        <v>-1010.6545401389158</v>
      </c>
      <c r="I73" s="165">
        <v>29058.87661590612</v>
      </c>
      <c r="J73" s="95">
        <v>28364.7997339715</v>
      </c>
      <c r="K73" s="97">
        <f t="shared" si="90"/>
        <v>694.07688193461945</v>
      </c>
      <c r="L73" s="97">
        <f t="shared" si="91"/>
        <v>0</v>
      </c>
      <c r="M73" s="166">
        <f t="shared" si="92"/>
        <v>694.07688193461945</v>
      </c>
      <c r="N73" s="103">
        <v>15717.688089984396</v>
      </c>
      <c r="O73" s="98">
        <v>13987.030000000002</v>
      </c>
      <c r="P73" s="99">
        <f t="shared" si="93"/>
        <v>1730.6580899843939</v>
      </c>
      <c r="Q73" s="99">
        <f t="shared" si="94"/>
        <v>0</v>
      </c>
      <c r="R73" s="102">
        <f t="shared" si="95"/>
        <v>1730.6580899843939</v>
      </c>
      <c r="S73" s="103">
        <v>873.55665722646745</v>
      </c>
      <c r="T73" s="97">
        <v>875.52</v>
      </c>
      <c r="U73" s="99">
        <f t="shared" si="96"/>
        <v>0</v>
      </c>
      <c r="V73" s="101">
        <f t="shared" si="97"/>
        <v>-1.9633427735325313</v>
      </c>
      <c r="W73" s="102">
        <v>-1.9633427735325313</v>
      </c>
      <c r="X73" s="103">
        <v>13343.538183464649</v>
      </c>
      <c r="Y73" s="97">
        <v>9276.8433333333342</v>
      </c>
      <c r="Z73" s="99">
        <f t="shared" si="98"/>
        <v>4066.6948501313145</v>
      </c>
      <c r="AA73" s="101">
        <f t="shared" si="99"/>
        <v>0</v>
      </c>
      <c r="AB73" s="102">
        <v>4066.6948501313145</v>
      </c>
      <c r="AC73" s="103">
        <v>846.62282458945288</v>
      </c>
      <c r="AD73" s="97">
        <v>150.47</v>
      </c>
      <c r="AE73" s="97">
        <f t="shared" si="100"/>
        <v>696.15282458945285</v>
      </c>
      <c r="AF73" s="97">
        <f t="shared" si="101"/>
        <v>0</v>
      </c>
      <c r="AG73" s="252">
        <f t="shared" si="102"/>
        <v>696.15282458945285</v>
      </c>
      <c r="AH73" s="103">
        <v>24558.487058714734</v>
      </c>
      <c r="AI73" s="97">
        <v>20932.183491063548</v>
      </c>
      <c r="AJ73" s="99">
        <f t="shared" si="103"/>
        <v>3626.3035676511863</v>
      </c>
      <c r="AK73" s="181">
        <f t="shared" si="104"/>
        <v>0</v>
      </c>
      <c r="AL73" s="102">
        <f t="shared" si="105"/>
        <v>3626.3035676511863</v>
      </c>
      <c r="AM73" s="103">
        <v>1222.9803225888538</v>
      </c>
      <c r="AN73" s="97">
        <v>1031.56</v>
      </c>
      <c r="AO73" s="97">
        <f t="shared" si="106"/>
        <v>191.42032258885388</v>
      </c>
      <c r="AP73" s="97">
        <f t="shared" si="107"/>
        <v>0</v>
      </c>
      <c r="AQ73" s="252">
        <f t="shared" si="108"/>
        <v>191.42032258885388</v>
      </c>
      <c r="AR73" s="103">
        <v>42.099370938642949</v>
      </c>
      <c r="AS73" s="97">
        <v>0</v>
      </c>
      <c r="AT73" s="99">
        <f t="shared" si="109"/>
        <v>42.099370938642949</v>
      </c>
      <c r="AU73" s="181">
        <f t="shared" si="110"/>
        <v>0</v>
      </c>
      <c r="AV73" s="100">
        <f t="shared" si="111"/>
        <v>42.099370938642949</v>
      </c>
      <c r="AW73" s="103">
        <v>1347.1711319106762</v>
      </c>
      <c r="AX73" s="97">
        <v>953.32</v>
      </c>
      <c r="AY73" s="97">
        <f t="shared" si="112"/>
        <v>393.85113191067614</v>
      </c>
      <c r="AZ73" s="97">
        <f t="shared" si="113"/>
        <v>0</v>
      </c>
      <c r="BA73" s="102">
        <f t="shared" si="114"/>
        <v>393.85113191067614</v>
      </c>
      <c r="BB73" s="103">
        <v>2875.3585286955717</v>
      </c>
      <c r="BC73" s="97">
        <v>1809.64</v>
      </c>
      <c r="BD73" s="99">
        <f t="shared" si="115"/>
        <v>1065.7185286955716</v>
      </c>
      <c r="BE73" s="181">
        <f t="shared" si="116"/>
        <v>0</v>
      </c>
      <c r="BF73" s="100">
        <f t="shared" si="117"/>
        <v>1065.7185286955716</v>
      </c>
      <c r="BG73" s="103">
        <v>33178.273569780409</v>
      </c>
      <c r="BH73" s="97">
        <v>9959.9045508707823</v>
      </c>
      <c r="BI73" s="97">
        <f t="shared" si="118"/>
        <v>23218.369018909627</v>
      </c>
      <c r="BJ73" s="97">
        <f t="shared" si="119"/>
        <v>0</v>
      </c>
      <c r="BK73" s="252">
        <f t="shared" si="120"/>
        <v>23218.369018909627</v>
      </c>
      <c r="BL73" s="103">
        <v>3197.4356874913583</v>
      </c>
      <c r="BM73" s="97">
        <v>5775.607652190065</v>
      </c>
      <c r="BN73" s="99">
        <f t="shared" si="121"/>
        <v>0</v>
      </c>
      <c r="BO73" s="181">
        <f t="shared" si="122"/>
        <v>-2578.1719646987067</v>
      </c>
      <c r="BP73" s="100">
        <f t="shared" si="123"/>
        <v>-2578.1719646987067</v>
      </c>
      <c r="BQ73" s="103">
        <v>3.3678921556275911</v>
      </c>
      <c r="BR73" s="97">
        <v>0</v>
      </c>
      <c r="BS73" s="97">
        <f t="shared" si="124"/>
        <v>3.3678921556275911</v>
      </c>
      <c r="BT73" s="97">
        <f t="shared" si="125"/>
        <v>0</v>
      </c>
      <c r="BU73" s="102">
        <f t="shared" si="126"/>
        <v>3.3678921556275911</v>
      </c>
      <c r="BV73" s="103">
        <v>9230.2058139140627</v>
      </c>
      <c r="BW73" s="97">
        <v>8879.58</v>
      </c>
      <c r="BX73" s="99">
        <f t="shared" si="127"/>
        <v>350.62581391406275</v>
      </c>
      <c r="BY73" s="101">
        <f t="shared" si="128"/>
        <v>0</v>
      </c>
      <c r="BZ73" s="250">
        <f t="shared" si="129"/>
        <v>350.62581391406275</v>
      </c>
      <c r="CA73" s="103">
        <v>11828.245508960756</v>
      </c>
      <c r="CB73" s="97">
        <v>10871.9</v>
      </c>
      <c r="CC73" s="97">
        <f t="shared" si="130"/>
        <v>956.34550896075598</v>
      </c>
      <c r="CD73" s="97">
        <f t="shared" si="131"/>
        <v>0</v>
      </c>
      <c r="CE73" s="102">
        <f t="shared" si="132"/>
        <v>956.34550896075598</v>
      </c>
      <c r="CF73" s="254">
        <f t="shared" si="133"/>
        <v>161993.32052894705</v>
      </c>
      <c r="CG73" s="97">
        <f t="shared" si="134"/>
        <v>128548.42657419338</v>
      </c>
      <c r="CH73" s="97">
        <f t="shared" si="135"/>
        <v>33444.893954753672</v>
      </c>
      <c r="CI73" s="104">
        <f t="shared" si="136"/>
        <v>0</v>
      </c>
      <c r="CJ73" s="97">
        <f t="shared" si="137"/>
        <v>33444.893954753672</v>
      </c>
      <c r="CK73" s="259">
        <f t="shared" si="138"/>
        <v>0.79354152476442807</v>
      </c>
      <c r="CL73" s="107">
        <v>16387.36</v>
      </c>
      <c r="CM73" s="108">
        <v>16076.489999999998</v>
      </c>
      <c r="CN73" s="176">
        <f t="shared" si="139"/>
        <v>310.87000000000262</v>
      </c>
      <c r="CR73" s="133"/>
      <c r="CS73" s="133"/>
    </row>
    <row r="74" spans="1:97" ht="15.75" customHeight="1" x14ac:dyDescent="0.2">
      <c r="A74" s="225">
        <v>68</v>
      </c>
      <c r="B74" s="223" t="s">
        <v>94</v>
      </c>
      <c r="C74" s="94">
        <v>5989.06</v>
      </c>
      <c r="D74" s="95">
        <v>23534.244593770905</v>
      </c>
      <c r="E74" s="95">
        <v>24830.166582927584</v>
      </c>
      <c r="F74" s="96">
        <f t="shared" si="87"/>
        <v>0</v>
      </c>
      <c r="G74" s="97">
        <f t="shared" si="88"/>
        <v>-1295.921989156679</v>
      </c>
      <c r="H74" s="164">
        <f t="shared" si="89"/>
        <v>-1295.921989156679</v>
      </c>
      <c r="I74" s="165">
        <v>36500.672649653738</v>
      </c>
      <c r="J74" s="95">
        <v>36184.101832016429</v>
      </c>
      <c r="K74" s="97">
        <f t="shared" si="90"/>
        <v>316.57081763730821</v>
      </c>
      <c r="L74" s="97">
        <f t="shared" si="91"/>
        <v>0</v>
      </c>
      <c r="M74" s="166">
        <f t="shared" si="92"/>
        <v>316.57081763730821</v>
      </c>
      <c r="N74" s="103">
        <v>20905.042391561266</v>
      </c>
      <c r="O74" s="98">
        <v>18224.28</v>
      </c>
      <c r="P74" s="99">
        <f t="shared" si="93"/>
        <v>2680.7623915612676</v>
      </c>
      <c r="Q74" s="99">
        <f t="shared" si="94"/>
        <v>0</v>
      </c>
      <c r="R74" s="102">
        <f t="shared" si="95"/>
        <v>2680.7623915612676</v>
      </c>
      <c r="S74" s="103">
        <v>1161.8869546510612</v>
      </c>
      <c r="T74" s="97">
        <v>1171.0600000000002</v>
      </c>
      <c r="U74" s="99">
        <f t="shared" si="96"/>
        <v>0</v>
      </c>
      <c r="V74" s="101">
        <f t="shared" si="97"/>
        <v>-9.1730453489390129</v>
      </c>
      <c r="W74" s="102">
        <v>-9.1730453489390129</v>
      </c>
      <c r="X74" s="103">
        <v>17346.538989059958</v>
      </c>
      <c r="Y74" s="97">
        <v>12629.055</v>
      </c>
      <c r="Z74" s="99">
        <f t="shared" si="98"/>
        <v>4717.4839890599578</v>
      </c>
      <c r="AA74" s="101">
        <f t="shared" si="99"/>
        <v>0</v>
      </c>
      <c r="AB74" s="102">
        <v>4717.4839890599578</v>
      </c>
      <c r="AC74" s="103">
        <v>1146.6429026216624</v>
      </c>
      <c r="AD74" s="97">
        <v>203.68</v>
      </c>
      <c r="AE74" s="97">
        <f t="shared" si="100"/>
        <v>942.96290262166235</v>
      </c>
      <c r="AF74" s="97">
        <f t="shared" si="101"/>
        <v>0</v>
      </c>
      <c r="AG74" s="252">
        <f t="shared" si="102"/>
        <v>942.96290262166235</v>
      </c>
      <c r="AH74" s="103">
        <v>36117.386667719875</v>
      </c>
      <c r="AI74" s="97">
        <v>28310.683470794669</v>
      </c>
      <c r="AJ74" s="99">
        <f t="shared" si="103"/>
        <v>7806.7031969252057</v>
      </c>
      <c r="AK74" s="181">
        <f t="shared" si="104"/>
        <v>0</v>
      </c>
      <c r="AL74" s="102">
        <f t="shared" si="105"/>
        <v>7806.7031969252057</v>
      </c>
      <c r="AM74" s="103">
        <v>1611.0799086714999</v>
      </c>
      <c r="AN74" s="97">
        <v>1372.5100000000002</v>
      </c>
      <c r="AO74" s="97">
        <f t="shared" si="106"/>
        <v>238.56990867149966</v>
      </c>
      <c r="AP74" s="97">
        <f t="shared" si="107"/>
        <v>0</v>
      </c>
      <c r="AQ74" s="252">
        <f t="shared" si="108"/>
        <v>238.56990867149966</v>
      </c>
      <c r="AR74" s="103">
        <v>59.892820711339141</v>
      </c>
      <c r="AS74" s="97">
        <v>0</v>
      </c>
      <c r="AT74" s="99">
        <f t="shared" si="109"/>
        <v>59.892820711339141</v>
      </c>
      <c r="AU74" s="181">
        <f t="shared" si="110"/>
        <v>0</v>
      </c>
      <c r="AV74" s="100">
        <f t="shared" si="111"/>
        <v>59.892820711339141</v>
      </c>
      <c r="AW74" s="103">
        <v>1841.6589291746027</v>
      </c>
      <c r="AX74" s="97">
        <v>1429.96</v>
      </c>
      <c r="AY74" s="97">
        <f t="shared" si="112"/>
        <v>411.69892917460265</v>
      </c>
      <c r="AZ74" s="97">
        <f t="shared" si="113"/>
        <v>0</v>
      </c>
      <c r="BA74" s="102">
        <f t="shared" si="114"/>
        <v>411.69892917460265</v>
      </c>
      <c r="BB74" s="103">
        <v>5036.8431077568339</v>
      </c>
      <c r="BC74" s="97">
        <v>3396.95</v>
      </c>
      <c r="BD74" s="99">
        <f t="shared" si="115"/>
        <v>1639.8931077568341</v>
      </c>
      <c r="BE74" s="181">
        <f t="shared" si="116"/>
        <v>0</v>
      </c>
      <c r="BF74" s="100">
        <f t="shared" si="117"/>
        <v>1639.8931077568341</v>
      </c>
      <c r="BG74" s="103">
        <v>62044.260587714351</v>
      </c>
      <c r="BH74" s="97">
        <v>18687.1847934668</v>
      </c>
      <c r="BI74" s="97">
        <f t="shared" si="118"/>
        <v>43357.075794247547</v>
      </c>
      <c r="BJ74" s="97">
        <f t="shared" si="119"/>
        <v>0</v>
      </c>
      <c r="BK74" s="252">
        <f t="shared" si="120"/>
        <v>43357.075794247547</v>
      </c>
      <c r="BL74" s="103">
        <v>3264.0749393280439</v>
      </c>
      <c r="BM74" s="97">
        <v>6219.876523586172</v>
      </c>
      <c r="BN74" s="99">
        <f t="shared" si="121"/>
        <v>0</v>
      </c>
      <c r="BO74" s="181">
        <f t="shared" si="122"/>
        <v>-2955.8015842581281</v>
      </c>
      <c r="BP74" s="100">
        <f t="shared" si="123"/>
        <v>-2955.8015842581281</v>
      </c>
      <c r="BQ74" s="103">
        <v>4.7912510496325709</v>
      </c>
      <c r="BR74" s="97">
        <v>0</v>
      </c>
      <c r="BS74" s="97">
        <f t="shared" si="124"/>
        <v>4.7912510496325709</v>
      </c>
      <c r="BT74" s="97">
        <f t="shared" si="125"/>
        <v>0</v>
      </c>
      <c r="BU74" s="102">
        <f t="shared" si="126"/>
        <v>4.7912510496325709</v>
      </c>
      <c r="BV74" s="103">
        <v>12900.541245848875</v>
      </c>
      <c r="BW74" s="97">
        <v>12980.89</v>
      </c>
      <c r="BX74" s="99">
        <f t="shared" si="127"/>
        <v>0</v>
      </c>
      <c r="BY74" s="101">
        <f t="shared" si="128"/>
        <v>-80.348754151124012</v>
      </c>
      <c r="BZ74" s="250">
        <f t="shared" si="129"/>
        <v>-80.348754151124012</v>
      </c>
      <c r="CA74" s="103">
        <v>16205.192140404848</v>
      </c>
      <c r="CB74" s="97">
        <v>22541.91</v>
      </c>
      <c r="CC74" s="97">
        <f t="shared" si="130"/>
        <v>0</v>
      </c>
      <c r="CD74" s="97">
        <f t="shared" si="131"/>
        <v>-6336.7178595951518</v>
      </c>
      <c r="CE74" s="102">
        <f t="shared" si="132"/>
        <v>-6336.7178595951518</v>
      </c>
      <c r="CF74" s="254">
        <f t="shared" si="133"/>
        <v>239680.75007969845</v>
      </c>
      <c r="CG74" s="97">
        <f t="shared" si="134"/>
        <v>188182.30820279164</v>
      </c>
      <c r="CH74" s="97">
        <f t="shared" si="135"/>
        <v>51498.441876906814</v>
      </c>
      <c r="CI74" s="104">
        <f t="shared" si="136"/>
        <v>0</v>
      </c>
      <c r="CJ74" s="97">
        <f t="shared" si="137"/>
        <v>51498.441876906814</v>
      </c>
      <c r="CK74" s="259">
        <f t="shared" si="138"/>
        <v>0.78513734682579805</v>
      </c>
      <c r="CL74" s="107">
        <v>20724.37</v>
      </c>
      <c r="CM74" s="108">
        <v>23702.080000000002</v>
      </c>
      <c r="CN74" s="176"/>
      <c r="CR74" s="133"/>
      <c r="CS74" s="133"/>
    </row>
    <row r="75" spans="1:97" ht="15.75" customHeight="1" x14ac:dyDescent="0.2">
      <c r="A75" s="225">
        <v>69</v>
      </c>
      <c r="B75" s="223" t="s">
        <v>95</v>
      </c>
      <c r="C75" s="94">
        <v>5978.0999999999995</v>
      </c>
      <c r="D75" s="95">
        <v>23461.291744304352</v>
      </c>
      <c r="E75" s="95">
        <v>24085.257066952858</v>
      </c>
      <c r="F75" s="96">
        <f t="shared" si="87"/>
        <v>0</v>
      </c>
      <c r="G75" s="97">
        <f t="shared" si="88"/>
        <v>-623.96532264850612</v>
      </c>
      <c r="H75" s="164">
        <f t="shared" si="89"/>
        <v>-623.96532264850612</v>
      </c>
      <c r="I75" s="165">
        <v>39665.075470186421</v>
      </c>
      <c r="J75" s="95">
        <v>37191.71429365423</v>
      </c>
      <c r="K75" s="97">
        <f t="shared" si="90"/>
        <v>2473.3611765321912</v>
      </c>
      <c r="L75" s="97">
        <f t="shared" si="91"/>
        <v>0</v>
      </c>
      <c r="M75" s="166">
        <f t="shared" si="92"/>
        <v>2473.3611765321912</v>
      </c>
      <c r="N75" s="103">
        <v>19503.762298494228</v>
      </c>
      <c r="O75" s="98">
        <v>18138.190000000002</v>
      </c>
      <c r="P75" s="99">
        <f t="shared" si="93"/>
        <v>1365.5722984942258</v>
      </c>
      <c r="Q75" s="99">
        <f t="shared" si="94"/>
        <v>0</v>
      </c>
      <c r="R75" s="102">
        <f t="shared" si="95"/>
        <v>1365.5722984942258</v>
      </c>
      <c r="S75" s="103">
        <v>1159.7564125742413</v>
      </c>
      <c r="T75" s="97">
        <v>1151.74</v>
      </c>
      <c r="U75" s="99">
        <f t="shared" si="96"/>
        <v>8.016412574241258</v>
      </c>
      <c r="V75" s="101">
        <f t="shared" si="97"/>
        <v>0</v>
      </c>
      <c r="W75" s="102">
        <v>8.016412574241258</v>
      </c>
      <c r="X75" s="103">
        <v>25732.793760164132</v>
      </c>
      <c r="Y75" s="97">
        <v>14873.145</v>
      </c>
      <c r="Z75" s="99">
        <f t="shared" si="98"/>
        <v>10859.648760164131</v>
      </c>
      <c r="AA75" s="101">
        <f t="shared" si="99"/>
        <v>0</v>
      </c>
      <c r="AB75" s="102">
        <v>10859.648760164131</v>
      </c>
      <c r="AC75" s="103">
        <v>497.3300408028457</v>
      </c>
      <c r="AD75" s="97">
        <v>591.51</v>
      </c>
      <c r="AE75" s="97">
        <f t="shared" si="100"/>
        <v>0</v>
      </c>
      <c r="AF75" s="97">
        <f t="shared" si="101"/>
        <v>-94.17995919715429</v>
      </c>
      <c r="AG75" s="252">
        <f t="shared" si="102"/>
        <v>-94.17995919715429</v>
      </c>
      <c r="AH75" s="103">
        <v>35842.035546286337</v>
      </c>
      <c r="AI75" s="97">
        <v>31490.699600441461</v>
      </c>
      <c r="AJ75" s="99">
        <f t="shared" si="103"/>
        <v>4351.3359458448758</v>
      </c>
      <c r="AK75" s="181">
        <f t="shared" si="104"/>
        <v>0</v>
      </c>
      <c r="AL75" s="102">
        <f t="shared" si="105"/>
        <v>4351.3359458448758</v>
      </c>
      <c r="AM75" s="103">
        <v>1614.1021136531847</v>
      </c>
      <c r="AN75" s="97">
        <v>1375.72</v>
      </c>
      <c r="AO75" s="97">
        <f t="shared" si="106"/>
        <v>238.38211365318466</v>
      </c>
      <c r="AP75" s="97">
        <f t="shared" si="107"/>
        <v>0</v>
      </c>
      <c r="AQ75" s="252">
        <f t="shared" si="108"/>
        <v>238.38211365318466</v>
      </c>
      <c r="AR75" s="103">
        <v>59.785286075704775</v>
      </c>
      <c r="AS75" s="97">
        <v>0</v>
      </c>
      <c r="AT75" s="99">
        <f t="shared" si="109"/>
        <v>59.785286075704775</v>
      </c>
      <c r="AU75" s="181">
        <f t="shared" si="110"/>
        <v>0</v>
      </c>
      <c r="AV75" s="100">
        <f t="shared" si="111"/>
        <v>59.785286075704775</v>
      </c>
      <c r="AW75" s="103">
        <v>1838.2805576344945</v>
      </c>
      <c r="AX75" s="97">
        <v>2578.12</v>
      </c>
      <c r="AY75" s="97">
        <f t="shared" si="112"/>
        <v>0</v>
      </c>
      <c r="AZ75" s="97">
        <f t="shared" si="113"/>
        <v>-739.83944236550542</v>
      </c>
      <c r="BA75" s="102">
        <f t="shared" si="114"/>
        <v>-739.83944236550542</v>
      </c>
      <c r="BB75" s="103">
        <v>3855.8903777851715</v>
      </c>
      <c r="BC75" s="97">
        <v>11475.119999999999</v>
      </c>
      <c r="BD75" s="99">
        <f t="shared" si="115"/>
        <v>0</v>
      </c>
      <c r="BE75" s="181">
        <f t="shared" si="116"/>
        <v>-7619.229622214827</v>
      </c>
      <c r="BF75" s="100">
        <f t="shared" si="117"/>
        <v>-7619.229622214827</v>
      </c>
      <c r="BG75" s="103">
        <v>48710.019302215798</v>
      </c>
      <c r="BH75" s="97">
        <v>81645.864793466782</v>
      </c>
      <c r="BI75" s="97">
        <f t="shared" si="118"/>
        <v>0</v>
      </c>
      <c r="BJ75" s="97">
        <f t="shared" si="119"/>
        <v>-32935.845491250984</v>
      </c>
      <c r="BK75" s="252">
        <f t="shared" si="120"/>
        <v>-32935.845491250984</v>
      </c>
      <c r="BL75" s="103">
        <v>3329.8424360987183</v>
      </c>
      <c r="BM75" s="97">
        <v>7597.0526066532075</v>
      </c>
      <c r="BN75" s="99">
        <f t="shared" si="121"/>
        <v>0</v>
      </c>
      <c r="BO75" s="181">
        <f t="shared" si="122"/>
        <v>-4267.2101705544892</v>
      </c>
      <c r="BP75" s="100">
        <f t="shared" si="123"/>
        <v>-4267.2101705544892</v>
      </c>
      <c r="BQ75" s="103">
        <v>4.7824710682687783</v>
      </c>
      <c r="BR75" s="97">
        <v>0</v>
      </c>
      <c r="BS75" s="97">
        <f t="shared" si="124"/>
        <v>4.7824710682687783</v>
      </c>
      <c r="BT75" s="97">
        <f t="shared" si="125"/>
        <v>0</v>
      </c>
      <c r="BU75" s="102">
        <f t="shared" si="126"/>
        <v>4.7824710682687783</v>
      </c>
      <c r="BV75" s="103">
        <v>12888.873885945852</v>
      </c>
      <c r="BW75" s="97">
        <v>11622.24</v>
      </c>
      <c r="BX75" s="99">
        <f t="shared" si="127"/>
        <v>1266.6338859458519</v>
      </c>
      <c r="BY75" s="101">
        <f t="shared" si="128"/>
        <v>0</v>
      </c>
      <c r="BZ75" s="250">
        <f t="shared" si="129"/>
        <v>1266.6338859458519</v>
      </c>
      <c r="CA75" s="103">
        <v>16256.828222954236</v>
      </c>
      <c r="CB75" s="97">
        <v>16437.330000000002</v>
      </c>
      <c r="CC75" s="97">
        <f t="shared" si="130"/>
        <v>0</v>
      </c>
      <c r="CD75" s="97">
        <f t="shared" si="131"/>
        <v>-180.50177704576527</v>
      </c>
      <c r="CE75" s="102">
        <f t="shared" si="132"/>
        <v>-180.50177704576527</v>
      </c>
      <c r="CF75" s="254">
        <f t="shared" si="133"/>
        <v>234420.44992624395</v>
      </c>
      <c r="CG75" s="97">
        <f t="shared" si="134"/>
        <v>260253.70336116856</v>
      </c>
      <c r="CH75" s="97">
        <f t="shared" si="135"/>
        <v>0</v>
      </c>
      <c r="CI75" s="104">
        <f t="shared" si="136"/>
        <v>-25833.253434924613</v>
      </c>
      <c r="CJ75" s="97">
        <f t="shared" si="137"/>
        <v>-25833.253434924613</v>
      </c>
      <c r="CK75" s="259">
        <f t="shared" si="138"/>
        <v>1.110200511273878</v>
      </c>
      <c r="CL75" s="107">
        <v>17289.419999999998</v>
      </c>
      <c r="CM75" s="108">
        <v>22827.949999999997</v>
      </c>
      <c r="CN75" s="176"/>
      <c r="CR75" s="133"/>
      <c r="CS75" s="133"/>
    </row>
    <row r="76" spans="1:97" ht="15.75" customHeight="1" x14ac:dyDescent="0.2">
      <c r="A76" s="225">
        <v>70</v>
      </c>
      <c r="B76" s="223" t="s">
        <v>96</v>
      </c>
      <c r="C76" s="94">
        <v>5962.63</v>
      </c>
      <c r="D76" s="95">
        <v>23704.586437233789</v>
      </c>
      <c r="E76" s="95">
        <v>23675.318501391466</v>
      </c>
      <c r="F76" s="96">
        <f t="shared" si="87"/>
        <v>29.267935842322913</v>
      </c>
      <c r="G76" s="97">
        <f t="shared" si="88"/>
        <v>0</v>
      </c>
      <c r="H76" s="164">
        <f t="shared" si="89"/>
        <v>29.267935842322913</v>
      </c>
      <c r="I76" s="165">
        <v>40364.271139913653</v>
      </c>
      <c r="J76" s="95">
        <v>38793.663555301311</v>
      </c>
      <c r="K76" s="97">
        <f t="shared" si="90"/>
        <v>1570.6075846123422</v>
      </c>
      <c r="L76" s="97">
        <f t="shared" si="91"/>
        <v>0</v>
      </c>
      <c r="M76" s="166">
        <f t="shared" si="92"/>
        <v>1570.6075846123422</v>
      </c>
      <c r="N76" s="103">
        <v>22768.447443046331</v>
      </c>
      <c r="O76" s="98">
        <v>20477.430000000004</v>
      </c>
      <c r="P76" s="99">
        <f t="shared" si="93"/>
        <v>2291.0174430463267</v>
      </c>
      <c r="Q76" s="99">
        <f t="shared" si="94"/>
        <v>0</v>
      </c>
      <c r="R76" s="102">
        <f t="shared" si="95"/>
        <v>2291.0174430463267</v>
      </c>
      <c r="S76" s="103">
        <v>1028.5655049558006</v>
      </c>
      <c r="T76" s="97">
        <v>1132.2800000000002</v>
      </c>
      <c r="U76" s="99">
        <f t="shared" si="96"/>
        <v>0</v>
      </c>
      <c r="V76" s="101">
        <f t="shared" si="97"/>
        <v>-103.71449504419957</v>
      </c>
      <c r="W76" s="102">
        <v>-103.71449504419957</v>
      </c>
      <c r="X76" s="103">
        <v>24041.866675000922</v>
      </c>
      <c r="Y76" s="97">
        <v>12629.055</v>
      </c>
      <c r="Z76" s="99">
        <f t="shared" si="98"/>
        <v>11412.811675000921</v>
      </c>
      <c r="AA76" s="101">
        <f t="shared" si="99"/>
        <v>0</v>
      </c>
      <c r="AB76" s="102">
        <v>11412.811675000921</v>
      </c>
      <c r="AC76" s="103">
        <v>608.18826807541745</v>
      </c>
      <c r="AD76" s="97">
        <v>887.21</v>
      </c>
      <c r="AE76" s="97">
        <f t="shared" si="100"/>
        <v>0</v>
      </c>
      <c r="AF76" s="97">
        <f t="shared" si="101"/>
        <v>-279.02173192458258</v>
      </c>
      <c r="AG76" s="252">
        <f t="shared" si="102"/>
        <v>-279.02173192458258</v>
      </c>
      <c r="AH76" s="103">
        <v>35954.870757003999</v>
      </c>
      <c r="AI76" s="97">
        <v>24418.183755304322</v>
      </c>
      <c r="AJ76" s="99">
        <f t="shared" si="103"/>
        <v>11536.687001699676</v>
      </c>
      <c r="AK76" s="181">
        <f t="shared" si="104"/>
        <v>0</v>
      </c>
      <c r="AL76" s="102">
        <f t="shared" si="105"/>
        <v>11536.687001699676</v>
      </c>
      <c r="AM76" s="103">
        <v>1532.4052610479978</v>
      </c>
      <c r="AN76" s="97">
        <v>1306.6199999999999</v>
      </c>
      <c r="AO76" s="97">
        <f t="shared" si="106"/>
        <v>225.78526104799789</v>
      </c>
      <c r="AP76" s="97">
        <f t="shared" si="107"/>
        <v>0</v>
      </c>
      <c r="AQ76" s="252">
        <f t="shared" si="108"/>
        <v>225.78526104799789</v>
      </c>
      <c r="AR76" s="103">
        <v>59.621158945968112</v>
      </c>
      <c r="AS76" s="97">
        <v>0</v>
      </c>
      <c r="AT76" s="99">
        <f t="shared" si="109"/>
        <v>59.621158945968112</v>
      </c>
      <c r="AU76" s="181">
        <f t="shared" si="110"/>
        <v>0</v>
      </c>
      <c r="AV76" s="100">
        <f t="shared" si="111"/>
        <v>59.621158945968112</v>
      </c>
      <c r="AW76" s="103">
        <v>1836.4941846121969</v>
      </c>
      <c r="AX76" s="97">
        <v>2027.02</v>
      </c>
      <c r="AY76" s="97">
        <f t="shared" si="112"/>
        <v>0</v>
      </c>
      <c r="AZ76" s="97">
        <f t="shared" si="113"/>
        <v>-190.52581538780305</v>
      </c>
      <c r="BA76" s="102">
        <f t="shared" si="114"/>
        <v>-190.52581538780305</v>
      </c>
      <c r="BB76" s="103">
        <v>3851.8699912391821</v>
      </c>
      <c r="BC76" s="97">
        <v>7192.95</v>
      </c>
      <c r="BD76" s="99">
        <f t="shared" si="115"/>
        <v>0</v>
      </c>
      <c r="BE76" s="181">
        <f t="shared" si="116"/>
        <v>-3341.0800087608177</v>
      </c>
      <c r="BF76" s="100">
        <f t="shared" si="117"/>
        <v>-3341.0800087608177</v>
      </c>
      <c r="BG76" s="103">
        <v>44302.601598282185</v>
      </c>
      <c r="BH76" s="97">
        <v>78024.549016090765</v>
      </c>
      <c r="BI76" s="97">
        <f t="shared" si="118"/>
        <v>0</v>
      </c>
      <c r="BJ76" s="97">
        <f t="shared" si="119"/>
        <v>-33721.94741780858</v>
      </c>
      <c r="BK76" s="252">
        <f t="shared" si="120"/>
        <v>-33721.94741780858</v>
      </c>
      <c r="BL76" s="103">
        <v>3374.8746048006874</v>
      </c>
      <c r="BM76" s="97">
        <v>7530.2517169851908</v>
      </c>
      <c r="BN76" s="99">
        <f t="shared" si="121"/>
        <v>0</v>
      </c>
      <c r="BO76" s="181">
        <f t="shared" si="122"/>
        <v>-4155.3771121845039</v>
      </c>
      <c r="BP76" s="100">
        <f t="shared" si="123"/>
        <v>-4155.3771121845039</v>
      </c>
      <c r="BQ76" s="103">
        <v>4.770104063336607</v>
      </c>
      <c r="BR76" s="97">
        <v>0</v>
      </c>
      <c r="BS76" s="97">
        <f t="shared" si="124"/>
        <v>4.770104063336607</v>
      </c>
      <c r="BT76" s="97">
        <f t="shared" si="125"/>
        <v>0</v>
      </c>
      <c r="BU76" s="102">
        <f t="shared" si="126"/>
        <v>4.770104063336607</v>
      </c>
      <c r="BV76" s="103">
        <v>12777.967247492708</v>
      </c>
      <c r="BW76" s="97">
        <v>12727.85</v>
      </c>
      <c r="BX76" s="99">
        <f t="shared" si="127"/>
        <v>50.117247492707975</v>
      </c>
      <c r="BY76" s="101">
        <f t="shared" si="128"/>
        <v>0</v>
      </c>
      <c r="BZ76" s="250">
        <f t="shared" si="129"/>
        <v>50.117247492707975</v>
      </c>
      <c r="CA76" s="103">
        <v>16164.379549554318</v>
      </c>
      <c r="CB76" s="97">
        <v>15979.87</v>
      </c>
      <c r="CC76" s="97">
        <f t="shared" si="130"/>
        <v>184.50954955431735</v>
      </c>
      <c r="CD76" s="97">
        <f t="shared" si="131"/>
        <v>0</v>
      </c>
      <c r="CE76" s="102">
        <f t="shared" si="132"/>
        <v>184.50954955431735</v>
      </c>
      <c r="CF76" s="254">
        <f t="shared" si="133"/>
        <v>232375.77992526849</v>
      </c>
      <c r="CG76" s="97">
        <f t="shared" si="134"/>
        <v>246802.25154507309</v>
      </c>
      <c r="CH76" s="97">
        <f t="shared" si="135"/>
        <v>0</v>
      </c>
      <c r="CI76" s="104">
        <f t="shared" si="136"/>
        <v>-14426.471619804594</v>
      </c>
      <c r="CJ76" s="97">
        <f t="shared" si="137"/>
        <v>-14426.471619804594</v>
      </c>
      <c r="CK76" s="259">
        <f t="shared" si="138"/>
        <v>1.0620825097367899</v>
      </c>
      <c r="CL76" s="107">
        <v>19604.669999999998</v>
      </c>
      <c r="CM76" s="108">
        <v>22468.12</v>
      </c>
      <c r="CN76" s="176"/>
      <c r="CR76" s="133"/>
      <c r="CS76" s="133"/>
    </row>
    <row r="77" spans="1:97" ht="15.75" customHeight="1" x14ac:dyDescent="0.2">
      <c r="A77" s="225">
        <v>71</v>
      </c>
      <c r="B77" s="223" t="s">
        <v>97</v>
      </c>
      <c r="C77" s="94">
        <v>2735.3</v>
      </c>
      <c r="D77" s="95">
        <v>6798.5002851254858</v>
      </c>
      <c r="E77" s="95">
        <v>7086.1329454399365</v>
      </c>
      <c r="F77" s="96">
        <f t="shared" si="87"/>
        <v>0</v>
      </c>
      <c r="G77" s="97">
        <f t="shared" si="88"/>
        <v>-287.63266031445073</v>
      </c>
      <c r="H77" s="164">
        <f t="shared" si="89"/>
        <v>-287.63266031445073</v>
      </c>
      <c r="I77" s="165">
        <v>13581.962645245841</v>
      </c>
      <c r="J77" s="95">
        <v>14022.041691254653</v>
      </c>
      <c r="K77" s="97">
        <f t="shared" si="90"/>
        <v>0</v>
      </c>
      <c r="L77" s="97">
        <f t="shared" si="91"/>
        <v>-440.07904600881193</v>
      </c>
      <c r="M77" s="166">
        <f t="shared" si="92"/>
        <v>-440.07904600881193</v>
      </c>
      <c r="N77" s="103">
        <v>11433.413740029584</v>
      </c>
      <c r="O77" s="98">
        <v>10287.550000000001</v>
      </c>
      <c r="P77" s="99">
        <f t="shared" si="93"/>
        <v>1145.8637400295829</v>
      </c>
      <c r="Q77" s="99">
        <f t="shared" si="94"/>
        <v>0</v>
      </c>
      <c r="R77" s="102">
        <f t="shared" si="95"/>
        <v>1145.8637400295829</v>
      </c>
      <c r="S77" s="103">
        <v>578.50121748757545</v>
      </c>
      <c r="T77" s="97">
        <v>572.20999999999992</v>
      </c>
      <c r="U77" s="99">
        <f t="shared" si="96"/>
        <v>6.2912174875755227</v>
      </c>
      <c r="V77" s="101">
        <f t="shared" si="97"/>
        <v>0</v>
      </c>
      <c r="W77" s="102">
        <v>6.2912174875755227</v>
      </c>
      <c r="X77" s="103">
        <v>0</v>
      </c>
      <c r="Y77" s="97">
        <v>0</v>
      </c>
      <c r="Z77" s="99">
        <f t="shared" si="98"/>
        <v>0</v>
      </c>
      <c r="AA77" s="101">
        <f t="shared" si="99"/>
        <v>0</v>
      </c>
      <c r="AB77" s="102">
        <v>0</v>
      </c>
      <c r="AC77" s="103">
        <v>0</v>
      </c>
      <c r="AD77" s="97">
        <v>0</v>
      </c>
      <c r="AE77" s="97">
        <f t="shared" si="100"/>
        <v>0</v>
      </c>
      <c r="AF77" s="97">
        <f t="shared" si="101"/>
        <v>0</v>
      </c>
      <c r="AG77" s="252">
        <f t="shared" si="102"/>
        <v>0</v>
      </c>
      <c r="AH77" s="103">
        <v>16901.221065605183</v>
      </c>
      <c r="AI77" s="97">
        <v>13625.144840031109</v>
      </c>
      <c r="AJ77" s="99">
        <f t="shared" si="103"/>
        <v>3276.0762255740738</v>
      </c>
      <c r="AK77" s="181">
        <f t="shared" si="104"/>
        <v>0</v>
      </c>
      <c r="AL77" s="102">
        <f t="shared" si="105"/>
        <v>3276.0762255740738</v>
      </c>
      <c r="AM77" s="103">
        <v>1170.6865213627989</v>
      </c>
      <c r="AN77" s="97">
        <v>1021.07</v>
      </c>
      <c r="AO77" s="97">
        <f t="shared" si="106"/>
        <v>149.61652136279884</v>
      </c>
      <c r="AP77" s="97">
        <f t="shared" si="107"/>
        <v>0</v>
      </c>
      <c r="AQ77" s="252">
        <f t="shared" si="108"/>
        <v>149.61652136279884</v>
      </c>
      <c r="AR77" s="103">
        <v>51.969034702234943</v>
      </c>
      <c r="AS77" s="97">
        <v>0</v>
      </c>
      <c r="AT77" s="99">
        <f t="shared" si="109"/>
        <v>51.969034702234943</v>
      </c>
      <c r="AU77" s="181">
        <f t="shared" si="110"/>
        <v>0</v>
      </c>
      <c r="AV77" s="100">
        <f t="shared" si="111"/>
        <v>51.969034702234943</v>
      </c>
      <c r="AW77" s="103">
        <v>1036.6635415683279</v>
      </c>
      <c r="AX77" s="97">
        <v>742.63999999999987</v>
      </c>
      <c r="AY77" s="97">
        <f t="shared" si="112"/>
        <v>294.02354156832803</v>
      </c>
      <c r="AZ77" s="97">
        <f t="shared" si="113"/>
        <v>0</v>
      </c>
      <c r="BA77" s="102">
        <f t="shared" si="114"/>
        <v>294.02354156832803</v>
      </c>
      <c r="BB77" s="103">
        <v>4518.6733541734538</v>
      </c>
      <c r="BC77" s="97">
        <v>4393.95</v>
      </c>
      <c r="BD77" s="99">
        <f t="shared" si="115"/>
        <v>124.72335417345403</v>
      </c>
      <c r="BE77" s="181">
        <f t="shared" si="116"/>
        <v>0</v>
      </c>
      <c r="BF77" s="100">
        <f t="shared" si="117"/>
        <v>124.72335417345403</v>
      </c>
      <c r="BG77" s="103">
        <v>31444.614156260424</v>
      </c>
      <c r="BH77" s="97">
        <v>5205.9008038952761</v>
      </c>
      <c r="BI77" s="97">
        <f t="shared" si="118"/>
        <v>26238.71335236515</v>
      </c>
      <c r="BJ77" s="97">
        <f t="shared" si="119"/>
        <v>0</v>
      </c>
      <c r="BK77" s="252">
        <f t="shared" si="120"/>
        <v>26238.71335236515</v>
      </c>
      <c r="BL77" s="103">
        <v>6291.0995654302187</v>
      </c>
      <c r="BM77" s="97">
        <v>5534.2547781545545</v>
      </c>
      <c r="BN77" s="99">
        <f t="shared" si="121"/>
        <v>756.8447872756642</v>
      </c>
      <c r="BO77" s="181">
        <f t="shared" si="122"/>
        <v>0</v>
      </c>
      <c r="BP77" s="100">
        <f t="shared" si="123"/>
        <v>756.8447872756642</v>
      </c>
      <c r="BQ77" s="103">
        <v>5.4705774924596682</v>
      </c>
      <c r="BR77" s="97">
        <v>0</v>
      </c>
      <c r="BS77" s="97">
        <f t="shared" si="124"/>
        <v>5.4705774924596682</v>
      </c>
      <c r="BT77" s="97">
        <f t="shared" si="125"/>
        <v>0</v>
      </c>
      <c r="BU77" s="102">
        <f t="shared" si="126"/>
        <v>5.4705774924596682</v>
      </c>
      <c r="BV77" s="103">
        <v>6905.1950282896114</v>
      </c>
      <c r="BW77" s="97">
        <v>8176.2599999999993</v>
      </c>
      <c r="BX77" s="99">
        <f t="shared" si="127"/>
        <v>0</v>
      </c>
      <c r="BY77" s="101">
        <f t="shared" si="128"/>
        <v>-1271.0649717103879</v>
      </c>
      <c r="BZ77" s="250">
        <f t="shared" si="129"/>
        <v>-1271.0649717103879</v>
      </c>
      <c r="CA77" s="103">
        <v>0</v>
      </c>
      <c r="CB77" s="97">
        <v>0</v>
      </c>
      <c r="CC77" s="97">
        <f t="shared" si="130"/>
        <v>0</v>
      </c>
      <c r="CD77" s="97">
        <f t="shared" si="131"/>
        <v>0</v>
      </c>
      <c r="CE77" s="102">
        <f t="shared" si="132"/>
        <v>0</v>
      </c>
      <c r="CF77" s="254">
        <f t="shared" si="133"/>
        <v>100717.9707327732</v>
      </c>
      <c r="CG77" s="97">
        <f t="shared" si="134"/>
        <v>70667.155058775519</v>
      </c>
      <c r="CH77" s="97">
        <f t="shared" si="135"/>
        <v>30050.815673997684</v>
      </c>
      <c r="CI77" s="104">
        <f t="shared" si="136"/>
        <v>0</v>
      </c>
      <c r="CJ77" s="97">
        <f t="shared" si="137"/>
        <v>30050.815673997684</v>
      </c>
      <c r="CK77" s="259">
        <f t="shared" si="138"/>
        <v>0.70163402364679217</v>
      </c>
      <c r="CL77" s="107">
        <v>10665.93</v>
      </c>
      <c r="CM77" s="108">
        <v>9885.0599999999977</v>
      </c>
      <c r="CN77" s="176">
        <f t="shared" si="139"/>
        <v>780.87000000000262</v>
      </c>
      <c r="CR77" s="133"/>
      <c r="CS77" s="133"/>
    </row>
    <row r="78" spans="1:97" ht="15.75" customHeight="1" x14ac:dyDescent="0.2">
      <c r="A78" s="225">
        <v>72</v>
      </c>
      <c r="B78" s="223" t="s">
        <v>98</v>
      </c>
      <c r="C78" s="94">
        <v>2913.38</v>
      </c>
      <c r="D78" s="95">
        <v>6599.0059208367784</v>
      </c>
      <c r="E78" s="95">
        <v>6889.0304904939267</v>
      </c>
      <c r="F78" s="96">
        <f t="shared" si="87"/>
        <v>0</v>
      </c>
      <c r="G78" s="97">
        <f t="shared" si="88"/>
        <v>-290.02456965714828</v>
      </c>
      <c r="H78" s="164">
        <f t="shared" si="89"/>
        <v>-290.02456965714828</v>
      </c>
      <c r="I78" s="165">
        <v>18133.424922898485</v>
      </c>
      <c r="J78" s="95">
        <v>17527.358154789214</v>
      </c>
      <c r="K78" s="97">
        <f t="shared" si="90"/>
        <v>606.06676810927092</v>
      </c>
      <c r="L78" s="97">
        <f t="shared" si="91"/>
        <v>0</v>
      </c>
      <c r="M78" s="166">
        <f t="shared" si="92"/>
        <v>606.06676810927092</v>
      </c>
      <c r="N78" s="103">
        <v>11394.594320450948</v>
      </c>
      <c r="O78" s="98">
        <v>10706.380000000003</v>
      </c>
      <c r="P78" s="99">
        <f t="shared" si="93"/>
        <v>688.2143204509448</v>
      </c>
      <c r="Q78" s="99">
        <f t="shared" si="94"/>
        <v>0</v>
      </c>
      <c r="R78" s="102">
        <f t="shared" si="95"/>
        <v>688.2143204509448</v>
      </c>
      <c r="S78" s="103">
        <v>538.98910251742893</v>
      </c>
      <c r="T78" s="97">
        <v>541.66999999999996</v>
      </c>
      <c r="U78" s="99">
        <f t="shared" si="96"/>
        <v>0</v>
      </c>
      <c r="V78" s="101">
        <f t="shared" si="97"/>
        <v>-2.6808974825710266</v>
      </c>
      <c r="W78" s="102">
        <v>-2.6808974825710266</v>
      </c>
      <c r="X78" s="103">
        <v>0</v>
      </c>
      <c r="Y78" s="97">
        <v>0</v>
      </c>
      <c r="Z78" s="99">
        <f t="shared" si="98"/>
        <v>0</v>
      </c>
      <c r="AA78" s="101">
        <f t="shared" si="99"/>
        <v>0</v>
      </c>
      <c r="AB78" s="102">
        <v>0</v>
      </c>
      <c r="AC78" s="103">
        <v>0</v>
      </c>
      <c r="AD78" s="97">
        <v>0</v>
      </c>
      <c r="AE78" s="97">
        <f t="shared" si="100"/>
        <v>0</v>
      </c>
      <c r="AF78" s="97">
        <f t="shared" si="101"/>
        <v>0</v>
      </c>
      <c r="AG78" s="252">
        <f t="shared" si="102"/>
        <v>0</v>
      </c>
      <c r="AH78" s="103">
        <v>17759.060006264546</v>
      </c>
      <c r="AI78" s="97">
        <v>18914.875457252616</v>
      </c>
      <c r="AJ78" s="99">
        <f t="shared" si="103"/>
        <v>0</v>
      </c>
      <c r="AK78" s="181">
        <f t="shared" si="104"/>
        <v>-1155.8154509880696</v>
      </c>
      <c r="AL78" s="102">
        <f t="shared" si="105"/>
        <v>-1155.8154509880696</v>
      </c>
      <c r="AM78" s="103">
        <v>999.3173802646387</v>
      </c>
      <c r="AN78" s="97">
        <v>874.40000000000009</v>
      </c>
      <c r="AO78" s="97">
        <f t="shared" si="106"/>
        <v>124.91738026463861</v>
      </c>
      <c r="AP78" s="97">
        <f t="shared" si="107"/>
        <v>0</v>
      </c>
      <c r="AQ78" s="252">
        <f t="shared" si="108"/>
        <v>124.91738026463861</v>
      </c>
      <c r="AR78" s="103">
        <v>30.601491741324736</v>
      </c>
      <c r="AS78" s="97">
        <v>0</v>
      </c>
      <c r="AT78" s="99">
        <f t="shared" si="109"/>
        <v>30.601491741324736</v>
      </c>
      <c r="AU78" s="181">
        <f t="shared" si="110"/>
        <v>0</v>
      </c>
      <c r="AV78" s="100">
        <f t="shared" si="111"/>
        <v>30.601491741324736</v>
      </c>
      <c r="AW78" s="103">
        <v>1052.0526903053183</v>
      </c>
      <c r="AX78" s="97">
        <v>1464.79</v>
      </c>
      <c r="AY78" s="97">
        <f t="shared" si="112"/>
        <v>0</v>
      </c>
      <c r="AZ78" s="97">
        <f t="shared" si="113"/>
        <v>-412.7373096946817</v>
      </c>
      <c r="BA78" s="102">
        <f t="shared" si="114"/>
        <v>-412.7373096946817</v>
      </c>
      <c r="BB78" s="103">
        <v>4837.5219540432199</v>
      </c>
      <c r="BC78" s="97">
        <v>2433.5500000000002</v>
      </c>
      <c r="BD78" s="99">
        <f t="shared" si="115"/>
        <v>2403.9719540432197</v>
      </c>
      <c r="BE78" s="181">
        <f t="shared" si="116"/>
        <v>0</v>
      </c>
      <c r="BF78" s="100">
        <f t="shared" si="117"/>
        <v>2403.9719540432197</v>
      </c>
      <c r="BG78" s="103">
        <v>33097.670121701682</v>
      </c>
      <c r="BH78" s="97">
        <v>49710.370803895275</v>
      </c>
      <c r="BI78" s="97">
        <f t="shared" si="118"/>
        <v>0</v>
      </c>
      <c r="BJ78" s="97">
        <f t="shared" si="119"/>
        <v>-16612.700682193594</v>
      </c>
      <c r="BK78" s="252">
        <f t="shared" si="120"/>
        <v>-16612.700682193594</v>
      </c>
      <c r="BL78" s="103">
        <v>6547.3642165799283</v>
      </c>
      <c r="BM78" s="97">
        <v>6886.892679118866</v>
      </c>
      <c r="BN78" s="99">
        <f t="shared" si="121"/>
        <v>0</v>
      </c>
      <c r="BO78" s="181">
        <f t="shared" si="122"/>
        <v>-339.52846253893767</v>
      </c>
      <c r="BP78" s="100">
        <f t="shared" si="123"/>
        <v>-339.52846253893767</v>
      </c>
      <c r="BQ78" s="103">
        <v>10.722181982256986</v>
      </c>
      <c r="BR78" s="97">
        <v>0</v>
      </c>
      <c r="BS78" s="97">
        <f t="shared" si="124"/>
        <v>10.722181982256986</v>
      </c>
      <c r="BT78" s="97">
        <f t="shared" si="125"/>
        <v>0</v>
      </c>
      <c r="BU78" s="102">
        <f t="shared" si="126"/>
        <v>10.722181982256986</v>
      </c>
      <c r="BV78" s="103">
        <v>7434.004909044439</v>
      </c>
      <c r="BW78" s="97">
        <v>7237.6399999999994</v>
      </c>
      <c r="BX78" s="99">
        <f t="shared" si="127"/>
        <v>196.36490904443963</v>
      </c>
      <c r="BY78" s="101">
        <f t="shared" si="128"/>
        <v>0</v>
      </c>
      <c r="BZ78" s="250">
        <f t="shared" si="129"/>
        <v>196.36490904443963</v>
      </c>
      <c r="CA78" s="103">
        <v>0</v>
      </c>
      <c r="CB78" s="97">
        <v>0</v>
      </c>
      <c r="CC78" s="97">
        <f t="shared" si="130"/>
        <v>0</v>
      </c>
      <c r="CD78" s="97">
        <f t="shared" si="131"/>
        <v>0</v>
      </c>
      <c r="CE78" s="102">
        <f t="shared" si="132"/>
        <v>0</v>
      </c>
      <c r="CF78" s="254">
        <f t="shared" si="133"/>
        <v>108434.329218631</v>
      </c>
      <c r="CG78" s="97">
        <f t="shared" si="134"/>
        <v>123186.9575855499</v>
      </c>
      <c r="CH78" s="97">
        <f t="shared" si="135"/>
        <v>0</v>
      </c>
      <c r="CI78" s="104">
        <f t="shared" si="136"/>
        <v>-14752.6283669189</v>
      </c>
      <c r="CJ78" s="97">
        <f t="shared" si="137"/>
        <v>-14752.6283669189</v>
      </c>
      <c r="CK78" s="259">
        <f t="shared" si="138"/>
        <v>1.1360512715228208</v>
      </c>
      <c r="CL78" s="107">
        <v>4681.51</v>
      </c>
      <c r="CM78" s="108">
        <v>10745.239999999998</v>
      </c>
      <c r="CN78" s="176"/>
      <c r="CR78" s="133"/>
      <c r="CS78" s="133"/>
    </row>
    <row r="79" spans="1:97" ht="15.75" customHeight="1" x14ac:dyDescent="0.2">
      <c r="A79" s="225">
        <v>73</v>
      </c>
      <c r="B79" s="223" t="s">
        <v>99</v>
      </c>
      <c r="C79" s="94">
        <v>2963.14</v>
      </c>
      <c r="D79" s="95">
        <v>6625.597127044075</v>
      </c>
      <c r="E79" s="95">
        <v>6933.7507316000419</v>
      </c>
      <c r="F79" s="96">
        <f t="shared" si="87"/>
        <v>0</v>
      </c>
      <c r="G79" s="97">
        <f t="shared" si="88"/>
        <v>-308.15360455596692</v>
      </c>
      <c r="H79" s="164">
        <f t="shared" si="89"/>
        <v>-308.15360455596692</v>
      </c>
      <c r="I79" s="165">
        <v>20580.569649681023</v>
      </c>
      <c r="J79" s="95">
        <v>20318.609796073553</v>
      </c>
      <c r="K79" s="97">
        <f t="shared" si="90"/>
        <v>261.95985360747</v>
      </c>
      <c r="L79" s="97">
        <f t="shared" si="91"/>
        <v>0</v>
      </c>
      <c r="M79" s="166">
        <f t="shared" si="92"/>
        <v>261.95985360747</v>
      </c>
      <c r="N79" s="103">
        <v>13562.344241853676</v>
      </c>
      <c r="O79" s="98">
        <v>12511.32</v>
      </c>
      <c r="P79" s="99">
        <f t="shared" si="93"/>
        <v>1051.0242418536764</v>
      </c>
      <c r="Q79" s="99">
        <f t="shared" si="94"/>
        <v>0</v>
      </c>
      <c r="R79" s="102">
        <f t="shared" si="95"/>
        <v>1051.0242418536764</v>
      </c>
      <c r="S79" s="103">
        <v>583.74590789212959</v>
      </c>
      <c r="T79" s="97">
        <v>573.58999999999992</v>
      </c>
      <c r="U79" s="99">
        <f t="shared" si="96"/>
        <v>10.155907892129676</v>
      </c>
      <c r="V79" s="101">
        <f t="shared" si="97"/>
        <v>0</v>
      </c>
      <c r="W79" s="102">
        <v>10.155907892129676</v>
      </c>
      <c r="X79" s="103">
        <v>0</v>
      </c>
      <c r="Y79" s="97">
        <v>0</v>
      </c>
      <c r="Z79" s="99">
        <f t="shared" si="98"/>
        <v>0</v>
      </c>
      <c r="AA79" s="101">
        <f t="shared" si="99"/>
        <v>0</v>
      </c>
      <c r="AB79" s="102">
        <v>0</v>
      </c>
      <c r="AC79" s="103">
        <v>0</v>
      </c>
      <c r="AD79" s="97">
        <v>0</v>
      </c>
      <c r="AE79" s="97">
        <f t="shared" si="100"/>
        <v>0</v>
      </c>
      <c r="AF79" s="97">
        <f t="shared" si="101"/>
        <v>0</v>
      </c>
      <c r="AG79" s="252">
        <f t="shared" si="102"/>
        <v>0</v>
      </c>
      <c r="AH79" s="103">
        <v>18035.218696741249</v>
      </c>
      <c r="AI79" s="97">
        <v>13245.33361418297</v>
      </c>
      <c r="AJ79" s="99">
        <f t="shared" si="103"/>
        <v>4789.8850825582795</v>
      </c>
      <c r="AK79" s="181">
        <f t="shared" si="104"/>
        <v>0</v>
      </c>
      <c r="AL79" s="102">
        <f t="shared" si="105"/>
        <v>4789.8850825582795</v>
      </c>
      <c r="AM79" s="103">
        <v>1188.2152982243915</v>
      </c>
      <c r="AN79" s="97">
        <v>1025.2</v>
      </c>
      <c r="AO79" s="97">
        <f t="shared" si="106"/>
        <v>163.01529822439147</v>
      </c>
      <c r="AP79" s="97">
        <f t="shared" si="107"/>
        <v>0</v>
      </c>
      <c r="AQ79" s="252">
        <f t="shared" si="108"/>
        <v>163.01529822439147</v>
      </c>
      <c r="AR79" s="103">
        <v>53.344407921462157</v>
      </c>
      <c r="AS79" s="97">
        <v>870.32999999999993</v>
      </c>
      <c r="AT79" s="99">
        <f t="shared" si="109"/>
        <v>0</v>
      </c>
      <c r="AU79" s="181">
        <f t="shared" si="110"/>
        <v>-816.98559207853782</v>
      </c>
      <c r="AV79" s="100">
        <f t="shared" si="111"/>
        <v>-816.98559207853782</v>
      </c>
      <c r="AW79" s="103">
        <v>1074.1370694061675</v>
      </c>
      <c r="AX79" s="97">
        <v>1486.73</v>
      </c>
      <c r="AY79" s="97">
        <f t="shared" si="112"/>
        <v>0</v>
      </c>
      <c r="AZ79" s="97">
        <f t="shared" si="113"/>
        <v>-412.59293059383253</v>
      </c>
      <c r="BA79" s="102">
        <f t="shared" si="114"/>
        <v>-412.59293059383253</v>
      </c>
      <c r="BB79" s="103">
        <v>4835.8556090606744</v>
      </c>
      <c r="BC79" s="97">
        <v>2294.56</v>
      </c>
      <c r="BD79" s="99">
        <f t="shared" si="115"/>
        <v>2541.2956090606745</v>
      </c>
      <c r="BE79" s="181">
        <f t="shared" si="116"/>
        <v>0</v>
      </c>
      <c r="BF79" s="100">
        <f t="shared" si="117"/>
        <v>2541.2956090606745</v>
      </c>
      <c r="BG79" s="103">
        <v>29541.133852824674</v>
      </c>
      <c r="BH79" s="97">
        <v>35201.130803895277</v>
      </c>
      <c r="BI79" s="97">
        <f t="shared" si="118"/>
        <v>0</v>
      </c>
      <c r="BJ79" s="97">
        <f t="shared" si="119"/>
        <v>-5659.9969510706032</v>
      </c>
      <c r="BK79" s="252">
        <f t="shared" si="120"/>
        <v>-5659.9969510706032</v>
      </c>
      <c r="BL79" s="103">
        <v>6576.7312304540255</v>
      </c>
      <c r="BM79" s="97">
        <v>7804.9953673526106</v>
      </c>
      <c r="BN79" s="99">
        <f t="shared" si="121"/>
        <v>0</v>
      </c>
      <c r="BO79" s="181">
        <f t="shared" si="122"/>
        <v>-1228.2641368985851</v>
      </c>
      <c r="BP79" s="100">
        <f t="shared" si="123"/>
        <v>-1228.2641368985851</v>
      </c>
      <c r="BQ79" s="103">
        <v>4.7410002727024807</v>
      </c>
      <c r="BR79" s="97">
        <v>0</v>
      </c>
      <c r="BS79" s="97">
        <f t="shared" si="124"/>
        <v>4.7410002727024807</v>
      </c>
      <c r="BT79" s="97">
        <f t="shared" si="125"/>
        <v>0</v>
      </c>
      <c r="BU79" s="102">
        <f t="shared" si="126"/>
        <v>4.7410002727024807</v>
      </c>
      <c r="BV79" s="103">
        <v>7524.915908623746</v>
      </c>
      <c r="BW79" s="97">
        <v>7816.92</v>
      </c>
      <c r="BX79" s="99">
        <f t="shared" si="127"/>
        <v>0</v>
      </c>
      <c r="BY79" s="101">
        <f t="shared" si="128"/>
        <v>-292.00409137625411</v>
      </c>
      <c r="BZ79" s="250">
        <f t="shared" si="129"/>
        <v>-292.00409137625411</v>
      </c>
      <c r="CA79" s="103">
        <v>0</v>
      </c>
      <c r="CB79" s="97">
        <v>0</v>
      </c>
      <c r="CC79" s="97">
        <f t="shared" si="130"/>
        <v>0</v>
      </c>
      <c r="CD79" s="97">
        <f t="shared" si="131"/>
        <v>0</v>
      </c>
      <c r="CE79" s="102">
        <f t="shared" si="132"/>
        <v>0</v>
      </c>
      <c r="CF79" s="254">
        <f t="shared" si="133"/>
        <v>110186.55</v>
      </c>
      <c r="CG79" s="97">
        <f t="shared" si="134"/>
        <v>110082.47031310447</v>
      </c>
      <c r="CH79" s="97">
        <f t="shared" si="135"/>
        <v>104.07968689553672</v>
      </c>
      <c r="CI79" s="104">
        <f t="shared" si="136"/>
        <v>0</v>
      </c>
      <c r="CJ79" s="97">
        <f t="shared" si="137"/>
        <v>104.07968689553672</v>
      </c>
      <c r="CK79" s="259">
        <f t="shared" si="138"/>
        <v>0.99905542294503702</v>
      </c>
      <c r="CL79" s="107">
        <v>21553.62</v>
      </c>
      <c r="CM79" s="108">
        <v>10865.78</v>
      </c>
      <c r="CN79" s="176">
        <f t="shared" si="139"/>
        <v>10687.839999999998</v>
      </c>
      <c r="CR79" s="133"/>
      <c r="CS79" s="133"/>
    </row>
    <row r="80" spans="1:97" ht="15.75" customHeight="1" x14ac:dyDescent="0.2">
      <c r="A80" s="225">
        <v>74</v>
      </c>
      <c r="B80" s="223" t="s">
        <v>100</v>
      </c>
      <c r="C80" s="94">
        <v>2719.94</v>
      </c>
      <c r="D80" s="95">
        <v>6506.163137107178</v>
      </c>
      <c r="E80" s="95">
        <v>6982.6461448006721</v>
      </c>
      <c r="F80" s="96">
        <f t="shared" si="87"/>
        <v>0</v>
      </c>
      <c r="G80" s="97">
        <f t="shared" si="88"/>
        <v>-476.48300769349407</v>
      </c>
      <c r="H80" s="164">
        <f t="shared" si="89"/>
        <v>-476.48300769349407</v>
      </c>
      <c r="I80" s="165">
        <v>12063.054581455628</v>
      </c>
      <c r="J80" s="95">
        <v>13209.595673040618</v>
      </c>
      <c r="K80" s="97">
        <f t="shared" si="90"/>
        <v>0</v>
      </c>
      <c r="L80" s="97">
        <f t="shared" si="91"/>
        <v>-1146.5410915849898</v>
      </c>
      <c r="M80" s="166">
        <f t="shared" si="92"/>
        <v>-1146.5410915849898</v>
      </c>
      <c r="N80" s="103">
        <v>10972.35796669332</v>
      </c>
      <c r="O80" s="98">
        <v>9972.07</v>
      </c>
      <c r="P80" s="99">
        <f t="shared" si="93"/>
        <v>1000.2879666933204</v>
      </c>
      <c r="Q80" s="99">
        <f t="shared" si="94"/>
        <v>0</v>
      </c>
      <c r="R80" s="102">
        <f t="shared" si="95"/>
        <v>1000.2879666933204</v>
      </c>
      <c r="S80" s="103">
        <v>576.63340708378485</v>
      </c>
      <c r="T80" s="97">
        <v>572.95000000000005</v>
      </c>
      <c r="U80" s="99">
        <f t="shared" si="96"/>
        <v>3.6834070837848003</v>
      </c>
      <c r="V80" s="101">
        <f t="shared" si="97"/>
        <v>0</v>
      </c>
      <c r="W80" s="102">
        <v>3.6834070837848003</v>
      </c>
      <c r="X80" s="103">
        <v>0</v>
      </c>
      <c r="Y80" s="97">
        <v>0</v>
      </c>
      <c r="Z80" s="99">
        <f t="shared" si="98"/>
        <v>0</v>
      </c>
      <c r="AA80" s="101">
        <f t="shared" si="99"/>
        <v>0</v>
      </c>
      <c r="AB80" s="102">
        <v>0</v>
      </c>
      <c r="AC80" s="103">
        <v>0</v>
      </c>
      <c r="AD80" s="97">
        <v>0</v>
      </c>
      <c r="AE80" s="97">
        <f t="shared" si="100"/>
        <v>0</v>
      </c>
      <c r="AF80" s="97">
        <f t="shared" si="101"/>
        <v>0</v>
      </c>
      <c r="AG80" s="252">
        <f t="shared" si="102"/>
        <v>0</v>
      </c>
      <c r="AH80" s="103">
        <v>16795.822404214141</v>
      </c>
      <c r="AI80" s="97">
        <v>14863.724494833055</v>
      </c>
      <c r="AJ80" s="99">
        <f t="shared" si="103"/>
        <v>1932.0979093810856</v>
      </c>
      <c r="AK80" s="181">
        <f t="shared" si="104"/>
        <v>0</v>
      </c>
      <c r="AL80" s="102">
        <f t="shared" si="105"/>
        <v>1932.0979093810856</v>
      </c>
      <c r="AM80" s="103">
        <v>1188.6281324698016</v>
      </c>
      <c r="AN80" s="97">
        <v>1023.22</v>
      </c>
      <c r="AO80" s="97">
        <f t="shared" si="106"/>
        <v>165.40813246980156</v>
      </c>
      <c r="AP80" s="97">
        <f t="shared" si="107"/>
        <v>0</v>
      </c>
      <c r="AQ80" s="252">
        <f t="shared" si="108"/>
        <v>165.40813246980156</v>
      </c>
      <c r="AR80" s="103">
        <v>51.679663744589234</v>
      </c>
      <c r="AS80" s="97">
        <v>295.86</v>
      </c>
      <c r="AT80" s="99">
        <f t="shared" si="109"/>
        <v>0</v>
      </c>
      <c r="AU80" s="181">
        <f t="shared" si="110"/>
        <v>-244.18033625541079</v>
      </c>
      <c r="AV80" s="100">
        <f t="shared" si="111"/>
        <v>-244.18033625541079</v>
      </c>
      <c r="AW80" s="103">
        <v>1060.7872264868624</v>
      </c>
      <c r="AX80" s="97">
        <v>794.41</v>
      </c>
      <c r="AY80" s="97">
        <f t="shared" si="112"/>
        <v>266.37722648686247</v>
      </c>
      <c r="AZ80" s="97">
        <f t="shared" si="113"/>
        <v>0</v>
      </c>
      <c r="BA80" s="102">
        <f t="shared" si="114"/>
        <v>266.37722648686247</v>
      </c>
      <c r="BB80" s="103">
        <v>4528.7295778557473</v>
      </c>
      <c r="BC80" s="97">
        <v>4353.34</v>
      </c>
      <c r="BD80" s="99">
        <f t="shared" si="115"/>
        <v>175.38957785574712</v>
      </c>
      <c r="BE80" s="181">
        <f t="shared" si="116"/>
        <v>0</v>
      </c>
      <c r="BF80" s="100">
        <f t="shared" si="117"/>
        <v>175.38957785574712</v>
      </c>
      <c r="BG80" s="103">
        <v>33530.436435722659</v>
      </c>
      <c r="BH80" s="97">
        <v>58105.290803895281</v>
      </c>
      <c r="BI80" s="97">
        <f t="shared" si="118"/>
        <v>0</v>
      </c>
      <c r="BJ80" s="97">
        <f t="shared" si="119"/>
        <v>-24574.854368172622</v>
      </c>
      <c r="BK80" s="252">
        <f t="shared" si="120"/>
        <v>-24574.854368172622</v>
      </c>
      <c r="BL80" s="103">
        <v>6240.9809072630651</v>
      </c>
      <c r="BM80" s="97">
        <v>5057.9976434855989</v>
      </c>
      <c r="BN80" s="99">
        <f t="shared" si="121"/>
        <v>1182.9832637774662</v>
      </c>
      <c r="BO80" s="181">
        <f t="shared" si="122"/>
        <v>0</v>
      </c>
      <c r="BP80" s="100">
        <f t="shared" si="123"/>
        <v>1182.9832637774662</v>
      </c>
      <c r="BQ80" s="103">
        <v>5.4398710104183898</v>
      </c>
      <c r="BR80" s="97">
        <v>0</v>
      </c>
      <c r="BS80" s="97">
        <f t="shared" si="124"/>
        <v>5.4398710104183898</v>
      </c>
      <c r="BT80" s="97">
        <f t="shared" si="125"/>
        <v>0</v>
      </c>
      <c r="BU80" s="102">
        <f t="shared" si="126"/>
        <v>5.4398710104183898</v>
      </c>
      <c r="BV80" s="103">
        <v>6866.5466888928167</v>
      </c>
      <c r="BW80" s="97">
        <v>4801.3099999999995</v>
      </c>
      <c r="BX80" s="99">
        <f t="shared" si="127"/>
        <v>2065.2366888928173</v>
      </c>
      <c r="BY80" s="101">
        <f t="shared" si="128"/>
        <v>0</v>
      </c>
      <c r="BZ80" s="250">
        <f t="shared" si="129"/>
        <v>2065.2366888928173</v>
      </c>
      <c r="CA80" s="103">
        <v>0</v>
      </c>
      <c r="CB80" s="97">
        <v>0</v>
      </c>
      <c r="CC80" s="97">
        <f t="shared" si="130"/>
        <v>0</v>
      </c>
      <c r="CD80" s="97">
        <f t="shared" si="131"/>
        <v>0</v>
      </c>
      <c r="CE80" s="102">
        <f t="shared" si="132"/>
        <v>0</v>
      </c>
      <c r="CF80" s="254">
        <f t="shared" si="133"/>
        <v>100387.26</v>
      </c>
      <c r="CG80" s="97">
        <f t="shared" si="134"/>
        <v>120032.41476005521</v>
      </c>
      <c r="CH80" s="97">
        <f t="shared" si="135"/>
        <v>0</v>
      </c>
      <c r="CI80" s="104">
        <f t="shared" si="136"/>
        <v>-19645.154760055215</v>
      </c>
      <c r="CJ80" s="97">
        <f t="shared" si="137"/>
        <v>-19645.154760055215</v>
      </c>
      <c r="CK80" s="259">
        <f t="shared" si="138"/>
        <v>1.1956937041618152</v>
      </c>
      <c r="CL80" s="107">
        <v>6556.79</v>
      </c>
      <c r="CM80" s="108">
        <v>9868.4700000000012</v>
      </c>
      <c r="CN80" s="176"/>
      <c r="CR80" s="133"/>
      <c r="CS80" s="133"/>
    </row>
    <row r="81" spans="1:97" ht="15.75" customHeight="1" x14ac:dyDescent="0.2">
      <c r="A81" s="225">
        <v>75</v>
      </c>
      <c r="B81" s="223" t="s">
        <v>101</v>
      </c>
      <c r="C81" s="94">
        <v>2742.22</v>
      </c>
      <c r="D81" s="95">
        <v>6807.1018565107761</v>
      </c>
      <c r="E81" s="95">
        <v>7295.9056091827588</v>
      </c>
      <c r="F81" s="96">
        <f t="shared" si="87"/>
        <v>0</v>
      </c>
      <c r="G81" s="97">
        <f t="shared" si="88"/>
        <v>-488.80375267198269</v>
      </c>
      <c r="H81" s="164">
        <f t="shared" si="89"/>
        <v>-488.80375267198269</v>
      </c>
      <c r="I81" s="165">
        <v>12326.633506169575</v>
      </c>
      <c r="J81" s="95">
        <v>13621.536654212969</v>
      </c>
      <c r="K81" s="97">
        <f t="shared" si="90"/>
        <v>0</v>
      </c>
      <c r="L81" s="97">
        <f t="shared" si="91"/>
        <v>-1294.9031480433932</v>
      </c>
      <c r="M81" s="166">
        <f t="shared" si="92"/>
        <v>-1294.9031480433932</v>
      </c>
      <c r="N81" s="103">
        <v>12671.33834229686</v>
      </c>
      <c r="O81" s="98">
        <v>11290.96</v>
      </c>
      <c r="P81" s="99">
        <f t="shared" si="93"/>
        <v>1380.3783422968609</v>
      </c>
      <c r="Q81" s="99">
        <f t="shared" si="94"/>
        <v>0</v>
      </c>
      <c r="R81" s="102">
        <f t="shared" si="95"/>
        <v>1380.3783422968609</v>
      </c>
      <c r="S81" s="103">
        <v>579.06615751617949</v>
      </c>
      <c r="T81" s="97">
        <v>574.61</v>
      </c>
      <c r="U81" s="99">
        <f t="shared" si="96"/>
        <v>4.4561575161794735</v>
      </c>
      <c r="V81" s="101">
        <f t="shared" si="97"/>
        <v>0</v>
      </c>
      <c r="W81" s="102">
        <v>4.4561575161794735</v>
      </c>
      <c r="X81" s="103">
        <v>0</v>
      </c>
      <c r="Y81" s="97">
        <v>0</v>
      </c>
      <c r="Z81" s="99">
        <f t="shared" si="98"/>
        <v>0</v>
      </c>
      <c r="AA81" s="101">
        <f t="shared" si="99"/>
        <v>0</v>
      </c>
      <c r="AB81" s="102">
        <v>0</v>
      </c>
      <c r="AC81" s="103">
        <v>0</v>
      </c>
      <c r="AD81" s="97">
        <v>0</v>
      </c>
      <c r="AE81" s="97">
        <f t="shared" si="100"/>
        <v>0</v>
      </c>
      <c r="AF81" s="97">
        <f t="shared" si="101"/>
        <v>0</v>
      </c>
      <c r="AG81" s="252">
        <f t="shared" si="102"/>
        <v>0</v>
      </c>
      <c r="AH81" s="103">
        <v>16762.960880975468</v>
      </c>
      <c r="AI81" s="97">
        <v>11036.854494833055</v>
      </c>
      <c r="AJ81" s="99">
        <f t="shared" si="103"/>
        <v>5726.1063861424136</v>
      </c>
      <c r="AK81" s="181">
        <f t="shared" si="104"/>
        <v>0</v>
      </c>
      <c r="AL81" s="102">
        <f t="shared" si="105"/>
        <v>5726.1063861424136</v>
      </c>
      <c r="AM81" s="103">
        <v>1192.1948862028935</v>
      </c>
      <c r="AN81" s="97">
        <v>1028.22</v>
      </c>
      <c r="AO81" s="97">
        <f t="shared" si="106"/>
        <v>163.97488620289346</v>
      </c>
      <c r="AP81" s="97">
        <f t="shared" si="107"/>
        <v>0</v>
      </c>
      <c r="AQ81" s="252">
        <f t="shared" si="108"/>
        <v>163.97488620289346</v>
      </c>
      <c r="AR81" s="103">
        <v>51.775425451924363</v>
      </c>
      <c r="AS81" s="97">
        <v>0</v>
      </c>
      <c r="AT81" s="99">
        <f t="shared" si="109"/>
        <v>51.775425451924363</v>
      </c>
      <c r="AU81" s="181">
        <f t="shared" si="110"/>
        <v>0</v>
      </c>
      <c r="AV81" s="100">
        <f t="shared" si="111"/>
        <v>51.775425451924363</v>
      </c>
      <c r="AW81" s="103">
        <v>1035.5164745695106</v>
      </c>
      <c r="AX81" s="97">
        <v>781.18000000000006</v>
      </c>
      <c r="AY81" s="97">
        <f t="shared" si="112"/>
        <v>254.33647456951053</v>
      </c>
      <c r="AZ81" s="97">
        <f t="shared" si="113"/>
        <v>0</v>
      </c>
      <c r="BA81" s="102">
        <f t="shared" si="114"/>
        <v>254.33647456951053</v>
      </c>
      <c r="BB81" s="103">
        <v>4531.7126808894318</v>
      </c>
      <c r="BC81" s="97">
        <v>2152.33</v>
      </c>
      <c r="BD81" s="99">
        <f t="shared" si="115"/>
        <v>2379.3826808894319</v>
      </c>
      <c r="BE81" s="181">
        <f t="shared" si="116"/>
        <v>0</v>
      </c>
      <c r="BF81" s="100">
        <f t="shared" si="117"/>
        <v>2379.3826808894319</v>
      </c>
      <c r="BG81" s="103">
        <v>31010.741503385932</v>
      </c>
      <c r="BH81" s="97">
        <v>30703.720803895278</v>
      </c>
      <c r="BI81" s="97">
        <f t="shared" si="118"/>
        <v>307.02069949065481</v>
      </c>
      <c r="BJ81" s="97">
        <f t="shared" si="119"/>
        <v>0</v>
      </c>
      <c r="BK81" s="252">
        <f t="shared" si="120"/>
        <v>307.02069949065481</v>
      </c>
      <c r="BL81" s="103">
        <v>6390.17455408562</v>
      </c>
      <c r="BM81" s="97">
        <v>5286.001709159088</v>
      </c>
      <c r="BN81" s="99">
        <f t="shared" si="121"/>
        <v>1104.172844926532</v>
      </c>
      <c r="BO81" s="181">
        <f t="shared" si="122"/>
        <v>0</v>
      </c>
      <c r="BP81" s="100">
        <f t="shared" si="123"/>
        <v>1104.172844926532</v>
      </c>
      <c r="BQ81" s="103">
        <v>5.4414296396820543</v>
      </c>
      <c r="BR81" s="97">
        <v>0</v>
      </c>
      <c r="BS81" s="97">
        <f t="shared" si="124"/>
        <v>5.4414296396820543</v>
      </c>
      <c r="BT81" s="97">
        <f t="shared" si="125"/>
        <v>0</v>
      </c>
      <c r="BU81" s="102">
        <f t="shared" si="126"/>
        <v>5.4414296396820543</v>
      </c>
      <c r="BV81" s="103">
        <v>6932.4526673231394</v>
      </c>
      <c r="BW81" s="97">
        <v>7674.369999999999</v>
      </c>
      <c r="BX81" s="99">
        <f t="shared" si="127"/>
        <v>0</v>
      </c>
      <c r="BY81" s="101">
        <f t="shared" si="128"/>
        <v>-741.91733267685959</v>
      </c>
      <c r="BZ81" s="250">
        <f t="shared" si="129"/>
        <v>-741.91733267685959</v>
      </c>
      <c r="CA81" s="103">
        <v>0</v>
      </c>
      <c r="CB81" s="97">
        <v>0</v>
      </c>
      <c r="CC81" s="97">
        <f t="shared" si="130"/>
        <v>0</v>
      </c>
      <c r="CD81" s="97">
        <f t="shared" si="131"/>
        <v>0</v>
      </c>
      <c r="CE81" s="102">
        <f t="shared" si="132"/>
        <v>0</v>
      </c>
      <c r="CF81" s="254">
        <f t="shared" si="133"/>
        <v>100297.11036501701</v>
      </c>
      <c r="CG81" s="97">
        <f t="shared" si="134"/>
        <v>91445.689271283147</v>
      </c>
      <c r="CH81" s="97">
        <f t="shared" si="135"/>
        <v>8851.4210937338648</v>
      </c>
      <c r="CI81" s="104">
        <f t="shared" si="136"/>
        <v>0</v>
      </c>
      <c r="CJ81" s="97">
        <f t="shared" si="137"/>
        <v>8851.4210937338648</v>
      </c>
      <c r="CK81" s="259">
        <f t="shared" si="138"/>
        <v>0.91174799491709801</v>
      </c>
      <c r="CL81" s="107">
        <v>4497.7299999999996</v>
      </c>
      <c r="CM81" s="108">
        <v>9839.2099999999973</v>
      </c>
      <c r="CN81" s="176"/>
      <c r="CR81" s="133"/>
      <c r="CS81" s="133"/>
    </row>
    <row r="82" spans="1:97" ht="15.75" customHeight="1" x14ac:dyDescent="0.2">
      <c r="A82" s="225">
        <v>76</v>
      </c>
      <c r="B82" s="223" t="s">
        <v>102</v>
      </c>
      <c r="C82" s="94">
        <v>4235.97</v>
      </c>
      <c r="D82" s="95">
        <v>14857.908699101479</v>
      </c>
      <c r="E82" s="95">
        <v>15961.354857040351</v>
      </c>
      <c r="F82" s="96">
        <f t="shared" si="87"/>
        <v>0</v>
      </c>
      <c r="G82" s="97">
        <f t="shared" si="88"/>
        <v>-1103.4461579388717</v>
      </c>
      <c r="H82" s="164">
        <f t="shared" si="89"/>
        <v>-1103.4461579388717</v>
      </c>
      <c r="I82" s="165">
        <v>26223.188924016191</v>
      </c>
      <c r="J82" s="95">
        <v>26260.605505217944</v>
      </c>
      <c r="K82" s="97">
        <f t="shared" si="90"/>
        <v>0</v>
      </c>
      <c r="L82" s="97">
        <f t="shared" si="91"/>
        <v>-37.416581201752706</v>
      </c>
      <c r="M82" s="166">
        <f t="shared" si="92"/>
        <v>-37.416581201752706</v>
      </c>
      <c r="N82" s="103">
        <v>14804.946363438583</v>
      </c>
      <c r="O82" s="98">
        <v>13323.449999999999</v>
      </c>
      <c r="P82" s="99">
        <f t="shared" si="93"/>
        <v>1481.496363438584</v>
      </c>
      <c r="Q82" s="99">
        <f t="shared" si="94"/>
        <v>0</v>
      </c>
      <c r="R82" s="102">
        <f t="shared" si="95"/>
        <v>1481.496363438584</v>
      </c>
      <c r="S82" s="103">
        <v>845.08857599273881</v>
      </c>
      <c r="T82" s="97">
        <v>1203.73</v>
      </c>
      <c r="U82" s="99">
        <f t="shared" si="96"/>
        <v>0</v>
      </c>
      <c r="V82" s="101">
        <f t="shared" si="97"/>
        <v>-358.64142400726121</v>
      </c>
      <c r="W82" s="102">
        <v>-358.64142400726121</v>
      </c>
      <c r="X82" s="103">
        <v>13777.084739462915</v>
      </c>
      <c r="Y82" s="97">
        <v>8419.3233333333337</v>
      </c>
      <c r="Z82" s="99">
        <f t="shared" si="98"/>
        <v>5357.7614061295808</v>
      </c>
      <c r="AA82" s="101">
        <f t="shared" si="99"/>
        <v>0</v>
      </c>
      <c r="AB82" s="102">
        <v>5357.7614061295808</v>
      </c>
      <c r="AC82" s="103">
        <v>360.35127101118832</v>
      </c>
      <c r="AD82" s="97">
        <v>392.99999999999994</v>
      </c>
      <c r="AE82" s="97">
        <f t="shared" si="100"/>
        <v>0</v>
      </c>
      <c r="AF82" s="97">
        <f t="shared" si="101"/>
        <v>-32.648728988811627</v>
      </c>
      <c r="AG82" s="252">
        <f t="shared" si="102"/>
        <v>-32.648728988811627</v>
      </c>
      <c r="AH82" s="103">
        <v>24482.192256729872</v>
      </c>
      <c r="AI82" s="97">
        <v>18744.909949124758</v>
      </c>
      <c r="AJ82" s="99">
        <f t="shared" si="103"/>
        <v>5737.2823076051136</v>
      </c>
      <c r="AK82" s="181">
        <f t="shared" si="104"/>
        <v>0</v>
      </c>
      <c r="AL82" s="102">
        <f t="shared" si="105"/>
        <v>5737.2823076051136</v>
      </c>
      <c r="AM82" s="103">
        <v>1198.8011535869805</v>
      </c>
      <c r="AN82" s="97">
        <v>686.78</v>
      </c>
      <c r="AO82" s="97">
        <f t="shared" si="106"/>
        <v>512.02115358698052</v>
      </c>
      <c r="AP82" s="97">
        <f t="shared" si="107"/>
        <v>0</v>
      </c>
      <c r="AQ82" s="252">
        <f t="shared" si="108"/>
        <v>512.02115358698052</v>
      </c>
      <c r="AR82" s="103">
        <v>42.368296742753628</v>
      </c>
      <c r="AS82" s="97">
        <v>0</v>
      </c>
      <c r="AT82" s="99">
        <f t="shared" si="109"/>
        <v>42.368296742753628</v>
      </c>
      <c r="AU82" s="181">
        <f t="shared" si="110"/>
        <v>0</v>
      </c>
      <c r="AV82" s="100">
        <f t="shared" si="111"/>
        <v>42.368296742753628</v>
      </c>
      <c r="AW82" s="103">
        <v>1243.2833647234684</v>
      </c>
      <c r="AX82" s="97">
        <v>906.31999999999994</v>
      </c>
      <c r="AY82" s="97">
        <f t="shared" si="112"/>
        <v>336.96336472346843</v>
      </c>
      <c r="AZ82" s="97">
        <f t="shared" si="113"/>
        <v>0</v>
      </c>
      <c r="BA82" s="102">
        <f t="shared" si="114"/>
        <v>336.96336472346843</v>
      </c>
      <c r="BB82" s="103">
        <v>2884.7486178276176</v>
      </c>
      <c r="BC82" s="97">
        <v>2001.29</v>
      </c>
      <c r="BD82" s="99">
        <f t="shared" si="115"/>
        <v>883.45861782761767</v>
      </c>
      <c r="BE82" s="181">
        <f t="shared" si="116"/>
        <v>0</v>
      </c>
      <c r="BF82" s="100">
        <f t="shared" si="117"/>
        <v>883.45861782761767</v>
      </c>
      <c r="BG82" s="103">
        <v>34104.34576333937</v>
      </c>
      <c r="BH82" s="97">
        <v>18718.406217537449</v>
      </c>
      <c r="BI82" s="97">
        <f t="shared" si="118"/>
        <v>15385.939545801921</v>
      </c>
      <c r="BJ82" s="97">
        <f t="shared" si="119"/>
        <v>0</v>
      </c>
      <c r="BK82" s="252">
        <f t="shared" si="120"/>
        <v>15385.939545801921</v>
      </c>
      <c r="BL82" s="103">
        <v>3136.7857672057767</v>
      </c>
      <c r="BM82" s="97">
        <v>5149.9678549233422</v>
      </c>
      <c r="BN82" s="99">
        <f t="shared" si="121"/>
        <v>0</v>
      </c>
      <c r="BO82" s="181">
        <f t="shared" si="122"/>
        <v>-2013.1820877175655</v>
      </c>
      <c r="BP82" s="100">
        <f t="shared" si="123"/>
        <v>-2013.1820877175655</v>
      </c>
      <c r="BQ82" s="103">
        <v>3.3888191693448304</v>
      </c>
      <c r="BR82" s="97">
        <v>0</v>
      </c>
      <c r="BS82" s="97">
        <f t="shared" si="124"/>
        <v>3.3888191693448304</v>
      </c>
      <c r="BT82" s="97">
        <f t="shared" si="125"/>
        <v>0</v>
      </c>
      <c r="BU82" s="102">
        <f t="shared" si="126"/>
        <v>3.3888191693448304</v>
      </c>
      <c r="BV82" s="103">
        <v>9274.797709152117</v>
      </c>
      <c r="BW82" s="97">
        <v>5256.03</v>
      </c>
      <c r="BX82" s="99">
        <f t="shared" si="127"/>
        <v>4018.7677091521173</v>
      </c>
      <c r="BY82" s="101">
        <f t="shared" si="128"/>
        <v>0</v>
      </c>
      <c r="BZ82" s="250">
        <f t="shared" si="129"/>
        <v>4018.7677091521173</v>
      </c>
      <c r="CA82" s="103">
        <v>11639.839678499593</v>
      </c>
      <c r="CB82" s="97">
        <v>10242.429999999998</v>
      </c>
      <c r="CC82" s="97">
        <f t="shared" si="130"/>
        <v>1397.4096784995945</v>
      </c>
      <c r="CD82" s="97">
        <f t="shared" si="131"/>
        <v>0</v>
      </c>
      <c r="CE82" s="102">
        <f t="shared" si="132"/>
        <v>1397.4096784995945</v>
      </c>
      <c r="CF82" s="254">
        <f t="shared" si="133"/>
        <v>158879.11999999997</v>
      </c>
      <c r="CG82" s="97">
        <f t="shared" si="134"/>
        <v>127267.59771717715</v>
      </c>
      <c r="CH82" s="97">
        <f t="shared" si="135"/>
        <v>31611.522282822814</v>
      </c>
      <c r="CI82" s="104">
        <f t="shared" si="136"/>
        <v>0</v>
      </c>
      <c r="CJ82" s="97">
        <f t="shared" si="137"/>
        <v>31611.522282822814</v>
      </c>
      <c r="CK82" s="259">
        <f t="shared" si="138"/>
        <v>0.80103413033240101</v>
      </c>
      <c r="CL82" s="107">
        <v>14813.16</v>
      </c>
      <c r="CM82" s="108">
        <v>15676.02</v>
      </c>
      <c r="CN82" s="176"/>
      <c r="CR82" s="133"/>
      <c r="CS82" s="133"/>
    </row>
    <row r="83" spans="1:97" ht="15.75" customHeight="1" x14ac:dyDescent="0.2">
      <c r="A83" s="225">
        <v>77</v>
      </c>
      <c r="B83" s="223" t="s">
        <v>103</v>
      </c>
      <c r="C83" s="94">
        <v>3996.75</v>
      </c>
      <c r="D83" s="95">
        <v>18143.66494190185</v>
      </c>
      <c r="E83" s="95">
        <v>19358.643618089933</v>
      </c>
      <c r="F83" s="96">
        <f t="shared" si="87"/>
        <v>0</v>
      </c>
      <c r="G83" s="97">
        <f t="shared" si="88"/>
        <v>-1214.9786761880823</v>
      </c>
      <c r="H83" s="164">
        <f t="shared" si="89"/>
        <v>-1214.9786761880823</v>
      </c>
      <c r="I83" s="165">
        <v>26273.234917833295</v>
      </c>
      <c r="J83" s="95">
        <v>24170.345332464374</v>
      </c>
      <c r="K83" s="97">
        <f t="shared" si="90"/>
        <v>2102.889585368921</v>
      </c>
      <c r="L83" s="97">
        <f t="shared" si="91"/>
        <v>0</v>
      </c>
      <c r="M83" s="166">
        <f t="shared" si="92"/>
        <v>2102.889585368921</v>
      </c>
      <c r="N83" s="103">
        <v>15092.084700723386</v>
      </c>
      <c r="O83" s="98">
        <v>13106.61</v>
      </c>
      <c r="P83" s="99">
        <f t="shared" si="93"/>
        <v>1985.4747007233855</v>
      </c>
      <c r="Q83" s="99">
        <f t="shared" si="94"/>
        <v>0</v>
      </c>
      <c r="R83" s="102">
        <f t="shared" si="95"/>
        <v>1985.4747007233855</v>
      </c>
      <c r="S83" s="103">
        <v>829.34868339163143</v>
      </c>
      <c r="T83" s="97">
        <v>1156.1200000000001</v>
      </c>
      <c r="U83" s="99">
        <f t="shared" si="96"/>
        <v>0</v>
      </c>
      <c r="V83" s="101">
        <f t="shared" si="97"/>
        <v>-326.77131660836869</v>
      </c>
      <c r="W83" s="102">
        <v>-326.77131660836869</v>
      </c>
      <c r="X83" s="103">
        <v>13946.51716833064</v>
      </c>
      <c r="Y83" s="97">
        <v>10126.233333333332</v>
      </c>
      <c r="Z83" s="99">
        <f t="shared" si="98"/>
        <v>3820.2838349973081</v>
      </c>
      <c r="AA83" s="101">
        <f t="shared" si="99"/>
        <v>0</v>
      </c>
      <c r="AB83" s="102">
        <v>3820.2838349973081</v>
      </c>
      <c r="AC83" s="103">
        <v>0</v>
      </c>
      <c r="AD83" s="97">
        <v>0</v>
      </c>
      <c r="AE83" s="97">
        <f t="shared" si="100"/>
        <v>0</v>
      </c>
      <c r="AF83" s="97">
        <f t="shared" si="101"/>
        <v>0</v>
      </c>
      <c r="AG83" s="252">
        <f t="shared" si="102"/>
        <v>0</v>
      </c>
      <c r="AH83" s="103">
        <v>22771.996200908558</v>
      </c>
      <c r="AI83" s="97">
        <v>28802.923041272334</v>
      </c>
      <c r="AJ83" s="99">
        <f t="shared" si="103"/>
        <v>0</v>
      </c>
      <c r="AK83" s="181">
        <f t="shared" si="104"/>
        <v>-6030.9268403637761</v>
      </c>
      <c r="AL83" s="102">
        <f t="shared" si="105"/>
        <v>-6030.9268403637761</v>
      </c>
      <c r="AM83" s="103">
        <v>1215.0533330860937</v>
      </c>
      <c r="AN83" s="97">
        <v>1036.2999999999997</v>
      </c>
      <c r="AO83" s="97">
        <f t="shared" si="106"/>
        <v>178.75333308609402</v>
      </c>
      <c r="AP83" s="97">
        <f t="shared" si="107"/>
        <v>0</v>
      </c>
      <c r="AQ83" s="252">
        <f t="shared" si="108"/>
        <v>178.75333308609402</v>
      </c>
      <c r="AR83" s="103">
        <v>39.973784616653354</v>
      </c>
      <c r="AS83" s="97">
        <v>0</v>
      </c>
      <c r="AT83" s="99">
        <f t="shared" si="109"/>
        <v>39.973784616653354</v>
      </c>
      <c r="AU83" s="181">
        <f t="shared" si="110"/>
        <v>0</v>
      </c>
      <c r="AV83" s="100">
        <f t="shared" si="111"/>
        <v>39.973784616653354</v>
      </c>
      <c r="AW83" s="103">
        <v>1235.0172472364227</v>
      </c>
      <c r="AX83" s="97">
        <v>906.31999999999994</v>
      </c>
      <c r="AY83" s="97">
        <f t="shared" si="112"/>
        <v>328.69724723642275</v>
      </c>
      <c r="AZ83" s="97">
        <f t="shared" si="113"/>
        <v>0</v>
      </c>
      <c r="BA83" s="102">
        <f t="shared" si="114"/>
        <v>328.69724723642275</v>
      </c>
      <c r="BB83" s="103">
        <v>3195.4562368543038</v>
      </c>
      <c r="BC83" s="97">
        <v>2273.1400000000003</v>
      </c>
      <c r="BD83" s="99">
        <f t="shared" si="115"/>
        <v>922.3162368543035</v>
      </c>
      <c r="BE83" s="181">
        <f t="shared" si="116"/>
        <v>0</v>
      </c>
      <c r="BF83" s="100">
        <f t="shared" si="117"/>
        <v>922.3162368543035</v>
      </c>
      <c r="BG83" s="103">
        <v>35623.801869681389</v>
      </c>
      <c r="BH83" s="97">
        <v>86422.174675112328</v>
      </c>
      <c r="BI83" s="97">
        <f t="shared" si="118"/>
        <v>0</v>
      </c>
      <c r="BJ83" s="97">
        <f t="shared" si="119"/>
        <v>-50798.372805430939</v>
      </c>
      <c r="BK83" s="252">
        <f t="shared" si="120"/>
        <v>-50798.372805430939</v>
      </c>
      <c r="BL83" s="103">
        <v>4648.3661609924457</v>
      </c>
      <c r="BM83" s="97">
        <v>5949.6195615122542</v>
      </c>
      <c r="BN83" s="99">
        <f t="shared" si="121"/>
        <v>0</v>
      </c>
      <c r="BO83" s="181">
        <f t="shared" si="122"/>
        <v>-1301.2534005198086</v>
      </c>
      <c r="BP83" s="100">
        <f t="shared" si="123"/>
        <v>-1301.2534005198086</v>
      </c>
      <c r="BQ83" s="103">
        <v>3.1973881438476335</v>
      </c>
      <c r="BR83" s="97">
        <v>0</v>
      </c>
      <c r="BS83" s="97">
        <f t="shared" si="124"/>
        <v>3.1973881438476335</v>
      </c>
      <c r="BT83" s="97">
        <f t="shared" si="125"/>
        <v>0</v>
      </c>
      <c r="BU83" s="102">
        <f t="shared" si="126"/>
        <v>3.1973881438476335</v>
      </c>
      <c r="BV83" s="103">
        <v>7993.6358036965821</v>
      </c>
      <c r="BW83" s="97">
        <v>22313.399999999998</v>
      </c>
      <c r="BX83" s="99">
        <f t="shared" si="127"/>
        <v>0</v>
      </c>
      <c r="BY83" s="101">
        <f t="shared" si="128"/>
        <v>-14319.764196303415</v>
      </c>
      <c r="BZ83" s="250">
        <f t="shared" si="129"/>
        <v>-14319.764196303415</v>
      </c>
      <c r="CA83" s="103">
        <v>10085.329937801913</v>
      </c>
      <c r="CB83" s="97">
        <v>12337.41</v>
      </c>
      <c r="CC83" s="97">
        <f t="shared" si="130"/>
        <v>0</v>
      </c>
      <c r="CD83" s="97">
        <f t="shared" si="131"/>
        <v>-2252.080062198087</v>
      </c>
      <c r="CE83" s="102">
        <f t="shared" si="132"/>
        <v>-2252.080062198087</v>
      </c>
      <c r="CF83" s="254">
        <f t="shared" si="133"/>
        <v>161096.678375199</v>
      </c>
      <c r="CG83" s="97">
        <f t="shared" si="134"/>
        <v>227959.23956178458</v>
      </c>
      <c r="CH83" s="97">
        <f t="shared" si="135"/>
        <v>0</v>
      </c>
      <c r="CI83" s="104">
        <f t="shared" si="136"/>
        <v>-66862.561186585575</v>
      </c>
      <c r="CJ83" s="97">
        <f t="shared" si="137"/>
        <v>-66862.561186585575</v>
      </c>
      <c r="CK83" s="259">
        <f t="shared" si="138"/>
        <v>1.4150461813424897</v>
      </c>
      <c r="CL83" s="107">
        <v>11533.09</v>
      </c>
      <c r="CM83" s="108">
        <v>16037.260000000004</v>
      </c>
      <c r="CN83" s="176"/>
      <c r="CR83" s="133"/>
      <c r="CS83" s="133"/>
    </row>
    <row r="84" spans="1:97" ht="15.75" customHeight="1" x14ac:dyDescent="0.2">
      <c r="A84" s="225">
        <v>78</v>
      </c>
      <c r="B84" s="223" t="s">
        <v>104</v>
      </c>
      <c r="C84" s="94">
        <v>2716.2</v>
      </c>
      <c r="D84" s="95">
        <v>7026.7771010541437</v>
      </c>
      <c r="E84" s="95">
        <v>7712.1593125094578</v>
      </c>
      <c r="F84" s="96">
        <f t="shared" si="87"/>
        <v>0</v>
      </c>
      <c r="G84" s="97">
        <f t="shared" si="88"/>
        <v>-685.38221145531406</v>
      </c>
      <c r="H84" s="164">
        <f t="shared" si="89"/>
        <v>-685.38221145531406</v>
      </c>
      <c r="I84" s="165">
        <v>11044.007448175311</v>
      </c>
      <c r="J84" s="95">
        <v>13218.59176918057</v>
      </c>
      <c r="K84" s="97">
        <f t="shared" si="90"/>
        <v>0</v>
      </c>
      <c r="L84" s="97">
        <f t="shared" si="91"/>
        <v>-2174.584321005259</v>
      </c>
      <c r="M84" s="166">
        <f t="shared" si="92"/>
        <v>-2174.584321005259</v>
      </c>
      <c r="N84" s="103">
        <v>11451.459370670633</v>
      </c>
      <c r="O84" s="98">
        <v>9961.09</v>
      </c>
      <c r="P84" s="99">
        <f t="shared" si="93"/>
        <v>1490.3693706706326</v>
      </c>
      <c r="Q84" s="99">
        <f t="shared" si="94"/>
        <v>0</v>
      </c>
      <c r="R84" s="102">
        <f t="shared" si="95"/>
        <v>1490.3693706706326</v>
      </c>
      <c r="S84" s="103">
        <v>575.8334734105747</v>
      </c>
      <c r="T84" s="97">
        <v>585.14</v>
      </c>
      <c r="U84" s="99">
        <f t="shared" si="96"/>
        <v>0</v>
      </c>
      <c r="V84" s="101">
        <f t="shared" si="97"/>
        <v>-9.3065265894252889</v>
      </c>
      <c r="W84" s="102">
        <v>-9.3065265894252889</v>
      </c>
      <c r="X84" s="103">
        <v>0</v>
      </c>
      <c r="Y84" s="97">
        <v>0</v>
      </c>
      <c r="Z84" s="99">
        <f t="shared" si="98"/>
        <v>0</v>
      </c>
      <c r="AA84" s="101">
        <f t="shared" si="99"/>
        <v>0</v>
      </c>
      <c r="AB84" s="102">
        <v>0</v>
      </c>
      <c r="AC84" s="103">
        <v>0</v>
      </c>
      <c r="AD84" s="97">
        <v>0</v>
      </c>
      <c r="AE84" s="97">
        <f t="shared" si="100"/>
        <v>0</v>
      </c>
      <c r="AF84" s="97">
        <f t="shared" si="101"/>
        <v>0</v>
      </c>
      <c r="AG84" s="252">
        <f t="shared" si="102"/>
        <v>0</v>
      </c>
      <c r="AH84" s="103">
        <v>16813.190280619459</v>
      </c>
      <c r="AI84" s="97">
        <v>17769.550626628567</v>
      </c>
      <c r="AJ84" s="99">
        <f t="shared" si="103"/>
        <v>0</v>
      </c>
      <c r="AK84" s="181">
        <f t="shared" si="104"/>
        <v>-956.36034600910716</v>
      </c>
      <c r="AL84" s="102">
        <f t="shared" si="105"/>
        <v>-956.36034600910716</v>
      </c>
      <c r="AM84" s="103">
        <v>1186.9682029783132</v>
      </c>
      <c r="AN84" s="97">
        <v>1022.52</v>
      </c>
      <c r="AO84" s="97">
        <f t="shared" si="106"/>
        <v>164.44820297831325</v>
      </c>
      <c r="AP84" s="97">
        <f t="shared" si="107"/>
        <v>0</v>
      </c>
      <c r="AQ84" s="252">
        <f t="shared" si="108"/>
        <v>164.44820297831325</v>
      </c>
      <c r="AR84" s="103">
        <v>51.602793726778735</v>
      </c>
      <c r="AS84" s="97">
        <v>0</v>
      </c>
      <c r="AT84" s="99">
        <f t="shared" si="109"/>
        <v>51.602793726778735</v>
      </c>
      <c r="AU84" s="181">
        <f t="shared" si="110"/>
        <v>0</v>
      </c>
      <c r="AV84" s="100">
        <f t="shared" si="111"/>
        <v>51.602793726778735</v>
      </c>
      <c r="AW84" s="103">
        <v>1060.6637747584425</v>
      </c>
      <c r="AX84" s="97">
        <v>1464.79</v>
      </c>
      <c r="AY84" s="97">
        <f t="shared" si="112"/>
        <v>0</v>
      </c>
      <c r="AZ84" s="97">
        <f t="shared" si="113"/>
        <v>-404.12622524155745</v>
      </c>
      <c r="BA84" s="102">
        <f t="shared" si="114"/>
        <v>-404.12622524155745</v>
      </c>
      <c r="BB84" s="103">
        <v>4526.5091508519117</v>
      </c>
      <c r="BC84" s="97">
        <v>2292.2399999999998</v>
      </c>
      <c r="BD84" s="99">
        <f t="shared" si="115"/>
        <v>2234.2691508519119</v>
      </c>
      <c r="BE84" s="181">
        <f t="shared" si="116"/>
        <v>0</v>
      </c>
      <c r="BF84" s="100">
        <f t="shared" si="117"/>
        <v>2234.2691508519119</v>
      </c>
      <c r="BG84" s="103">
        <v>33523.177227510125</v>
      </c>
      <c r="BH84" s="97">
        <v>15624.250803895278</v>
      </c>
      <c r="BI84" s="97">
        <f t="shared" si="118"/>
        <v>17898.926423614845</v>
      </c>
      <c r="BJ84" s="97">
        <f t="shared" si="119"/>
        <v>0</v>
      </c>
      <c r="BK84" s="252">
        <f t="shared" si="120"/>
        <v>17898.926423614845</v>
      </c>
      <c r="BL84" s="103">
        <v>5360.3990039985374</v>
      </c>
      <c r="BM84" s="97">
        <v>4946.5184275724205</v>
      </c>
      <c r="BN84" s="99">
        <f t="shared" si="121"/>
        <v>413.88057642611693</v>
      </c>
      <c r="BO84" s="181">
        <f t="shared" si="122"/>
        <v>0</v>
      </c>
      <c r="BP84" s="100">
        <f t="shared" si="123"/>
        <v>413.88057642611693</v>
      </c>
      <c r="BQ84" s="103">
        <v>5.4323282378632625</v>
      </c>
      <c r="BR84" s="97">
        <v>0</v>
      </c>
      <c r="BS84" s="97">
        <f t="shared" si="124"/>
        <v>5.4323282378632625</v>
      </c>
      <c r="BT84" s="97">
        <f t="shared" si="125"/>
        <v>0</v>
      </c>
      <c r="BU84" s="102">
        <f t="shared" si="126"/>
        <v>5.4323282378632625</v>
      </c>
      <c r="BV84" s="103">
        <v>6874.669844007919</v>
      </c>
      <c r="BW84" s="97">
        <v>6517.8900000000012</v>
      </c>
      <c r="BX84" s="99">
        <f t="shared" si="127"/>
        <v>356.77984400791775</v>
      </c>
      <c r="BY84" s="101">
        <f t="shared" si="128"/>
        <v>0</v>
      </c>
      <c r="BZ84" s="250">
        <f t="shared" si="129"/>
        <v>356.77984400791775</v>
      </c>
      <c r="CA84" s="103">
        <v>0</v>
      </c>
      <c r="CB84" s="97">
        <v>0</v>
      </c>
      <c r="CC84" s="97">
        <f t="shared" si="130"/>
        <v>0</v>
      </c>
      <c r="CD84" s="97">
        <f t="shared" si="131"/>
        <v>0</v>
      </c>
      <c r="CE84" s="102">
        <f t="shared" si="132"/>
        <v>0</v>
      </c>
      <c r="CF84" s="254">
        <f t="shared" si="133"/>
        <v>99500.69</v>
      </c>
      <c r="CG84" s="97">
        <f t="shared" si="134"/>
        <v>81114.740939786279</v>
      </c>
      <c r="CH84" s="97">
        <f t="shared" si="135"/>
        <v>18385.949060213723</v>
      </c>
      <c r="CI84" s="104">
        <f t="shared" si="136"/>
        <v>0</v>
      </c>
      <c r="CJ84" s="97">
        <f t="shared" si="137"/>
        <v>18385.949060213723</v>
      </c>
      <c r="CK84" s="259">
        <f t="shared" si="138"/>
        <v>0.81521787376335053</v>
      </c>
      <c r="CL84" s="107">
        <v>5103.53</v>
      </c>
      <c r="CM84" s="108">
        <v>9701.56</v>
      </c>
      <c r="CN84" s="176"/>
      <c r="CR84" s="133"/>
      <c r="CS84" s="133"/>
    </row>
    <row r="85" spans="1:97" ht="15.75" customHeight="1" x14ac:dyDescent="0.2">
      <c r="A85" s="225">
        <v>79</v>
      </c>
      <c r="B85" s="223" t="s">
        <v>105</v>
      </c>
      <c r="C85" s="94">
        <v>4608.75</v>
      </c>
      <c r="D85" s="95">
        <v>9855.8127116145861</v>
      </c>
      <c r="E85" s="95">
        <v>10791.681131422247</v>
      </c>
      <c r="F85" s="96">
        <f t="shared" si="87"/>
        <v>0</v>
      </c>
      <c r="G85" s="97">
        <f t="shared" si="88"/>
        <v>-935.86841980766076</v>
      </c>
      <c r="H85" s="164">
        <f t="shared" si="89"/>
        <v>-935.86841980766076</v>
      </c>
      <c r="I85" s="165">
        <v>13863.125399666984</v>
      </c>
      <c r="J85" s="95">
        <v>17424.103635208005</v>
      </c>
      <c r="K85" s="97">
        <f t="shared" si="90"/>
        <v>0</v>
      </c>
      <c r="L85" s="97">
        <f t="shared" si="91"/>
        <v>-3560.9782355410207</v>
      </c>
      <c r="M85" s="166">
        <f t="shared" si="92"/>
        <v>-3560.9782355410207</v>
      </c>
      <c r="N85" s="103">
        <v>17345.036225629239</v>
      </c>
      <c r="O85" s="98">
        <v>15706.739999999998</v>
      </c>
      <c r="P85" s="99">
        <f t="shared" si="93"/>
        <v>1638.2962256292412</v>
      </c>
      <c r="Q85" s="99">
        <f t="shared" si="94"/>
        <v>0</v>
      </c>
      <c r="R85" s="102">
        <f t="shared" si="95"/>
        <v>1638.2962256292412</v>
      </c>
      <c r="S85" s="103">
        <v>935.57334913400803</v>
      </c>
      <c r="T85" s="97">
        <v>970.77999999999986</v>
      </c>
      <c r="U85" s="99">
        <f t="shared" si="96"/>
        <v>0</v>
      </c>
      <c r="V85" s="101">
        <f t="shared" si="97"/>
        <v>-35.206650865991833</v>
      </c>
      <c r="W85" s="102">
        <v>-35.206650865991833</v>
      </c>
      <c r="X85" s="103">
        <v>0</v>
      </c>
      <c r="Y85" s="97">
        <v>0</v>
      </c>
      <c r="Z85" s="99">
        <f t="shared" si="98"/>
        <v>0</v>
      </c>
      <c r="AA85" s="101">
        <f t="shared" si="99"/>
        <v>0</v>
      </c>
      <c r="AB85" s="102">
        <v>0</v>
      </c>
      <c r="AC85" s="103">
        <v>0</v>
      </c>
      <c r="AD85" s="97">
        <v>0</v>
      </c>
      <c r="AE85" s="97">
        <f t="shared" si="100"/>
        <v>0</v>
      </c>
      <c r="AF85" s="97">
        <f t="shared" si="101"/>
        <v>0</v>
      </c>
      <c r="AG85" s="252">
        <f t="shared" si="102"/>
        <v>0</v>
      </c>
      <c r="AH85" s="103">
        <v>27606.41668264279</v>
      </c>
      <c r="AI85" s="97">
        <v>26318.060522847598</v>
      </c>
      <c r="AJ85" s="99">
        <f t="shared" si="103"/>
        <v>1288.3561597951921</v>
      </c>
      <c r="AK85" s="181">
        <f t="shared" si="104"/>
        <v>0</v>
      </c>
      <c r="AL85" s="102">
        <f t="shared" si="105"/>
        <v>1288.3561597951921</v>
      </c>
      <c r="AM85" s="103">
        <v>1910.3309216911223</v>
      </c>
      <c r="AN85" s="97">
        <v>1659.2800000000002</v>
      </c>
      <c r="AO85" s="97">
        <f t="shared" si="106"/>
        <v>251.05092169112208</v>
      </c>
      <c r="AP85" s="97">
        <f t="shared" si="107"/>
        <v>0</v>
      </c>
      <c r="AQ85" s="252">
        <f t="shared" si="108"/>
        <v>251.05092169112208</v>
      </c>
      <c r="AR85" s="103">
        <v>87.570982719408548</v>
      </c>
      <c r="AS85" s="97">
        <v>0</v>
      </c>
      <c r="AT85" s="99">
        <f t="shared" si="109"/>
        <v>87.570982719408548</v>
      </c>
      <c r="AU85" s="181">
        <f t="shared" si="110"/>
        <v>0</v>
      </c>
      <c r="AV85" s="100">
        <f t="shared" si="111"/>
        <v>87.570982719408548</v>
      </c>
      <c r="AW85" s="103">
        <v>1564.6695538533138</v>
      </c>
      <c r="AX85" s="97">
        <v>2197.13</v>
      </c>
      <c r="AY85" s="97">
        <f t="shared" si="112"/>
        <v>0</v>
      </c>
      <c r="AZ85" s="97">
        <f t="shared" si="113"/>
        <v>-632.46044614668631</v>
      </c>
      <c r="BA85" s="102">
        <f t="shared" si="114"/>
        <v>-632.46044614668631</v>
      </c>
      <c r="BB85" s="103">
        <v>9374.1974849942344</v>
      </c>
      <c r="BC85" s="97">
        <v>4260.170000000001</v>
      </c>
      <c r="BD85" s="99">
        <f t="shared" si="115"/>
        <v>5114.0274849942334</v>
      </c>
      <c r="BE85" s="181">
        <f t="shared" si="116"/>
        <v>0</v>
      </c>
      <c r="BF85" s="100">
        <f t="shared" si="117"/>
        <v>5114.0274849942334</v>
      </c>
      <c r="BG85" s="103">
        <v>62761.941531441429</v>
      </c>
      <c r="BH85" s="97">
        <v>75959.566205842915</v>
      </c>
      <c r="BI85" s="97">
        <f t="shared" si="118"/>
        <v>0</v>
      </c>
      <c r="BJ85" s="97">
        <f t="shared" si="119"/>
        <v>-13197.624674401486</v>
      </c>
      <c r="BK85" s="252">
        <f t="shared" si="120"/>
        <v>-13197.624674401486</v>
      </c>
      <c r="BL85" s="103">
        <v>8410.9697893862376</v>
      </c>
      <c r="BM85" s="97">
        <v>6595.6465787110865</v>
      </c>
      <c r="BN85" s="99">
        <f t="shared" si="121"/>
        <v>1815.3232106751511</v>
      </c>
      <c r="BO85" s="181">
        <f t="shared" si="122"/>
        <v>0</v>
      </c>
      <c r="BP85" s="100">
        <f t="shared" si="123"/>
        <v>1815.3232106751511</v>
      </c>
      <c r="BQ85" s="103">
        <v>3.6869882975132193</v>
      </c>
      <c r="BR85" s="97">
        <v>0</v>
      </c>
      <c r="BS85" s="97">
        <f t="shared" si="124"/>
        <v>3.6869882975132193</v>
      </c>
      <c r="BT85" s="97">
        <f t="shared" si="125"/>
        <v>0</v>
      </c>
      <c r="BU85" s="102">
        <f t="shared" si="126"/>
        <v>3.6869882975132193</v>
      </c>
      <c r="BV85" s="103">
        <v>11816.81837892914</v>
      </c>
      <c r="BW85" s="97">
        <v>3473.3500000000004</v>
      </c>
      <c r="BX85" s="99">
        <f t="shared" si="127"/>
        <v>8343.4683789291394</v>
      </c>
      <c r="BY85" s="101">
        <f t="shared" si="128"/>
        <v>0</v>
      </c>
      <c r="BZ85" s="250">
        <f t="shared" si="129"/>
        <v>8343.4683789291394</v>
      </c>
      <c r="CA85" s="103">
        <v>0</v>
      </c>
      <c r="CB85" s="97">
        <v>0</v>
      </c>
      <c r="CC85" s="97">
        <f t="shared" si="130"/>
        <v>0</v>
      </c>
      <c r="CD85" s="97">
        <f t="shared" si="131"/>
        <v>0</v>
      </c>
      <c r="CE85" s="102">
        <f t="shared" si="132"/>
        <v>0</v>
      </c>
      <c r="CF85" s="254">
        <f t="shared" si="133"/>
        <v>165536.14999999997</v>
      </c>
      <c r="CG85" s="97">
        <f t="shared" si="134"/>
        <v>165356.50807403185</v>
      </c>
      <c r="CH85" s="97">
        <f t="shared" si="135"/>
        <v>179.64192596811336</v>
      </c>
      <c r="CI85" s="104">
        <f t="shared" si="136"/>
        <v>0</v>
      </c>
      <c r="CJ85" s="97">
        <f t="shared" si="137"/>
        <v>179.64192596811336</v>
      </c>
      <c r="CK85" s="259">
        <f t="shared" si="138"/>
        <v>0.99891478733818495</v>
      </c>
      <c r="CL85" s="107">
        <v>25494.35</v>
      </c>
      <c r="CM85" s="108">
        <v>16383.14</v>
      </c>
      <c r="CN85" s="176">
        <f t="shared" si="139"/>
        <v>9111.2099999999991</v>
      </c>
      <c r="CR85" s="133"/>
      <c r="CS85" s="133"/>
    </row>
    <row r="86" spans="1:97" ht="15.75" customHeight="1" x14ac:dyDescent="0.2">
      <c r="A86" s="225">
        <v>80</v>
      </c>
      <c r="B86" s="223" t="s">
        <v>106</v>
      </c>
      <c r="C86" s="94">
        <v>2889.34</v>
      </c>
      <c r="D86" s="95">
        <v>6988.2522713496837</v>
      </c>
      <c r="E86" s="95">
        <v>7715.0002922931826</v>
      </c>
      <c r="F86" s="96">
        <f t="shared" si="87"/>
        <v>0</v>
      </c>
      <c r="G86" s="97">
        <f t="shared" si="88"/>
        <v>-726.74802094349889</v>
      </c>
      <c r="H86" s="164">
        <f t="shared" si="89"/>
        <v>-726.74802094349889</v>
      </c>
      <c r="I86" s="165">
        <v>17007.569295657326</v>
      </c>
      <c r="J86" s="95">
        <v>17467.501148008214</v>
      </c>
      <c r="K86" s="97">
        <f t="shared" si="90"/>
        <v>0</v>
      </c>
      <c r="L86" s="97">
        <f t="shared" si="91"/>
        <v>-459.93185235088822</v>
      </c>
      <c r="M86" s="166">
        <f t="shared" si="92"/>
        <v>-459.93185235088822</v>
      </c>
      <c r="N86" s="103">
        <v>13664.479835985698</v>
      </c>
      <c r="O86" s="98">
        <v>11918.45</v>
      </c>
      <c r="P86" s="99">
        <f t="shared" si="93"/>
        <v>1746.029835985697</v>
      </c>
      <c r="Q86" s="99">
        <f t="shared" si="94"/>
        <v>0</v>
      </c>
      <c r="R86" s="102">
        <f t="shared" si="95"/>
        <v>1746.029835985697</v>
      </c>
      <c r="S86" s="103">
        <v>547.5702165435074</v>
      </c>
      <c r="T86" s="97">
        <v>586.68000000000006</v>
      </c>
      <c r="U86" s="99">
        <f t="shared" si="96"/>
        <v>0</v>
      </c>
      <c r="V86" s="101">
        <f t="shared" si="97"/>
        <v>-39.109783456492664</v>
      </c>
      <c r="W86" s="102">
        <v>-39.109783456492664</v>
      </c>
      <c r="X86" s="103">
        <v>0</v>
      </c>
      <c r="Y86" s="97">
        <v>0</v>
      </c>
      <c r="Z86" s="99">
        <f t="shared" si="98"/>
        <v>0</v>
      </c>
      <c r="AA86" s="101">
        <f t="shared" si="99"/>
        <v>0</v>
      </c>
      <c r="AB86" s="102">
        <v>0</v>
      </c>
      <c r="AC86" s="103">
        <v>0</v>
      </c>
      <c r="AD86" s="97">
        <v>0</v>
      </c>
      <c r="AE86" s="97">
        <f t="shared" si="100"/>
        <v>0</v>
      </c>
      <c r="AF86" s="97">
        <f t="shared" si="101"/>
        <v>0</v>
      </c>
      <c r="AG86" s="252">
        <f t="shared" si="102"/>
        <v>0</v>
      </c>
      <c r="AH86" s="103">
        <v>17433.790443094753</v>
      </c>
      <c r="AI86" s="97">
        <v>10932.510869382168</v>
      </c>
      <c r="AJ86" s="99">
        <f t="shared" si="103"/>
        <v>6501.2795737125853</v>
      </c>
      <c r="AK86" s="181">
        <f t="shared" si="104"/>
        <v>0</v>
      </c>
      <c r="AL86" s="102">
        <f t="shared" si="105"/>
        <v>6501.2795737125853</v>
      </c>
      <c r="AM86" s="103">
        <v>1018.5557156597798</v>
      </c>
      <c r="AN86" s="97">
        <v>886.45</v>
      </c>
      <c r="AO86" s="97">
        <f t="shared" si="106"/>
        <v>132.10571565977978</v>
      </c>
      <c r="AP86" s="97">
        <f t="shared" si="107"/>
        <v>0</v>
      </c>
      <c r="AQ86" s="252">
        <f t="shared" si="108"/>
        <v>132.10571565977978</v>
      </c>
      <c r="AR86" s="103">
        <v>30.34078787057679</v>
      </c>
      <c r="AS86" s="97">
        <v>0</v>
      </c>
      <c r="AT86" s="99">
        <f t="shared" si="109"/>
        <v>30.34078787057679</v>
      </c>
      <c r="AU86" s="181">
        <f t="shared" si="110"/>
        <v>0</v>
      </c>
      <c r="AV86" s="100">
        <f t="shared" si="111"/>
        <v>30.34078787057679</v>
      </c>
      <c r="AW86" s="103">
        <v>1044.835616641971</v>
      </c>
      <c r="AX86" s="97">
        <v>1453.3199999999997</v>
      </c>
      <c r="AY86" s="97">
        <f t="shared" si="112"/>
        <v>0</v>
      </c>
      <c r="AZ86" s="97">
        <f t="shared" si="113"/>
        <v>-408.48438335802871</v>
      </c>
      <c r="BA86" s="102">
        <f t="shared" si="114"/>
        <v>-408.48438335802871</v>
      </c>
      <c r="BB86" s="103">
        <v>4491.5264890367334</v>
      </c>
      <c r="BC86" s="97">
        <v>2548.04</v>
      </c>
      <c r="BD86" s="99">
        <f t="shared" si="115"/>
        <v>1943.4864890367335</v>
      </c>
      <c r="BE86" s="181">
        <f t="shared" si="116"/>
        <v>0</v>
      </c>
      <c r="BF86" s="100">
        <f t="shared" si="117"/>
        <v>1943.4864890367335</v>
      </c>
      <c r="BG86" s="103">
        <v>31483.477072604561</v>
      </c>
      <c r="BH86" s="97">
        <v>32215.770803895277</v>
      </c>
      <c r="BI86" s="97">
        <f t="shared" si="118"/>
        <v>0</v>
      </c>
      <c r="BJ86" s="97">
        <f t="shared" si="119"/>
        <v>-732.2937312907161</v>
      </c>
      <c r="BK86" s="252">
        <f t="shared" si="120"/>
        <v>-732.2937312907161</v>
      </c>
      <c r="BL86" s="103">
        <v>5404.1289376024888</v>
      </c>
      <c r="BM86" s="97">
        <v>6787.9794213876066</v>
      </c>
      <c r="BN86" s="99">
        <f t="shared" si="121"/>
        <v>0</v>
      </c>
      <c r="BO86" s="181">
        <f t="shared" si="122"/>
        <v>-1383.8504837851178</v>
      </c>
      <c r="BP86" s="100">
        <f t="shared" si="123"/>
        <v>-1383.8504837851178</v>
      </c>
      <c r="BQ86" s="103">
        <v>10.626437882043877</v>
      </c>
      <c r="BR86" s="97">
        <v>0</v>
      </c>
      <c r="BS86" s="97">
        <f t="shared" si="124"/>
        <v>10.626437882043877</v>
      </c>
      <c r="BT86" s="97">
        <f t="shared" si="125"/>
        <v>0</v>
      </c>
      <c r="BU86" s="102">
        <f t="shared" si="126"/>
        <v>10.626437882043877</v>
      </c>
      <c r="BV86" s="103">
        <v>7279.0564930438832</v>
      </c>
      <c r="BW86" s="97">
        <v>3700.78</v>
      </c>
      <c r="BX86" s="99">
        <f t="shared" si="127"/>
        <v>3578.276493043883</v>
      </c>
      <c r="BY86" s="101">
        <f t="shared" si="128"/>
        <v>0</v>
      </c>
      <c r="BZ86" s="250">
        <f t="shared" si="129"/>
        <v>3578.276493043883</v>
      </c>
      <c r="CA86" s="103">
        <v>0</v>
      </c>
      <c r="CB86" s="97">
        <v>0</v>
      </c>
      <c r="CC86" s="97">
        <f t="shared" si="130"/>
        <v>0</v>
      </c>
      <c r="CD86" s="97">
        <f t="shared" si="131"/>
        <v>0</v>
      </c>
      <c r="CE86" s="102">
        <f t="shared" si="132"/>
        <v>0</v>
      </c>
      <c r="CF86" s="254">
        <f t="shared" si="133"/>
        <v>106404.20961297301</v>
      </c>
      <c r="CG86" s="97">
        <f t="shared" si="134"/>
        <v>96212.482534966432</v>
      </c>
      <c r="CH86" s="97">
        <f t="shared" si="135"/>
        <v>10191.727078006574</v>
      </c>
      <c r="CI86" s="104">
        <f t="shared" si="136"/>
        <v>0</v>
      </c>
      <c r="CJ86" s="97">
        <f t="shared" si="137"/>
        <v>10191.727078006574</v>
      </c>
      <c r="CK86" s="259">
        <f t="shared" si="138"/>
        <v>0.90421688093847763</v>
      </c>
      <c r="CL86" s="107">
        <v>29102.720000000001</v>
      </c>
      <c r="CM86" s="108">
        <v>10444.09</v>
      </c>
      <c r="CN86" s="176">
        <f t="shared" si="139"/>
        <v>18658.63</v>
      </c>
      <c r="CR86" s="133"/>
      <c r="CS86" s="133"/>
    </row>
    <row r="87" spans="1:97" ht="15.75" customHeight="1" x14ac:dyDescent="0.2">
      <c r="A87" s="225">
        <v>81</v>
      </c>
      <c r="B87" s="223" t="s">
        <v>107</v>
      </c>
      <c r="C87" s="94">
        <v>2895.7</v>
      </c>
      <c r="D87" s="95">
        <v>6071.8590675814185</v>
      </c>
      <c r="E87" s="95">
        <v>6924.7574098872428</v>
      </c>
      <c r="F87" s="96">
        <f t="shared" si="87"/>
        <v>0</v>
      </c>
      <c r="G87" s="97">
        <f t="shared" si="88"/>
        <v>-852.89834230582437</v>
      </c>
      <c r="H87" s="164">
        <f t="shared" si="89"/>
        <v>-852.89834230582437</v>
      </c>
      <c r="I87" s="165">
        <v>11756.393014782436</v>
      </c>
      <c r="J87" s="95">
        <v>13836.485203478627</v>
      </c>
      <c r="K87" s="97">
        <f t="shared" si="90"/>
        <v>0</v>
      </c>
      <c r="L87" s="97">
        <f t="shared" si="91"/>
        <v>-2080.0921886961914</v>
      </c>
      <c r="M87" s="166">
        <f t="shared" si="92"/>
        <v>-2080.0921886961914</v>
      </c>
      <c r="N87" s="103">
        <v>11349.272869968536</v>
      </c>
      <c r="O87" s="98">
        <v>10347.94</v>
      </c>
      <c r="P87" s="99">
        <f t="shared" si="93"/>
        <v>1001.3328699685353</v>
      </c>
      <c r="Q87" s="99">
        <f t="shared" si="94"/>
        <v>0</v>
      </c>
      <c r="R87" s="102">
        <f t="shared" si="95"/>
        <v>1001.3328699685353</v>
      </c>
      <c r="S87" s="103">
        <v>573.2033589879585</v>
      </c>
      <c r="T87" s="97">
        <v>597.79999999999995</v>
      </c>
      <c r="U87" s="99">
        <f t="shared" si="96"/>
        <v>0</v>
      </c>
      <c r="V87" s="101">
        <f t="shared" si="97"/>
        <v>-24.596641012041459</v>
      </c>
      <c r="W87" s="102">
        <v>-24.596641012041459</v>
      </c>
      <c r="X87" s="103">
        <v>0</v>
      </c>
      <c r="Y87" s="97">
        <v>0</v>
      </c>
      <c r="Z87" s="99">
        <f t="shared" si="98"/>
        <v>0</v>
      </c>
      <c r="AA87" s="101">
        <f t="shared" si="99"/>
        <v>0</v>
      </c>
      <c r="AB87" s="102">
        <v>0</v>
      </c>
      <c r="AC87" s="103">
        <v>0</v>
      </c>
      <c r="AD87" s="97">
        <v>0</v>
      </c>
      <c r="AE87" s="97">
        <f t="shared" si="100"/>
        <v>0</v>
      </c>
      <c r="AF87" s="97">
        <f t="shared" si="101"/>
        <v>0</v>
      </c>
      <c r="AG87" s="252">
        <f t="shared" si="102"/>
        <v>0</v>
      </c>
      <c r="AH87" s="103">
        <v>17159.024743886723</v>
      </c>
      <c r="AI87" s="97">
        <v>22662.937886125201</v>
      </c>
      <c r="AJ87" s="99">
        <f t="shared" si="103"/>
        <v>0</v>
      </c>
      <c r="AK87" s="181">
        <f t="shared" si="104"/>
        <v>-5503.913142238478</v>
      </c>
      <c r="AL87" s="102">
        <f t="shared" si="105"/>
        <v>-5503.913142238478</v>
      </c>
      <c r="AM87" s="103">
        <v>1126.5118923225705</v>
      </c>
      <c r="AN87" s="97">
        <v>1016.99</v>
      </c>
      <c r="AO87" s="97">
        <f t="shared" si="106"/>
        <v>109.52189232257047</v>
      </c>
      <c r="AP87" s="97">
        <f t="shared" si="107"/>
        <v>0</v>
      </c>
      <c r="AQ87" s="252">
        <f t="shared" si="108"/>
        <v>109.52189232257047</v>
      </c>
      <c r="AR87" s="103">
        <v>52.05391116860892</v>
      </c>
      <c r="AS87" s="97">
        <v>0</v>
      </c>
      <c r="AT87" s="99">
        <f t="shared" si="109"/>
        <v>52.05391116860892</v>
      </c>
      <c r="AU87" s="181">
        <f t="shared" si="110"/>
        <v>0</v>
      </c>
      <c r="AV87" s="100">
        <f t="shared" si="111"/>
        <v>52.05391116860892</v>
      </c>
      <c r="AW87" s="103">
        <v>1013.3638177873922</v>
      </c>
      <c r="AX87" s="97">
        <v>1510.67</v>
      </c>
      <c r="AY87" s="97">
        <f t="shared" si="112"/>
        <v>0</v>
      </c>
      <c r="AZ87" s="97">
        <f t="shared" si="113"/>
        <v>-497.30618221260784</v>
      </c>
      <c r="BA87" s="102">
        <f t="shared" si="114"/>
        <v>-497.30618221260784</v>
      </c>
      <c r="BB87" s="103">
        <v>4876.699505177492</v>
      </c>
      <c r="BC87" s="97">
        <v>2311.5</v>
      </c>
      <c r="BD87" s="99">
        <f t="shared" si="115"/>
        <v>2565.199505177492</v>
      </c>
      <c r="BE87" s="181">
        <f t="shared" si="116"/>
        <v>0</v>
      </c>
      <c r="BF87" s="100">
        <f t="shared" si="117"/>
        <v>2565.199505177492</v>
      </c>
      <c r="BG87" s="103">
        <v>36686.154718152233</v>
      </c>
      <c r="BH87" s="97">
        <v>9077.7908038952773</v>
      </c>
      <c r="BI87" s="97">
        <f t="shared" si="118"/>
        <v>27608.363914256955</v>
      </c>
      <c r="BJ87" s="97">
        <f t="shared" si="119"/>
        <v>0</v>
      </c>
      <c r="BK87" s="252">
        <f t="shared" si="120"/>
        <v>27608.363914256955</v>
      </c>
      <c r="BL87" s="103">
        <v>4418.2427903880398</v>
      </c>
      <c r="BM87" s="97">
        <v>5257.5548718972377</v>
      </c>
      <c r="BN87" s="99">
        <f t="shared" si="121"/>
        <v>0</v>
      </c>
      <c r="BO87" s="181">
        <f t="shared" si="122"/>
        <v>-839.31208150919792</v>
      </c>
      <c r="BP87" s="100">
        <f t="shared" si="123"/>
        <v>-839.31208150919792</v>
      </c>
      <c r="BQ87" s="103">
        <v>4.5975867357273081</v>
      </c>
      <c r="BR87" s="97">
        <v>0</v>
      </c>
      <c r="BS87" s="97">
        <f t="shared" si="124"/>
        <v>4.5975867357273081</v>
      </c>
      <c r="BT87" s="97">
        <f t="shared" si="125"/>
        <v>0</v>
      </c>
      <c r="BU87" s="102">
        <f t="shared" si="126"/>
        <v>4.5975867357273081</v>
      </c>
      <c r="BV87" s="103">
        <v>7232.0534743396665</v>
      </c>
      <c r="BW87" s="97">
        <v>2552.84</v>
      </c>
      <c r="BX87" s="99">
        <f t="shared" si="127"/>
        <v>4679.2134743396664</v>
      </c>
      <c r="BY87" s="101">
        <f t="shared" si="128"/>
        <v>0</v>
      </c>
      <c r="BZ87" s="250">
        <f t="shared" si="129"/>
        <v>4679.2134743396664</v>
      </c>
      <c r="CA87" s="103">
        <v>0</v>
      </c>
      <c r="CB87" s="97">
        <v>0</v>
      </c>
      <c r="CC87" s="97">
        <f t="shared" si="130"/>
        <v>0</v>
      </c>
      <c r="CD87" s="97">
        <f t="shared" si="131"/>
        <v>0</v>
      </c>
      <c r="CE87" s="102">
        <f t="shared" si="132"/>
        <v>0</v>
      </c>
      <c r="CF87" s="254">
        <f t="shared" si="133"/>
        <v>102319.43075127882</v>
      </c>
      <c r="CG87" s="97">
        <f t="shared" si="134"/>
        <v>76097.266175283585</v>
      </c>
      <c r="CH87" s="97">
        <f t="shared" si="135"/>
        <v>26222.164575995237</v>
      </c>
      <c r="CI87" s="104">
        <f t="shared" si="136"/>
        <v>0</v>
      </c>
      <c r="CJ87" s="97">
        <f t="shared" si="137"/>
        <v>26222.164575995237</v>
      </c>
      <c r="CK87" s="259">
        <f t="shared" si="138"/>
        <v>0.74372253262689791</v>
      </c>
      <c r="CL87" s="107">
        <v>20639.86</v>
      </c>
      <c r="CM87" s="108">
        <v>9853.7800000000025</v>
      </c>
      <c r="CN87" s="176">
        <f t="shared" si="139"/>
        <v>10786.079999999998</v>
      </c>
      <c r="CR87" s="133"/>
      <c r="CS87" s="133"/>
    </row>
    <row r="88" spans="1:97" ht="15.75" customHeight="1" x14ac:dyDescent="0.2">
      <c r="A88" s="225">
        <v>82</v>
      </c>
      <c r="B88" s="223" t="s">
        <v>108</v>
      </c>
      <c r="C88" s="94">
        <v>3049.2</v>
      </c>
      <c r="D88" s="95">
        <v>6366.8104602418352</v>
      </c>
      <c r="E88" s="95">
        <v>6882.1225281201305</v>
      </c>
      <c r="F88" s="96">
        <f t="shared" si="87"/>
        <v>0</v>
      </c>
      <c r="G88" s="97">
        <f t="shared" si="88"/>
        <v>-515.31206787829524</v>
      </c>
      <c r="H88" s="164">
        <f t="shared" si="89"/>
        <v>-515.31206787829524</v>
      </c>
      <c r="I88" s="165">
        <v>9106.5467503860546</v>
      </c>
      <c r="J88" s="95">
        <v>11455.149155478624</v>
      </c>
      <c r="K88" s="97">
        <f t="shared" si="90"/>
        <v>0</v>
      </c>
      <c r="L88" s="97">
        <f t="shared" si="91"/>
        <v>-2348.6024050925698</v>
      </c>
      <c r="M88" s="166">
        <f t="shared" si="92"/>
        <v>-2348.6024050925698</v>
      </c>
      <c r="N88" s="103">
        <v>13178.822389553854</v>
      </c>
      <c r="O88" s="98">
        <v>11614.899999999998</v>
      </c>
      <c r="P88" s="99">
        <f t="shared" si="93"/>
        <v>1563.9223895538562</v>
      </c>
      <c r="Q88" s="99">
        <f t="shared" si="94"/>
        <v>0</v>
      </c>
      <c r="R88" s="102">
        <f t="shared" si="95"/>
        <v>1563.9223895538562</v>
      </c>
      <c r="S88" s="103">
        <v>612.89721860984116</v>
      </c>
      <c r="T88" s="97">
        <v>624.29999999999995</v>
      </c>
      <c r="U88" s="99">
        <f t="shared" si="96"/>
        <v>0</v>
      </c>
      <c r="V88" s="101">
        <f t="shared" si="97"/>
        <v>-11.402781390158793</v>
      </c>
      <c r="W88" s="102">
        <v>-11.402781390158793</v>
      </c>
      <c r="X88" s="103">
        <v>0</v>
      </c>
      <c r="Y88" s="97">
        <v>0</v>
      </c>
      <c r="Z88" s="99">
        <f t="shared" si="98"/>
        <v>0</v>
      </c>
      <c r="AA88" s="101">
        <f t="shared" si="99"/>
        <v>0</v>
      </c>
      <c r="AB88" s="102">
        <v>0</v>
      </c>
      <c r="AC88" s="103">
        <v>0</v>
      </c>
      <c r="AD88" s="97">
        <v>0</v>
      </c>
      <c r="AE88" s="97">
        <f t="shared" si="100"/>
        <v>0</v>
      </c>
      <c r="AF88" s="97">
        <f t="shared" si="101"/>
        <v>0</v>
      </c>
      <c r="AG88" s="252">
        <f t="shared" si="102"/>
        <v>0</v>
      </c>
      <c r="AH88" s="103">
        <v>18397.580521003892</v>
      </c>
      <c r="AI88" s="97">
        <v>13327.625174891678</v>
      </c>
      <c r="AJ88" s="99">
        <f t="shared" si="103"/>
        <v>5069.9553461122141</v>
      </c>
      <c r="AK88" s="181">
        <f t="shared" si="104"/>
        <v>0</v>
      </c>
      <c r="AL88" s="102">
        <f t="shared" si="105"/>
        <v>5069.9553461122141</v>
      </c>
      <c r="AM88" s="103">
        <v>1183.1087121108951</v>
      </c>
      <c r="AN88" s="97">
        <v>1019.21</v>
      </c>
      <c r="AO88" s="97">
        <f t="shared" si="106"/>
        <v>163.89871211089508</v>
      </c>
      <c r="AP88" s="97">
        <f t="shared" si="107"/>
        <v>0</v>
      </c>
      <c r="AQ88" s="252">
        <f t="shared" si="108"/>
        <v>163.89871211089508</v>
      </c>
      <c r="AR88" s="103">
        <v>54.889340543826727</v>
      </c>
      <c r="AS88" s="97">
        <v>0</v>
      </c>
      <c r="AT88" s="99">
        <f t="shared" si="109"/>
        <v>54.889340543826727</v>
      </c>
      <c r="AU88" s="181">
        <f t="shared" si="110"/>
        <v>0</v>
      </c>
      <c r="AV88" s="100">
        <f t="shared" si="111"/>
        <v>54.889340543826727</v>
      </c>
      <c r="AW88" s="103">
        <v>1061.1280121660054</v>
      </c>
      <c r="AX88" s="97">
        <v>1510.67</v>
      </c>
      <c r="AY88" s="97">
        <f t="shared" si="112"/>
        <v>0</v>
      </c>
      <c r="AZ88" s="97">
        <f t="shared" si="113"/>
        <v>-449.54198783399465</v>
      </c>
      <c r="BA88" s="102">
        <f t="shared" si="114"/>
        <v>-449.54198783399465</v>
      </c>
      <c r="BB88" s="103">
        <v>5060.1937117808802</v>
      </c>
      <c r="BC88" s="97">
        <v>2435.0200000000004</v>
      </c>
      <c r="BD88" s="99">
        <f t="shared" si="115"/>
        <v>2625.1737117808798</v>
      </c>
      <c r="BE88" s="181">
        <f t="shared" si="116"/>
        <v>0</v>
      </c>
      <c r="BF88" s="100">
        <f t="shared" si="117"/>
        <v>2625.1737117808798</v>
      </c>
      <c r="BG88" s="103">
        <v>40487.796270842795</v>
      </c>
      <c r="BH88" s="97">
        <v>31674.600803895275</v>
      </c>
      <c r="BI88" s="97">
        <f t="shared" si="118"/>
        <v>8813.1954669475199</v>
      </c>
      <c r="BJ88" s="97">
        <f t="shared" si="119"/>
        <v>0</v>
      </c>
      <c r="BK88" s="252">
        <f t="shared" si="120"/>
        <v>8813.1954669475199</v>
      </c>
      <c r="BL88" s="103">
        <v>4619.6112876677171</v>
      </c>
      <c r="BM88" s="97">
        <v>3801.1857154069753</v>
      </c>
      <c r="BN88" s="99">
        <f t="shared" si="121"/>
        <v>818.42557226074177</v>
      </c>
      <c r="BO88" s="181">
        <f t="shared" si="122"/>
        <v>0</v>
      </c>
      <c r="BP88" s="100">
        <f t="shared" si="123"/>
        <v>818.42557226074177</v>
      </c>
      <c r="BQ88" s="103">
        <v>4.8787405044940577</v>
      </c>
      <c r="BR88" s="97">
        <v>0</v>
      </c>
      <c r="BS88" s="97">
        <f t="shared" si="124"/>
        <v>4.8787405044940577</v>
      </c>
      <c r="BT88" s="97">
        <f t="shared" si="125"/>
        <v>0</v>
      </c>
      <c r="BU88" s="102">
        <f t="shared" si="126"/>
        <v>4.8787405044940577</v>
      </c>
      <c r="BV88" s="103">
        <v>7795.3765845879143</v>
      </c>
      <c r="BW88" s="97">
        <v>671.37999999999988</v>
      </c>
      <c r="BX88" s="99">
        <f t="shared" si="127"/>
        <v>7123.9965845879142</v>
      </c>
      <c r="BY88" s="101">
        <f t="shared" si="128"/>
        <v>0</v>
      </c>
      <c r="BZ88" s="250">
        <f t="shared" si="129"/>
        <v>7123.9965845879142</v>
      </c>
      <c r="CA88" s="103">
        <v>0</v>
      </c>
      <c r="CB88" s="97">
        <v>0</v>
      </c>
      <c r="CC88" s="97">
        <f t="shared" si="130"/>
        <v>0</v>
      </c>
      <c r="CD88" s="97">
        <f t="shared" si="131"/>
        <v>0</v>
      </c>
      <c r="CE88" s="102">
        <f t="shared" si="132"/>
        <v>0</v>
      </c>
      <c r="CF88" s="254">
        <f t="shared" si="133"/>
        <v>107929.64</v>
      </c>
      <c r="CG88" s="97">
        <f t="shared" si="134"/>
        <v>85016.163377792676</v>
      </c>
      <c r="CH88" s="97">
        <f t="shared" si="135"/>
        <v>22913.476622207323</v>
      </c>
      <c r="CI88" s="104">
        <f t="shared" si="136"/>
        <v>0</v>
      </c>
      <c r="CJ88" s="97">
        <f t="shared" si="137"/>
        <v>22913.476622207323</v>
      </c>
      <c r="CK88" s="259">
        <f t="shared" si="138"/>
        <v>0.7876998698206783</v>
      </c>
      <c r="CL88" s="107">
        <v>7046.89</v>
      </c>
      <c r="CM88" s="108">
        <v>10516.719999999998</v>
      </c>
      <c r="CN88" s="176"/>
      <c r="CR88" s="133"/>
      <c r="CS88" s="133"/>
    </row>
    <row r="89" spans="1:97" ht="15.75" customHeight="1" x14ac:dyDescent="0.2">
      <c r="A89" s="225">
        <v>83</v>
      </c>
      <c r="B89" s="223" t="s">
        <v>109</v>
      </c>
      <c r="C89" s="94">
        <v>2900.4</v>
      </c>
      <c r="D89" s="95">
        <v>6370.7720450863344</v>
      </c>
      <c r="E89" s="95">
        <v>6673.1981371096972</v>
      </c>
      <c r="F89" s="96">
        <f t="shared" si="87"/>
        <v>0</v>
      </c>
      <c r="G89" s="97">
        <f t="shared" si="88"/>
        <v>-302.4260920233628</v>
      </c>
      <c r="H89" s="164">
        <f t="shared" si="89"/>
        <v>-302.4260920233628</v>
      </c>
      <c r="I89" s="165">
        <v>11262.325048255258</v>
      </c>
      <c r="J89" s="95">
        <v>18813.965564232189</v>
      </c>
      <c r="K89" s="97">
        <f t="shared" si="90"/>
        <v>0</v>
      </c>
      <c r="L89" s="97">
        <f t="shared" si="91"/>
        <v>-7551.6405159769311</v>
      </c>
      <c r="M89" s="166">
        <f t="shared" si="92"/>
        <v>-7551.6405159769311</v>
      </c>
      <c r="N89" s="103">
        <v>13382.55078502942</v>
      </c>
      <c r="O89" s="98">
        <v>11668.04</v>
      </c>
      <c r="P89" s="99">
        <f t="shared" si="93"/>
        <v>1714.5107850294189</v>
      </c>
      <c r="Q89" s="99">
        <f t="shared" si="94"/>
        <v>0</v>
      </c>
      <c r="R89" s="102">
        <f t="shared" si="95"/>
        <v>1714.5107850294189</v>
      </c>
      <c r="S89" s="103">
        <v>577.96196837216542</v>
      </c>
      <c r="T89" s="97">
        <v>581.04</v>
      </c>
      <c r="U89" s="99">
        <f t="shared" si="96"/>
        <v>0</v>
      </c>
      <c r="V89" s="101">
        <f t="shared" si="97"/>
        <v>-3.0780316278345481</v>
      </c>
      <c r="W89" s="102">
        <v>-3.0780316278345481</v>
      </c>
      <c r="X89" s="103">
        <v>0</v>
      </c>
      <c r="Y89" s="97">
        <v>0</v>
      </c>
      <c r="Z89" s="99">
        <f t="shared" si="98"/>
        <v>0</v>
      </c>
      <c r="AA89" s="101">
        <f t="shared" si="99"/>
        <v>0</v>
      </c>
      <c r="AB89" s="102">
        <v>0</v>
      </c>
      <c r="AC89" s="103">
        <v>0</v>
      </c>
      <c r="AD89" s="97">
        <v>0</v>
      </c>
      <c r="AE89" s="97">
        <f t="shared" si="100"/>
        <v>0</v>
      </c>
      <c r="AF89" s="97">
        <f t="shared" si="101"/>
        <v>0</v>
      </c>
      <c r="AG89" s="252">
        <f t="shared" si="102"/>
        <v>0</v>
      </c>
      <c r="AH89" s="103">
        <v>17567.836661124049</v>
      </c>
      <c r="AI89" s="97">
        <v>17052.042218755832</v>
      </c>
      <c r="AJ89" s="99">
        <f t="shared" si="103"/>
        <v>515.79444236821655</v>
      </c>
      <c r="AK89" s="181">
        <f t="shared" si="104"/>
        <v>0</v>
      </c>
      <c r="AL89" s="102">
        <f t="shared" si="105"/>
        <v>515.79444236821655</v>
      </c>
      <c r="AM89" s="103">
        <v>1171.761714685234</v>
      </c>
      <c r="AN89" s="97">
        <v>1020.72</v>
      </c>
      <c r="AO89" s="97">
        <f t="shared" si="106"/>
        <v>151.04171468523396</v>
      </c>
      <c r="AP89" s="97">
        <f t="shared" si="107"/>
        <v>0</v>
      </c>
      <c r="AQ89" s="252">
        <f t="shared" si="108"/>
        <v>151.04171468523396</v>
      </c>
      <c r="AR89" s="103">
        <v>52.20612073727419</v>
      </c>
      <c r="AS89" s="97">
        <v>0</v>
      </c>
      <c r="AT89" s="99">
        <f t="shared" si="109"/>
        <v>52.20612073727419</v>
      </c>
      <c r="AU89" s="181">
        <f t="shared" si="110"/>
        <v>0</v>
      </c>
      <c r="AV89" s="100">
        <f t="shared" si="111"/>
        <v>52.20612073727419</v>
      </c>
      <c r="AW89" s="103">
        <v>1055.7496827647258</v>
      </c>
      <c r="AX89" s="97">
        <v>1510.67</v>
      </c>
      <c r="AY89" s="97">
        <f t="shared" si="112"/>
        <v>0</v>
      </c>
      <c r="AZ89" s="97">
        <f t="shared" si="113"/>
        <v>-454.9203172352743</v>
      </c>
      <c r="BA89" s="102">
        <f t="shared" si="114"/>
        <v>-454.9203172352743</v>
      </c>
      <c r="BB89" s="103">
        <v>5080.0869753576162</v>
      </c>
      <c r="BC89" s="97">
        <v>2138.7399999999998</v>
      </c>
      <c r="BD89" s="99">
        <f t="shared" si="115"/>
        <v>2941.3469753576164</v>
      </c>
      <c r="BE89" s="181">
        <f t="shared" si="116"/>
        <v>0</v>
      </c>
      <c r="BF89" s="100">
        <f t="shared" si="117"/>
        <v>2941.3469753576164</v>
      </c>
      <c r="BG89" s="103">
        <v>35202.406586277066</v>
      </c>
      <c r="BH89" s="97">
        <v>32514.890803895272</v>
      </c>
      <c r="BI89" s="97">
        <f t="shared" si="118"/>
        <v>2687.5157823817935</v>
      </c>
      <c r="BJ89" s="97">
        <f t="shared" si="119"/>
        <v>0</v>
      </c>
      <c r="BK89" s="252">
        <f t="shared" si="120"/>
        <v>2687.5157823817935</v>
      </c>
      <c r="BL89" s="103">
        <v>4594.2660603024851</v>
      </c>
      <c r="BM89" s="97">
        <v>4961.480435071715</v>
      </c>
      <c r="BN89" s="99">
        <f t="shared" si="121"/>
        <v>0</v>
      </c>
      <c r="BO89" s="181">
        <f t="shared" si="122"/>
        <v>-367.21437476922983</v>
      </c>
      <c r="BP89" s="100">
        <f t="shared" si="123"/>
        <v>-367.21437476922983</v>
      </c>
      <c r="BQ89" s="103">
        <v>4.6406428284451557</v>
      </c>
      <c r="BR89" s="97">
        <v>0</v>
      </c>
      <c r="BS89" s="97">
        <f t="shared" si="124"/>
        <v>4.6406428284451557</v>
      </c>
      <c r="BT89" s="97">
        <f t="shared" si="125"/>
        <v>0</v>
      </c>
      <c r="BU89" s="102">
        <f t="shared" si="126"/>
        <v>4.6406428284451557</v>
      </c>
      <c r="BV89" s="103">
        <v>7240.8953303874241</v>
      </c>
      <c r="BW89" s="97">
        <v>2745.0699999999997</v>
      </c>
      <c r="BX89" s="99">
        <f t="shared" si="127"/>
        <v>4495.8253303874244</v>
      </c>
      <c r="BY89" s="101">
        <f t="shared" si="128"/>
        <v>0</v>
      </c>
      <c r="BZ89" s="250">
        <f t="shared" si="129"/>
        <v>4495.8253303874244</v>
      </c>
      <c r="CA89" s="103">
        <v>0</v>
      </c>
      <c r="CB89" s="97">
        <v>0</v>
      </c>
      <c r="CC89" s="97">
        <f t="shared" si="130"/>
        <v>0</v>
      </c>
      <c r="CD89" s="97">
        <f t="shared" si="131"/>
        <v>0</v>
      </c>
      <c r="CE89" s="102">
        <f t="shared" si="132"/>
        <v>0</v>
      </c>
      <c r="CF89" s="254">
        <f t="shared" si="133"/>
        <v>103563.4596212075</v>
      </c>
      <c r="CG89" s="97">
        <f t="shared" si="134"/>
        <v>99679.857159064704</v>
      </c>
      <c r="CH89" s="97">
        <f t="shared" si="135"/>
        <v>3883.6024621427932</v>
      </c>
      <c r="CI89" s="104">
        <f t="shared" si="136"/>
        <v>0</v>
      </c>
      <c r="CJ89" s="97">
        <f t="shared" si="137"/>
        <v>3883.6024621427932</v>
      </c>
      <c r="CK89" s="259">
        <f t="shared" si="138"/>
        <v>0.96250026335207983</v>
      </c>
      <c r="CL89" s="107">
        <v>7033.73</v>
      </c>
      <c r="CM89" s="108">
        <v>10106.739999999998</v>
      </c>
      <c r="CN89" s="176"/>
      <c r="CR89" s="133"/>
      <c r="CS89" s="133"/>
    </row>
    <row r="90" spans="1:97" ht="15.75" customHeight="1" x14ac:dyDescent="0.2">
      <c r="A90" s="225">
        <v>84</v>
      </c>
      <c r="B90" s="223" t="s">
        <v>110</v>
      </c>
      <c r="C90" s="94">
        <v>10148.599999999999</v>
      </c>
      <c r="D90" s="95">
        <v>33463.523224321158</v>
      </c>
      <c r="E90" s="95">
        <v>34198.011169205289</v>
      </c>
      <c r="F90" s="96">
        <f t="shared" si="87"/>
        <v>0</v>
      </c>
      <c r="G90" s="97">
        <f t="shared" si="88"/>
        <v>-734.48794488413114</v>
      </c>
      <c r="H90" s="164">
        <f t="shared" si="89"/>
        <v>-734.48794488413114</v>
      </c>
      <c r="I90" s="165">
        <v>42276.094866311374</v>
      </c>
      <c r="J90" s="95">
        <v>39996.098334221184</v>
      </c>
      <c r="K90" s="97">
        <f t="shared" si="90"/>
        <v>2279.9965320901902</v>
      </c>
      <c r="L90" s="97">
        <f t="shared" si="91"/>
        <v>0</v>
      </c>
      <c r="M90" s="166">
        <f t="shared" si="92"/>
        <v>2279.9965320901902</v>
      </c>
      <c r="N90" s="103">
        <v>36360.667156457974</v>
      </c>
      <c r="O90" s="98">
        <v>31446.120000000003</v>
      </c>
      <c r="P90" s="99">
        <f t="shared" si="93"/>
        <v>4914.5471564579711</v>
      </c>
      <c r="Q90" s="99">
        <f t="shared" si="94"/>
        <v>0</v>
      </c>
      <c r="R90" s="102">
        <f t="shared" si="95"/>
        <v>4914.5471564579711</v>
      </c>
      <c r="S90" s="103">
        <v>2014.2499741594702</v>
      </c>
      <c r="T90" s="97">
        <v>2690.71</v>
      </c>
      <c r="U90" s="99">
        <f t="shared" si="96"/>
        <v>0</v>
      </c>
      <c r="V90" s="101">
        <f t="shared" si="97"/>
        <v>-676.46002584052985</v>
      </c>
      <c r="W90" s="102">
        <v>-676.46002584052985</v>
      </c>
      <c r="X90" s="103">
        <v>22753.120283392102</v>
      </c>
      <c r="Y90" s="97">
        <v>13180.516666666665</v>
      </c>
      <c r="Z90" s="99">
        <f t="shared" si="98"/>
        <v>9572.603616725437</v>
      </c>
      <c r="AA90" s="101">
        <f t="shared" si="99"/>
        <v>0</v>
      </c>
      <c r="AB90" s="102">
        <v>9572.603616725437</v>
      </c>
      <c r="AC90" s="103">
        <v>888.44133859084809</v>
      </c>
      <c r="AD90" s="97">
        <v>1182.9699999999998</v>
      </c>
      <c r="AE90" s="97">
        <f t="shared" si="100"/>
        <v>0</v>
      </c>
      <c r="AF90" s="97">
        <f t="shared" si="101"/>
        <v>-294.52866140915171</v>
      </c>
      <c r="AG90" s="252">
        <f t="shared" si="102"/>
        <v>-294.52866140915171</v>
      </c>
      <c r="AH90" s="103">
        <v>54526.945519920817</v>
      </c>
      <c r="AI90" s="97">
        <v>42722.149198328123</v>
      </c>
      <c r="AJ90" s="99">
        <f t="shared" si="103"/>
        <v>11804.796321592694</v>
      </c>
      <c r="AK90" s="181">
        <f t="shared" si="104"/>
        <v>0</v>
      </c>
      <c r="AL90" s="102">
        <f t="shared" si="105"/>
        <v>11804.796321592694</v>
      </c>
      <c r="AM90" s="103">
        <v>2810.8283604398475</v>
      </c>
      <c r="AN90" s="97">
        <v>2375.7799999999997</v>
      </c>
      <c r="AO90" s="97">
        <f t="shared" si="106"/>
        <v>435.04836043984778</v>
      </c>
      <c r="AP90" s="97">
        <f t="shared" si="107"/>
        <v>0</v>
      </c>
      <c r="AQ90" s="252">
        <f t="shared" si="108"/>
        <v>435.04836043984778</v>
      </c>
      <c r="AR90" s="103">
        <v>101.47992020547709</v>
      </c>
      <c r="AS90" s="97">
        <v>0</v>
      </c>
      <c r="AT90" s="99">
        <f t="shared" si="109"/>
        <v>101.47992020547709</v>
      </c>
      <c r="AU90" s="181">
        <f t="shared" si="110"/>
        <v>0</v>
      </c>
      <c r="AV90" s="100">
        <f t="shared" si="111"/>
        <v>101.47992020547709</v>
      </c>
      <c r="AW90" s="103">
        <v>2841.2733812200636</v>
      </c>
      <c r="AX90" s="97">
        <v>3772.0699999999997</v>
      </c>
      <c r="AY90" s="97">
        <f t="shared" si="112"/>
        <v>0</v>
      </c>
      <c r="AZ90" s="97">
        <f t="shared" si="113"/>
        <v>-930.79661877993613</v>
      </c>
      <c r="BA90" s="102">
        <f t="shared" si="114"/>
        <v>-930.79661877993613</v>
      </c>
      <c r="BB90" s="103">
        <v>13218.862481479882</v>
      </c>
      <c r="BC90" s="97">
        <v>15747.109999999999</v>
      </c>
      <c r="BD90" s="99">
        <f t="shared" si="115"/>
        <v>0</v>
      </c>
      <c r="BE90" s="181">
        <f t="shared" si="116"/>
        <v>-2528.2475185201165</v>
      </c>
      <c r="BF90" s="100">
        <f t="shared" si="117"/>
        <v>-2528.2475185201165</v>
      </c>
      <c r="BG90" s="103">
        <v>119683.27634617066</v>
      </c>
      <c r="BH90" s="97">
        <v>161317.79935022464</v>
      </c>
      <c r="BI90" s="97">
        <f t="shared" si="118"/>
        <v>0</v>
      </c>
      <c r="BJ90" s="97">
        <f t="shared" si="119"/>
        <v>-41634.523004053975</v>
      </c>
      <c r="BK90" s="252">
        <f t="shared" si="120"/>
        <v>-41634.523004053975</v>
      </c>
      <c r="BL90" s="103">
        <v>7510.3626678245346</v>
      </c>
      <c r="BM90" s="97">
        <v>6841.1646936752286</v>
      </c>
      <c r="BN90" s="99">
        <f t="shared" si="121"/>
        <v>669.19797414930599</v>
      </c>
      <c r="BO90" s="181">
        <f t="shared" si="122"/>
        <v>0</v>
      </c>
      <c r="BP90" s="100">
        <f t="shared" si="123"/>
        <v>669.19797414930599</v>
      </c>
      <c r="BQ90" s="103">
        <v>4.0377284214312636</v>
      </c>
      <c r="BR90" s="97">
        <v>0</v>
      </c>
      <c r="BS90" s="97">
        <f t="shared" si="124"/>
        <v>4.0377284214312636</v>
      </c>
      <c r="BT90" s="97">
        <f t="shared" si="125"/>
        <v>0</v>
      </c>
      <c r="BU90" s="102">
        <f t="shared" si="126"/>
        <v>4.0377284214312636</v>
      </c>
      <c r="BV90" s="103">
        <v>21284.439940141328</v>
      </c>
      <c r="BW90" s="97">
        <v>29389.88</v>
      </c>
      <c r="BX90" s="99">
        <f t="shared" si="127"/>
        <v>0</v>
      </c>
      <c r="BY90" s="101">
        <f t="shared" si="128"/>
        <v>-8105.4400598586726</v>
      </c>
      <c r="BZ90" s="250">
        <f t="shared" si="129"/>
        <v>-8105.4400598586726</v>
      </c>
      <c r="CA90" s="103">
        <v>26652.617021877653</v>
      </c>
      <c r="CB90" s="97">
        <v>35920.22</v>
      </c>
      <c r="CC90" s="97">
        <f t="shared" si="130"/>
        <v>0</v>
      </c>
      <c r="CD90" s="97">
        <f t="shared" si="131"/>
        <v>-9267.6029781223478</v>
      </c>
      <c r="CE90" s="102">
        <f t="shared" si="132"/>
        <v>-9267.6029781223478</v>
      </c>
      <c r="CF90" s="254">
        <f t="shared" si="133"/>
        <v>386390.2202109347</v>
      </c>
      <c r="CG90" s="97">
        <f t="shared" si="134"/>
        <v>420780.59941232111</v>
      </c>
      <c r="CH90" s="97">
        <f t="shared" si="135"/>
        <v>0</v>
      </c>
      <c r="CI90" s="104">
        <f t="shared" si="136"/>
        <v>-34390.379201386415</v>
      </c>
      <c r="CJ90" s="97">
        <f t="shared" si="137"/>
        <v>-34390.379201386415</v>
      </c>
      <c r="CK90" s="259">
        <f t="shared" si="138"/>
        <v>1.0890042692659569</v>
      </c>
      <c r="CL90" s="107">
        <v>44846.86</v>
      </c>
      <c r="CM90" s="108">
        <v>38385.599999999999</v>
      </c>
      <c r="CN90" s="176">
        <f t="shared" si="139"/>
        <v>6461.260000000002</v>
      </c>
      <c r="CR90" s="133"/>
      <c r="CS90" s="133"/>
    </row>
    <row r="91" spans="1:97" ht="15.75" customHeight="1" x14ac:dyDescent="0.2">
      <c r="A91" s="225">
        <v>85</v>
      </c>
      <c r="B91" s="223" t="s">
        <v>111</v>
      </c>
      <c r="C91" s="94">
        <v>2766.4</v>
      </c>
      <c r="D91" s="95">
        <v>6850.8395445375172</v>
      </c>
      <c r="E91" s="95">
        <v>5607.4607731848828</v>
      </c>
      <c r="F91" s="96">
        <f t="shared" si="87"/>
        <v>1243.3787713526344</v>
      </c>
      <c r="G91" s="97">
        <f t="shared" si="88"/>
        <v>0</v>
      </c>
      <c r="H91" s="164">
        <f t="shared" si="89"/>
        <v>1243.3787713526344</v>
      </c>
      <c r="I91" s="165">
        <v>7138.5521073130831</v>
      </c>
      <c r="J91" s="95">
        <v>7600.3977218408309</v>
      </c>
      <c r="K91" s="97">
        <f t="shared" si="90"/>
        <v>0</v>
      </c>
      <c r="L91" s="97">
        <f t="shared" si="91"/>
        <v>-461.84561452774778</v>
      </c>
      <c r="M91" s="166">
        <f t="shared" si="92"/>
        <v>-461.84561452774778</v>
      </c>
      <c r="N91" s="103">
        <v>10921.515274254187</v>
      </c>
      <c r="O91" s="98">
        <v>9702.3100000000013</v>
      </c>
      <c r="P91" s="99">
        <f t="shared" si="93"/>
        <v>1219.2052742541855</v>
      </c>
      <c r="Q91" s="99">
        <f t="shared" si="94"/>
        <v>0</v>
      </c>
      <c r="R91" s="102">
        <f t="shared" si="95"/>
        <v>1219.2052742541855</v>
      </c>
      <c r="S91" s="103">
        <v>580.93934578137828</v>
      </c>
      <c r="T91" s="97">
        <v>578.73</v>
      </c>
      <c r="U91" s="99">
        <f t="shared" si="96"/>
        <v>2.2093457813782607</v>
      </c>
      <c r="V91" s="101">
        <f t="shared" si="97"/>
        <v>0</v>
      </c>
      <c r="W91" s="102">
        <v>2.2093457813782607</v>
      </c>
      <c r="X91" s="103">
        <v>0</v>
      </c>
      <c r="Y91" s="97">
        <v>0</v>
      </c>
      <c r="Z91" s="99">
        <f t="shared" si="98"/>
        <v>0</v>
      </c>
      <c r="AA91" s="101">
        <f t="shared" si="99"/>
        <v>0</v>
      </c>
      <c r="AB91" s="102">
        <v>0</v>
      </c>
      <c r="AC91" s="103">
        <v>0</v>
      </c>
      <c r="AD91" s="97">
        <v>0</v>
      </c>
      <c r="AE91" s="97">
        <f t="shared" si="100"/>
        <v>0</v>
      </c>
      <c r="AF91" s="97">
        <f t="shared" si="101"/>
        <v>0</v>
      </c>
      <c r="AG91" s="252">
        <f t="shared" si="102"/>
        <v>0</v>
      </c>
      <c r="AH91" s="103">
        <v>17094.617607651682</v>
      </c>
      <c r="AI91" s="97">
        <v>12287.983191512876</v>
      </c>
      <c r="AJ91" s="99">
        <f t="shared" si="103"/>
        <v>4806.634416138806</v>
      </c>
      <c r="AK91" s="181">
        <f t="shared" si="104"/>
        <v>0</v>
      </c>
      <c r="AL91" s="102">
        <f t="shared" si="105"/>
        <v>4806.634416138806</v>
      </c>
      <c r="AM91" s="103">
        <v>1178.4588654016072</v>
      </c>
      <c r="AN91" s="97">
        <v>1021.07</v>
      </c>
      <c r="AO91" s="97">
        <f t="shared" si="106"/>
        <v>157.38886540160718</v>
      </c>
      <c r="AP91" s="97">
        <f t="shared" si="107"/>
        <v>0</v>
      </c>
      <c r="AQ91" s="252">
        <f t="shared" si="108"/>
        <v>157.38886540160718</v>
      </c>
      <c r="AR91" s="103">
        <v>52.555853691049919</v>
      </c>
      <c r="AS91" s="97">
        <v>0</v>
      </c>
      <c r="AT91" s="99">
        <f t="shared" si="109"/>
        <v>52.555853691049919</v>
      </c>
      <c r="AU91" s="181">
        <f t="shared" si="110"/>
        <v>0</v>
      </c>
      <c r="AV91" s="100">
        <f t="shared" si="111"/>
        <v>52.555853691049919</v>
      </c>
      <c r="AW91" s="103">
        <v>1051.2066900757068</v>
      </c>
      <c r="AX91" s="97">
        <v>755.25000000000023</v>
      </c>
      <c r="AY91" s="97">
        <f t="shared" si="112"/>
        <v>295.95669007570655</v>
      </c>
      <c r="AZ91" s="97">
        <f t="shared" si="113"/>
        <v>0</v>
      </c>
      <c r="BA91" s="102">
        <f t="shared" si="114"/>
        <v>295.95669007570655</v>
      </c>
      <c r="BB91" s="103">
        <v>5079.0225441074426</v>
      </c>
      <c r="BC91" s="97">
        <v>5325.5999999999995</v>
      </c>
      <c r="BD91" s="99">
        <f t="shared" si="115"/>
        <v>0</v>
      </c>
      <c r="BE91" s="181">
        <f t="shared" si="116"/>
        <v>-246.57745589255683</v>
      </c>
      <c r="BF91" s="100">
        <f t="shared" si="117"/>
        <v>-246.57745589255683</v>
      </c>
      <c r="BG91" s="103">
        <v>36998.430128764085</v>
      </c>
      <c r="BH91" s="97">
        <v>34292.050803895276</v>
      </c>
      <c r="BI91" s="97">
        <f t="shared" si="118"/>
        <v>2706.3793248688089</v>
      </c>
      <c r="BJ91" s="97">
        <f t="shared" si="119"/>
        <v>0</v>
      </c>
      <c r="BK91" s="252">
        <f t="shared" si="120"/>
        <v>2706.3793248688089</v>
      </c>
      <c r="BL91" s="103">
        <v>3484.1957292769766</v>
      </c>
      <c r="BM91" s="97">
        <v>2635.2083529466267</v>
      </c>
      <c r="BN91" s="99">
        <f t="shared" si="121"/>
        <v>848.98737633034989</v>
      </c>
      <c r="BO91" s="181">
        <f t="shared" si="122"/>
        <v>0</v>
      </c>
      <c r="BP91" s="100">
        <f t="shared" si="123"/>
        <v>848.98737633034989</v>
      </c>
      <c r="BQ91" s="103">
        <v>5.5327892101531067</v>
      </c>
      <c r="BR91" s="97">
        <v>0</v>
      </c>
      <c r="BS91" s="97">
        <f t="shared" si="124"/>
        <v>5.5327892101531067</v>
      </c>
      <c r="BT91" s="97">
        <f t="shared" si="125"/>
        <v>0</v>
      </c>
      <c r="BU91" s="102">
        <f t="shared" si="126"/>
        <v>5.5327892101531067</v>
      </c>
      <c r="BV91" s="103">
        <v>6944.9235199351324</v>
      </c>
      <c r="BW91" s="97">
        <v>4597</v>
      </c>
      <c r="BX91" s="99">
        <f t="shared" si="127"/>
        <v>2347.9235199351324</v>
      </c>
      <c r="BY91" s="101">
        <f t="shared" si="128"/>
        <v>0</v>
      </c>
      <c r="BZ91" s="250">
        <f t="shared" si="129"/>
        <v>2347.9235199351324</v>
      </c>
      <c r="CA91" s="103">
        <v>0</v>
      </c>
      <c r="CB91" s="97">
        <v>0</v>
      </c>
      <c r="CC91" s="97">
        <f t="shared" si="130"/>
        <v>0</v>
      </c>
      <c r="CD91" s="97">
        <f t="shared" si="131"/>
        <v>0</v>
      </c>
      <c r="CE91" s="102">
        <f t="shared" si="132"/>
        <v>0</v>
      </c>
      <c r="CF91" s="254">
        <f t="shared" si="133"/>
        <v>97380.790000000008</v>
      </c>
      <c r="CG91" s="97">
        <f t="shared" si="134"/>
        <v>84403.060843380503</v>
      </c>
      <c r="CH91" s="97">
        <f t="shared" si="135"/>
        <v>12977.729156619505</v>
      </c>
      <c r="CI91" s="104">
        <f t="shared" si="136"/>
        <v>0</v>
      </c>
      <c r="CJ91" s="97">
        <f t="shared" si="137"/>
        <v>12977.729156619505</v>
      </c>
      <c r="CK91" s="259">
        <f t="shared" si="138"/>
        <v>0.86673214340713911</v>
      </c>
      <c r="CL91" s="107">
        <v>3843.3</v>
      </c>
      <c r="CM91" s="108">
        <v>9558.1699999999964</v>
      </c>
      <c r="CN91" s="176"/>
      <c r="CR91" s="133"/>
      <c r="CS91" s="133"/>
    </row>
    <row r="92" spans="1:97" ht="15.75" customHeight="1" x14ac:dyDescent="0.2">
      <c r="A92" s="225">
        <v>86</v>
      </c>
      <c r="B92" s="223" t="s">
        <v>112</v>
      </c>
      <c r="C92" s="94">
        <v>2758.5</v>
      </c>
      <c r="D92" s="95">
        <v>6901.7257725837462</v>
      </c>
      <c r="E92" s="95">
        <v>7527.8987879290571</v>
      </c>
      <c r="F92" s="96">
        <f t="shared" si="87"/>
        <v>0</v>
      </c>
      <c r="G92" s="97">
        <f t="shared" si="88"/>
        <v>-626.17301534531089</v>
      </c>
      <c r="H92" s="164">
        <f t="shared" si="89"/>
        <v>-626.17301534531089</v>
      </c>
      <c r="I92" s="165">
        <v>6019.0251710226657</v>
      </c>
      <c r="J92" s="95">
        <v>7886.0146789198825</v>
      </c>
      <c r="K92" s="97">
        <f t="shared" si="90"/>
        <v>0</v>
      </c>
      <c r="L92" s="97">
        <f t="shared" si="91"/>
        <v>-1866.9895078972168</v>
      </c>
      <c r="M92" s="166">
        <f t="shared" si="92"/>
        <v>-1866.9895078972168</v>
      </c>
      <c r="N92" s="103">
        <v>12400.780970287771</v>
      </c>
      <c r="O92" s="98">
        <v>10793.859999999999</v>
      </c>
      <c r="P92" s="99">
        <f t="shared" si="93"/>
        <v>1606.9209702877724</v>
      </c>
      <c r="Q92" s="99">
        <f t="shared" si="94"/>
        <v>0</v>
      </c>
      <c r="R92" s="102">
        <f t="shared" si="95"/>
        <v>1606.9209702877724</v>
      </c>
      <c r="S92" s="103">
        <v>580.67016966637402</v>
      </c>
      <c r="T92" s="97">
        <v>608.37999999999988</v>
      </c>
      <c r="U92" s="99">
        <f t="shared" si="96"/>
        <v>0</v>
      </c>
      <c r="V92" s="101">
        <f t="shared" si="97"/>
        <v>-27.70983033362586</v>
      </c>
      <c r="W92" s="102">
        <v>-27.70983033362586</v>
      </c>
      <c r="X92" s="103">
        <v>0</v>
      </c>
      <c r="Y92" s="97">
        <v>0</v>
      </c>
      <c r="Z92" s="99">
        <f t="shared" si="98"/>
        <v>0</v>
      </c>
      <c r="AA92" s="101">
        <f t="shared" si="99"/>
        <v>0</v>
      </c>
      <c r="AB92" s="102">
        <v>0</v>
      </c>
      <c r="AC92" s="103">
        <v>0</v>
      </c>
      <c r="AD92" s="97">
        <v>0</v>
      </c>
      <c r="AE92" s="97">
        <f t="shared" si="100"/>
        <v>0</v>
      </c>
      <c r="AF92" s="97">
        <f t="shared" si="101"/>
        <v>0</v>
      </c>
      <c r="AG92" s="252">
        <f t="shared" si="102"/>
        <v>0</v>
      </c>
      <c r="AH92" s="103">
        <v>17230.888468486832</v>
      </c>
      <c r="AI92" s="97">
        <v>13079.544285646725</v>
      </c>
      <c r="AJ92" s="99">
        <f t="shared" si="103"/>
        <v>4151.3441828401064</v>
      </c>
      <c r="AK92" s="181">
        <f t="shared" si="104"/>
        <v>0</v>
      </c>
      <c r="AL92" s="102">
        <f t="shared" si="105"/>
        <v>4151.3441828401064</v>
      </c>
      <c r="AM92" s="103">
        <v>1177.8802061754473</v>
      </c>
      <c r="AN92" s="97">
        <v>1021.07</v>
      </c>
      <c r="AO92" s="97">
        <f t="shared" si="106"/>
        <v>156.81020617544721</v>
      </c>
      <c r="AP92" s="97">
        <f t="shared" si="107"/>
        <v>0</v>
      </c>
      <c r="AQ92" s="252">
        <f t="shared" si="108"/>
        <v>156.81020617544721</v>
      </c>
      <c r="AR92" s="103">
        <v>52.417097812100195</v>
      </c>
      <c r="AS92" s="97">
        <v>145.06</v>
      </c>
      <c r="AT92" s="99">
        <f t="shared" si="109"/>
        <v>0</v>
      </c>
      <c r="AU92" s="181">
        <f t="shared" si="110"/>
        <v>-92.642902187899807</v>
      </c>
      <c r="AV92" s="100">
        <f t="shared" si="111"/>
        <v>-92.642902187899807</v>
      </c>
      <c r="AW92" s="103">
        <v>1049.6067022644374</v>
      </c>
      <c r="AX92" s="97">
        <v>1464.79</v>
      </c>
      <c r="AY92" s="97">
        <f t="shared" si="112"/>
        <v>0</v>
      </c>
      <c r="AZ92" s="97">
        <f t="shared" si="113"/>
        <v>-415.18329773556252</v>
      </c>
      <c r="BA92" s="102">
        <f t="shared" si="114"/>
        <v>-415.18329773556252</v>
      </c>
      <c r="BB92" s="103">
        <v>5071.4758102108117</v>
      </c>
      <c r="BC92" s="97">
        <v>4932.6099999999997</v>
      </c>
      <c r="BD92" s="99">
        <f t="shared" si="115"/>
        <v>138.86581021081201</v>
      </c>
      <c r="BE92" s="181">
        <f t="shared" si="116"/>
        <v>0</v>
      </c>
      <c r="BF92" s="100">
        <f t="shared" si="117"/>
        <v>138.86581021081201</v>
      </c>
      <c r="BG92" s="103">
        <v>37080.972620680288</v>
      </c>
      <c r="BH92" s="97">
        <v>50722.220803895274</v>
      </c>
      <c r="BI92" s="97">
        <f t="shared" si="118"/>
        <v>0</v>
      </c>
      <c r="BJ92" s="97">
        <f t="shared" si="119"/>
        <v>-13641.248183214986</v>
      </c>
      <c r="BK92" s="252">
        <f t="shared" si="120"/>
        <v>-13641.248183214986</v>
      </c>
      <c r="BL92" s="103">
        <v>3510.1793867043079</v>
      </c>
      <c r="BM92" s="97">
        <v>2899.2570716723367</v>
      </c>
      <c r="BN92" s="99">
        <f t="shared" si="121"/>
        <v>610.92231503197127</v>
      </c>
      <c r="BO92" s="181">
        <f t="shared" si="122"/>
        <v>0</v>
      </c>
      <c r="BP92" s="100">
        <f t="shared" si="123"/>
        <v>610.92231503197127</v>
      </c>
      <c r="BQ92" s="103">
        <v>5.5169969797209868</v>
      </c>
      <c r="BR92" s="97">
        <v>0</v>
      </c>
      <c r="BS92" s="97">
        <f t="shared" si="124"/>
        <v>5.5169969797209868</v>
      </c>
      <c r="BT92" s="97">
        <f t="shared" si="125"/>
        <v>0</v>
      </c>
      <c r="BU92" s="102">
        <f t="shared" si="126"/>
        <v>5.5169969797209868</v>
      </c>
      <c r="BV92" s="103">
        <v>6916.9009846245062</v>
      </c>
      <c r="BW92" s="97">
        <v>15364.08</v>
      </c>
      <c r="BX92" s="99">
        <f t="shared" si="127"/>
        <v>0</v>
      </c>
      <c r="BY92" s="101">
        <f t="shared" si="128"/>
        <v>-8447.1790153754937</v>
      </c>
      <c r="BZ92" s="250">
        <f t="shared" si="129"/>
        <v>-8447.1790153754937</v>
      </c>
      <c r="CA92" s="103">
        <v>0</v>
      </c>
      <c r="CB92" s="97">
        <v>0</v>
      </c>
      <c r="CC92" s="97">
        <f t="shared" si="130"/>
        <v>0</v>
      </c>
      <c r="CD92" s="97">
        <f t="shared" si="131"/>
        <v>0</v>
      </c>
      <c r="CE92" s="102">
        <f t="shared" si="132"/>
        <v>0</v>
      </c>
      <c r="CF92" s="254">
        <f t="shared" si="133"/>
        <v>97998.040357499005</v>
      </c>
      <c r="CG92" s="97">
        <f t="shared" si="134"/>
        <v>116444.78562806328</v>
      </c>
      <c r="CH92" s="97">
        <f t="shared" si="135"/>
        <v>0</v>
      </c>
      <c r="CI92" s="104">
        <f t="shared" si="136"/>
        <v>-18446.745270564279</v>
      </c>
      <c r="CJ92" s="97">
        <f t="shared" si="137"/>
        <v>-18446.745270564279</v>
      </c>
      <c r="CK92" s="259">
        <f t="shared" si="138"/>
        <v>1.1882358586280923</v>
      </c>
      <c r="CL92" s="107">
        <v>9718.59</v>
      </c>
      <c r="CM92" s="108">
        <v>9589.9200000000019</v>
      </c>
      <c r="CN92" s="176">
        <f t="shared" si="139"/>
        <v>128.66999999999825</v>
      </c>
      <c r="CR92" s="133"/>
      <c r="CS92" s="133"/>
    </row>
    <row r="93" spans="1:97" ht="15.75" customHeight="1" x14ac:dyDescent="0.2">
      <c r="A93" s="225">
        <v>87</v>
      </c>
      <c r="B93" s="223" t="s">
        <v>113</v>
      </c>
      <c r="C93" s="94">
        <v>2746</v>
      </c>
      <c r="D93" s="95">
        <v>6537.4502939791819</v>
      </c>
      <c r="E93" s="95">
        <v>5633.478411002352</v>
      </c>
      <c r="F93" s="96">
        <f t="shared" si="87"/>
        <v>903.97188297682987</v>
      </c>
      <c r="G93" s="97">
        <f t="shared" si="88"/>
        <v>0</v>
      </c>
      <c r="H93" s="164">
        <f t="shared" si="89"/>
        <v>903.97188297682987</v>
      </c>
      <c r="I93" s="165">
        <v>7062.136461326977</v>
      </c>
      <c r="J93" s="95">
        <v>12426.384380473661</v>
      </c>
      <c r="K93" s="97">
        <f t="shared" si="90"/>
        <v>0</v>
      </c>
      <c r="L93" s="97">
        <f t="shared" si="91"/>
        <v>-5364.2479191466837</v>
      </c>
      <c r="M93" s="166">
        <f t="shared" si="92"/>
        <v>-5364.2479191466837</v>
      </c>
      <c r="N93" s="103">
        <v>12597.994329707426</v>
      </c>
      <c r="O93" s="98">
        <v>10753.279999999999</v>
      </c>
      <c r="P93" s="99">
        <f t="shared" si="93"/>
        <v>1844.7143297074272</v>
      </c>
      <c r="Q93" s="99">
        <f t="shared" si="94"/>
        <v>0</v>
      </c>
      <c r="R93" s="102">
        <f t="shared" si="95"/>
        <v>1844.7143297074272</v>
      </c>
      <c r="S93" s="103">
        <v>579.57875442328816</v>
      </c>
      <c r="T93" s="97">
        <v>574.71</v>
      </c>
      <c r="U93" s="99">
        <f t="shared" si="96"/>
        <v>4.8687544232881237</v>
      </c>
      <c r="V93" s="101">
        <f t="shared" si="97"/>
        <v>0</v>
      </c>
      <c r="W93" s="102">
        <v>4.8687544232881237</v>
      </c>
      <c r="X93" s="103">
        <v>0</v>
      </c>
      <c r="Y93" s="97">
        <v>0</v>
      </c>
      <c r="Z93" s="99">
        <f t="shared" si="98"/>
        <v>0</v>
      </c>
      <c r="AA93" s="101">
        <f t="shared" si="99"/>
        <v>0</v>
      </c>
      <c r="AB93" s="102">
        <v>0</v>
      </c>
      <c r="AC93" s="103">
        <v>0</v>
      </c>
      <c r="AD93" s="97">
        <v>0</v>
      </c>
      <c r="AE93" s="97">
        <f t="shared" si="100"/>
        <v>0</v>
      </c>
      <c r="AF93" s="97">
        <f t="shared" si="101"/>
        <v>0</v>
      </c>
      <c r="AG93" s="252">
        <f t="shared" si="102"/>
        <v>0</v>
      </c>
      <c r="AH93" s="103">
        <v>17011.079077876497</v>
      </c>
      <c r="AI93" s="97">
        <v>9791.1716768576498</v>
      </c>
      <c r="AJ93" s="99">
        <f t="shared" si="103"/>
        <v>7219.9074010188469</v>
      </c>
      <c r="AK93" s="181">
        <f t="shared" si="104"/>
        <v>0</v>
      </c>
      <c r="AL93" s="102">
        <f t="shared" si="105"/>
        <v>7219.9074010188469</v>
      </c>
      <c r="AM93" s="103">
        <v>1174.2195940767183</v>
      </c>
      <c r="AN93" s="97">
        <v>1021.6700000000001</v>
      </c>
      <c r="AO93" s="97">
        <f t="shared" si="106"/>
        <v>152.54959407671822</v>
      </c>
      <c r="AP93" s="97">
        <f t="shared" si="107"/>
        <v>0</v>
      </c>
      <c r="AQ93" s="252">
        <f t="shared" si="108"/>
        <v>152.54959407671822</v>
      </c>
      <c r="AR93" s="103">
        <v>52.178442499115569</v>
      </c>
      <c r="AS93" s="97">
        <v>0</v>
      </c>
      <c r="AT93" s="99">
        <f t="shared" si="109"/>
        <v>52.178442499115569</v>
      </c>
      <c r="AU93" s="181">
        <f t="shared" si="110"/>
        <v>0</v>
      </c>
      <c r="AV93" s="100">
        <f t="shared" si="111"/>
        <v>52.178442499115569</v>
      </c>
      <c r="AW93" s="103">
        <v>1046.5408941724379</v>
      </c>
      <c r="AX93" s="97">
        <v>794.41</v>
      </c>
      <c r="AY93" s="97">
        <f t="shared" si="112"/>
        <v>252.13089417243793</v>
      </c>
      <c r="AZ93" s="97">
        <f t="shared" si="113"/>
        <v>0</v>
      </c>
      <c r="BA93" s="102">
        <f t="shared" si="114"/>
        <v>252.13089417243793</v>
      </c>
      <c r="BB93" s="103">
        <v>5064.028329912313</v>
      </c>
      <c r="BC93" s="97">
        <v>5536.1499999999987</v>
      </c>
      <c r="BD93" s="99">
        <f t="shared" si="115"/>
        <v>0</v>
      </c>
      <c r="BE93" s="181">
        <f t="shared" si="116"/>
        <v>-472.12167008768574</v>
      </c>
      <c r="BF93" s="100">
        <f t="shared" si="117"/>
        <v>-472.12167008768574</v>
      </c>
      <c r="BG93" s="103">
        <v>35966.583118351584</v>
      </c>
      <c r="BH93" s="97">
        <v>25302.590803895273</v>
      </c>
      <c r="BI93" s="97">
        <f t="shared" si="118"/>
        <v>10663.992314456311</v>
      </c>
      <c r="BJ93" s="97">
        <f t="shared" si="119"/>
        <v>0</v>
      </c>
      <c r="BK93" s="252">
        <f t="shared" si="120"/>
        <v>10663.992314456311</v>
      </c>
      <c r="BL93" s="103">
        <v>3783.4804473072763</v>
      </c>
      <c r="BM93" s="97">
        <v>3019.6951419227034</v>
      </c>
      <c r="BN93" s="99">
        <f t="shared" si="121"/>
        <v>763.78530538457289</v>
      </c>
      <c r="BO93" s="181">
        <f t="shared" si="122"/>
        <v>0</v>
      </c>
      <c r="BP93" s="100">
        <f t="shared" si="123"/>
        <v>763.78530538457289</v>
      </c>
      <c r="BQ93" s="103">
        <v>5.496112360846741</v>
      </c>
      <c r="BR93" s="97">
        <v>0</v>
      </c>
      <c r="BS93" s="97">
        <f t="shared" si="124"/>
        <v>5.496112360846741</v>
      </c>
      <c r="BT93" s="97">
        <f t="shared" si="125"/>
        <v>0</v>
      </c>
      <c r="BU93" s="102">
        <f t="shared" si="126"/>
        <v>5.496112360846741</v>
      </c>
      <c r="BV93" s="103">
        <v>6885.2041440063531</v>
      </c>
      <c r="BW93" s="97">
        <v>7155.7599999999993</v>
      </c>
      <c r="BX93" s="99">
        <f t="shared" si="127"/>
        <v>0</v>
      </c>
      <c r="BY93" s="101">
        <f t="shared" si="128"/>
        <v>-270.55585599364622</v>
      </c>
      <c r="BZ93" s="250">
        <f t="shared" si="129"/>
        <v>-270.55585599364622</v>
      </c>
      <c r="CA93" s="103">
        <v>0</v>
      </c>
      <c r="CB93" s="97">
        <v>0</v>
      </c>
      <c r="CC93" s="97">
        <f t="shared" si="130"/>
        <v>0</v>
      </c>
      <c r="CD93" s="97">
        <f t="shared" si="131"/>
        <v>0</v>
      </c>
      <c r="CE93" s="102">
        <f t="shared" si="132"/>
        <v>0</v>
      </c>
      <c r="CF93" s="254">
        <f t="shared" si="133"/>
        <v>97765.97</v>
      </c>
      <c r="CG93" s="97">
        <f t="shared" si="134"/>
        <v>82009.300414151629</v>
      </c>
      <c r="CH93" s="97">
        <f t="shared" si="135"/>
        <v>15756.669585848373</v>
      </c>
      <c r="CI93" s="104">
        <f t="shared" si="136"/>
        <v>0</v>
      </c>
      <c r="CJ93" s="97">
        <f t="shared" si="137"/>
        <v>15756.669585848373</v>
      </c>
      <c r="CK93" s="259">
        <f t="shared" si="138"/>
        <v>0.8388327800987565</v>
      </c>
      <c r="CL93" s="107">
        <v>6017.45</v>
      </c>
      <c r="CM93" s="108">
        <v>9535.7200000000012</v>
      </c>
      <c r="CN93" s="176"/>
      <c r="CR93" s="133"/>
      <c r="CS93" s="133"/>
    </row>
    <row r="94" spans="1:97" ht="15.75" customHeight="1" x14ac:dyDescent="0.2">
      <c r="A94" s="225">
        <v>88</v>
      </c>
      <c r="B94" s="223" t="s">
        <v>114</v>
      </c>
      <c r="C94" s="94">
        <v>5248.4000000000005</v>
      </c>
      <c r="D94" s="95">
        <v>18584.643699157226</v>
      </c>
      <c r="E94" s="95">
        <v>19538.531146035319</v>
      </c>
      <c r="F94" s="96">
        <f t="shared" si="87"/>
        <v>0</v>
      </c>
      <c r="G94" s="97">
        <f t="shared" si="88"/>
        <v>-953.88744687809231</v>
      </c>
      <c r="H94" s="164">
        <f t="shared" si="89"/>
        <v>-953.88744687809231</v>
      </c>
      <c r="I94" s="165">
        <v>37649.531281461728</v>
      </c>
      <c r="J94" s="95">
        <v>35286.754401654231</v>
      </c>
      <c r="K94" s="97">
        <f t="shared" si="90"/>
        <v>2362.7768798074976</v>
      </c>
      <c r="L94" s="97">
        <f t="shared" si="91"/>
        <v>0</v>
      </c>
      <c r="M94" s="166">
        <f t="shared" si="92"/>
        <v>2362.7768798074976</v>
      </c>
      <c r="N94" s="103">
        <v>19356.163766196289</v>
      </c>
      <c r="O94" s="98">
        <v>17287.12</v>
      </c>
      <c r="P94" s="99">
        <f t="shared" si="93"/>
        <v>2069.0437661962897</v>
      </c>
      <c r="Q94" s="99">
        <f t="shared" si="94"/>
        <v>0</v>
      </c>
      <c r="R94" s="102">
        <f t="shared" si="95"/>
        <v>2069.0437661962897</v>
      </c>
      <c r="S94" s="103">
        <v>952.59221271484466</v>
      </c>
      <c r="T94" s="97">
        <v>982.67000000000007</v>
      </c>
      <c r="U94" s="99">
        <f t="shared" si="96"/>
        <v>0</v>
      </c>
      <c r="V94" s="101">
        <f t="shared" si="97"/>
        <v>-30.077787285155409</v>
      </c>
      <c r="W94" s="102">
        <v>-30.077787285155409</v>
      </c>
      <c r="X94" s="103">
        <v>11345.142593488719</v>
      </c>
      <c r="Y94" s="97">
        <v>6563.3333333333339</v>
      </c>
      <c r="Z94" s="99">
        <f t="shared" si="98"/>
        <v>4781.8092601553853</v>
      </c>
      <c r="AA94" s="101">
        <f t="shared" si="99"/>
        <v>0</v>
      </c>
      <c r="AB94" s="102">
        <v>4781.8092601553853</v>
      </c>
      <c r="AC94" s="103">
        <v>354.45059905071219</v>
      </c>
      <c r="AD94" s="97">
        <v>591.51</v>
      </c>
      <c r="AE94" s="97">
        <f t="shared" si="100"/>
        <v>0</v>
      </c>
      <c r="AF94" s="97">
        <f t="shared" si="101"/>
        <v>-237.05940094928781</v>
      </c>
      <c r="AG94" s="252">
        <f t="shared" si="102"/>
        <v>-237.05940094928781</v>
      </c>
      <c r="AH94" s="103">
        <v>29527.597813933397</v>
      </c>
      <c r="AI94" s="97">
        <v>25518.762257432732</v>
      </c>
      <c r="AJ94" s="99">
        <f t="shared" si="103"/>
        <v>4008.8355565006641</v>
      </c>
      <c r="AK94" s="181">
        <f t="shared" si="104"/>
        <v>0</v>
      </c>
      <c r="AL94" s="102">
        <f t="shared" si="105"/>
        <v>4008.8355565006641</v>
      </c>
      <c r="AM94" s="103">
        <v>1461.6768938633591</v>
      </c>
      <c r="AN94" s="97">
        <v>1246.2600000000002</v>
      </c>
      <c r="AO94" s="97">
        <f t="shared" si="106"/>
        <v>215.41689386335884</v>
      </c>
      <c r="AP94" s="97">
        <f t="shared" si="107"/>
        <v>0</v>
      </c>
      <c r="AQ94" s="252">
        <f t="shared" si="108"/>
        <v>215.41689386335884</v>
      </c>
      <c r="AR94" s="103">
        <v>52.487373886883631</v>
      </c>
      <c r="AS94" s="97">
        <v>0</v>
      </c>
      <c r="AT94" s="99">
        <f t="shared" si="109"/>
        <v>52.487373886883631</v>
      </c>
      <c r="AU94" s="181">
        <f t="shared" si="110"/>
        <v>0</v>
      </c>
      <c r="AV94" s="100">
        <f t="shared" si="111"/>
        <v>52.487373886883631</v>
      </c>
      <c r="AW94" s="103">
        <v>1527.2967120964149</v>
      </c>
      <c r="AX94" s="97">
        <v>1921.3899999999999</v>
      </c>
      <c r="AY94" s="97">
        <f t="shared" si="112"/>
        <v>0</v>
      </c>
      <c r="AZ94" s="97">
        <f t="shared" si="113"/>
        <v>-394.09328790358495</v>
      </c>
      <c r="BA94" s="102">
        <f t="shared" si="114"/>
        <v>-394.09328790358495</v>
      </c>
      <c r="BB94" s="103">
        <v>4211.8647897371511</v>
      </c>
      <c r="BC94" s="97">
        <v>8322.1899999999987</v>
      </c>
      <c r="BD94" s="99">
        <f t="shared" si="115"/>
        <v>0</v>
      </c>
      <c r="BE94" s="181">
        <f t="shared" si="116"/>
        <v>-4110.3252102628476</v>
      </c>
      <c r="BF94" s="100">
        <f t="shared" si="117"/>
        <v>-4110.3252102628476</v>
      </c>
      <c r="BG94" s="103">
        <v>51733.647897110015</v>
      </c>
      <c r="BH94" s="97">
        <v>16012.099222370076</v>
      </c>
      <c r="BI94" s="97">
        <f t="shared" si="118"/>
        <v>35721.548674739941</v>
      </c>
      <c r="BJ94" s="97">
        <f t="shared" si="119"/>
        <v>0</v>
      </c>
      <c r="BK94" s="252">
        <f t="shared" si="120"/>
        <v>35721.548674739941</v>
      </c>
      <c r="BL94" s="103">
        <v>6418.8143599206815</v>
      </c>
      <c r="BM94" s="97">
        <v>8681.9549485805201</v>
      </c>
      <c r="BN94" s="99">
        <f t="shared" si="121"/>
        <v>0</v>
      </c>
      <c r="BO94" s="181">
        <f t="shared" si="122"/>
        <v>-2263.1405886598386</v>
      </c>
      <c r="BP94" s="100">
        <f t="shared" si="123"/>
        <v>-2263.1405886598386</v>
      </c>
      <c r="BQ94" s="103">
        <v>4.1987459485303242</v>
      </c>
      <c r="BR94" s="97">
        <v>0</v>
      </c>
      <c r="BS94" s="97">
        <f t="shared" si="124"/>
        <v>4.1987459485303242</v>
      </c>
      <c r="BT94" s="97">
        <f t="shared" si="125"/>
        <v>0</v>
      </c>
      <c r="BU94" s="102">
        <f t="shared" si="126"/>
        <v>4.1987459485303242</v>
      </c>
      <c r="BV94" s="103">
        <v>12680.176707666289</v>
      </c>
      <c r="BW94" s="97">
        <v>16511.900000000001</v>
      </c>
      <c r="BX94" s="99">
        <f t="shared" si="127"/>
        <v>0</v>
      </c>
      <c r="BY94" s="101">
        <f t="shared" si="128"/>
        <v>-3831.7232923337124</v>
      </c>
      <c r="BZ94" s="250">
        <f t="shared" si="129"/>
        <v>-3831.7232923337124</v>
      </c>
      <c r="CA94" s="103">
        <v>13588.013119488291</v>
      </c>
      <c r="CB94" s="97">
        <v>20174.799999999996</v>
      </c>
      <c r="CC94" s="97">
        <f t="shared" si="130"/>
        <v>0</v>
      </c>
      <c r="CD94" s="97">
        <f t="shared" si="131"/>
        <v>-6586.786880511705</v>
      </c>
      <c r="CE94" s="102">
        <f t="shared" si="132"/>
        <v>-6586.786880511705</v>
      </c>
      <c r="CF94" s="254">
        <f t="shared" si="133"/>
        <v>209448.29856572053</v>
      </c>
      <c r="CG94" s="97">
        <f t="shared" si="134"/>
        <v>178639.27530940619</v>
      </c>
      <c r="CH94" s="97">
        <f t="shared" si="135"/>
        <v>30809.023256314336</v>
      </c>
      <c r="CI94" s="104">
        <f t="shared" si="136"/>
        <v>0</v>
      </c>
      <c r="CJ94" s="97">
        <f t="shared" si="137"/>
        <v>30809.023256314336</v>
      </c>
      <c r="CK94" s="259">
        <f t="shared" si="138"/>
        <v>0.85290392203092014</v>
      </c>
      <c r="CL94" s="107">
        <v>27188.97</v>
      </c>
      <c r="CM94" s="108">
        <v>20664.890000000007</v>
      </c>
      <c r="CN94" s="176">
        <f t="shared" si="139"/>
        <v>6524.0799999999945</v>
      </c>
      <c r="CR94" s="133"/>
      <c r="CS94" s="133"/>
    </row>
    <row r="95" spans="1:97" ht="15.75" customHeight="1" x14ac:dyDescent="0.2">
      <c r="A95" s="225">
        <v>89</v>
      </c>
      <c r="B95" s="223" t="s">
        <v>115</v>
      </c>
      <c r="C95" s="94">
        <v>5830.9</v>
      </c>
      <c r="D95" s="95">
        <v>13308.076299017817</v>
      </c>
      <c r="E95" s="95">
        <v>13657.359621922515</v>
      </c>
      <c r="F95" s="96">
        <f t="shared" si="87"/>
        <v>0</v>
      </c>
      <c r="G95" s="97">
        <f t="shared" si="88"/>
        <v>-349.28332290469734</v>
      </c>
      <c r="H95" s="164">
        <f t="shared" si="89"/>
        <v>-349.28332290469734</v>
      </c>
      <c r="I95" s="165">
        <v>13555.893264445243</v>
      </c>
      <c r="J95" s="95">
        <v>18870.044401654224</v>
      </c>
      <c r="K95" s="97">
        <f t="shared" si="90"/>
        <v>0</v>
      </c>
      <c r="L95" s="97">
        <f t="shared" si="91"/>
        <v>-5314.1511372089808</v>
      </c>
      <c r="M95" s="166">
        <f t="shared" si="92"/>
        <v>-5314.1511372089808</v>
      </c>
      <c r="N95" s="103">
        <v>24808.54796281394</v>
      </c>
      <c r="O95" s="98">
        <v>21160</v>
      </c>
      <c r="P95" s="99">
        <f t="shared" si="93"/>
        <v>3648.5479628139401</v>
      </c>
      <c r="Q95" s="99">
        <f t="shared" si="94"/>
        <v>0</v>
      </c>
      <c r="R95" s="102">
        <f t="shared" si="95"/>
        <v>3648.5479628139401</v>
      </c>
      <c r="S95" s="103">
        <v>1203.1417029965999</v>
      </c>
      <c r="T95" s="97">
        <v>1229.1600000000003</v>
      </c>
      <c r="U95" s="99">
        <f t="shared" si="96"/>
        <v>0</v>
      </c>
      <c r="V95" s="101">
        <f t="shared" si="97"/>
        <v>-26.018297003400448</v>
      </c>
      <c r="W95" s="102">
        <v>-26.018297003400448</v>
      </c>
      <c r="X95" s="103">
        <v>0</v>
      </c>
      <c r="Y95" s="97">
        <v>0</v>
      </c>
      <c r="Z95" s="99">
        <f t="shared" si="98"/>
        <v>0</v>
      </c>
      <c r="AA95" s="101">
        <f t="shared" si="99"/>
        <v>0</v>
      </c>
      <c r="AB95" s="102">
        <v>0</v>
      </c>
      <c r="AC95" s="103">
        <v>0</v>
      </c>
      <c r="AD95" s="97">
        <v>0</v>
      </c>
      <c r="AE95" s="97">
        <f t="shared" si="100"/>
        <v>0</v>
      </c>
      <c r="AF95" s="97">
        <f t="shared" si="101"/>
        <v>0</v>
      </c>
      <c r="AG95" s="252">
        <f t="shared" si="102"/>
        <v>0</v>
      </c>
      <c r="AH95" s="103">
        <v>35242.338435154721</v>
      </c>
      <c r="AI95" s="97">
        <v>24511.577483605757</v>
      </c>
      <c r="AJ95" s="99">
        <f t="shared" si="103"/>
        <v>10730.760951548964</v>
      </c>
      <c r="AK95" s="181">
        <f t="shared" si="104"/>
        <v>0</v>
      </c>
      <c r="AL95" s="102">
        <f t="shared" si="105"/>
        <v>10730.760951548964</v>
      </c>
      <c r="AM95" s="103">
        <v>2480.8507982847373</v>
      </c>
      <c r="AN95" s="97">
        <v>2144.9699999999998</v>
      </c>
      <c r="AO95" s="97">
        <f t="shared" si="106"/>
        <v>335.88079828473747</v>
      </c>
      <c r="AP95" s="97">
        <f t="shared" si="107"/>
        <v>0</v>
      </c>
      <c r="AQ95" s="252">
        <f t="shared" si="108"/>
        <v>335.88079828473747</v>
      </c>
      <c r="AR95" s="103">
        <v>110.77491718522955</v>
      </c>
      <c r="AS95" s="97">
        <v>0</v>
      </c>
      <c r="AT95" s="99">
        <f t="shared" si="109"/>
        <v>110.77491718522955</v>
      </c>
      <c r="AU95" s="181">
        <f t="shared" si="110"/>
        <v>0</v>
      </c>
      <c r="AV95" s="100">
        <f t="shared" si="111"/>
        <v>110.77491718522955</v>
      </c>
      <c r="AW95" s="103">
        <v>2107.7275708080911</v>
      </c>
      <c r="AX95" s="97">
        <v>2996.44</v>
      </c>
      <c r="AY95" s="97">
        <f t="shared" si="112"/>
        <v>0</v>
      </c>
      <c r="AZ95" s="97">
        <f t="shared" si="113"/>
        <v>-888.712429191909</v>
      </c>
      <c r="BA95" s="102">
        <f t="shared" si="114"/>
        <v>-888.712429191909</v>
      </c>
      <c r="BB95" s="103">
        <v>15716.328093673457</v>
      </c>
      <c r="BC95" s="97">
        <v>7456.13</v>
      </c>
      <c r="BD95" s="99">
        <f t="shared" si="115"/>
        <v>8260.1980936734581</v>
      </c>
      <c r="BE95" s="181">
        <f t="shared" si="116"/>
        <v>0</v>
      </c>
      <c r="BF95" s="100">
        <f t="shared" si="117"/>
        <v>8260.1980936734581</v>
      </c>
      <c r="BG95" s="103">
        <v>78390.694797914533</v>
      </c>
      <c r="BH95" s="97">
        <v>91118.411607790564</v>
      </c>
      <c r="BI95" s="97">
        <f t="shared" si="118"/>
        <v>0</v>
      </c>
      <c r="BJ95" s="97">
        <f t="shared" si="119"/>
        <v>-12727.71680987603</v>
      </c>
      <c r="BK95" s="252">
        <f t="shared" si="120"/>
        <v>-12727.71680987603</v>
      </c>
      <c r="BL95" s="103">
        <v>7477.4810559804755</v>
      </c>
      <c r="BM95" s="97">
        <v>5789.8724097049781</v>
      </c>
      <c r="BN95" s="99">
        <f t="shared" si="121"/>
        <v>1687.6086462754974</v>
      </c>
      <c r="BO95" s="181">
        <f t="shared" si="122"/>
        <v>0</v>
      </c>
      <c r="BP95" s="100">
        <f t="shared" si="123"/>
        <v>1687.6086462754974</v>
      </c>
      <c r="BQ95" s="103">
        <v>4.6646831213321009</v>
      </c>
      <c r="BR95" s="97">
        <v>0</v>
      </c>
      <c r="BS95" s="97">
        <f t="shared" si="124"/>
        <v>4.6646831213321009</v>
      </c>
      <c r="BT95" s="97">
        <f t="shared" si="125"/>
        <v>0</v>
      </c>
      <c r="BU95" s="102">
        <f t="shared" si="126"/>
        <v>4.6646831213321009</v>
      </c>
      <c r="BV95" s="103">
        <v>14853.280418603861</v>
      </c>
      <c r="BW95" s="97">
        <v>14218.54</v>
      </c>
      <c r="BX95" s="99">
        <f t="shared" si="127"/>
        <v>634.74041860386023</v>
      </c>
      <c r="BY95" s="101">
        <f t="shared" si="128"/>
        <v>0</v>
      </c>
      <c r="BZ95" s="250">
        <f t="shared" si="129"/>
        <v>634.74041860386023</v>
      </c>
      <c r="CA95" s="103">
        <v>0</v>
      </c>
      <c r="CB95" s="97">
        <v>0</v>
      </c>
      <c r="CC95" s="97">
        <f t="shared" si="130"/>
        <v>0</v>
      </c>
      <c r="CD95" s="97">
        <f t="shared" si="131"/>
        <v>0</v>
      </c>
      <c r="CE95" s="102">
        <f t="shared" si="132"/>
        <v>0</v>
      </c>
      <c r="CF95" s="254">
        <f t="shared" si="133"/>
        <v>209259.80000000008</v>
      </c>
      <c r="CG95" s="97">
        <f t="shared" si="134"/>
        <v>203152.50552467807</v>
      </c>
      <c r="CH95" s="97">
        <f t="shared" si="135"/>
        <v>6107.2944753220072</v>
      </c>
      <c r="CI95" s="104">
        <f t="shared" si="136"/>
        <v>0</v>
      </c>
      <c r="CJ95" s="97">
        <f t="shared" si="137"/>
        <v>6107.2944753220072</v>
      </c>
      <c r="CK95" s="259">
        <f t="shared" si="138"/>
        <v>0.97081477438417696</v>
      </c>
      <c r="CL95" s="107">
        <v>5466.62</v>
      </c>
      <c r="CM95" s="108">
        <v>20765.240000000009</v>
      </c>
      <c r="CN95" s="176"/>
      <c r="CR95" s="133"/>
      <c r="CS95" s="133"/>
    </row>
    <row r="96" spans="1:97" ht="15.75" customHeight="1" x14ac:dyDescent="0.2">
      <c r="A96" s="225">
        <v>90</v>
      </c>
      <c r="B96" s="223" t="s">
        <v>116</v>
      </c>
      <c r="C96" s="94">
        <v>5489.9</v>
      </c>
      <c r="D96" s="95">
        <v>27097.58132241487</v>
      </c>
      <c r="E96" s="95">
        <v>28690.390967548501</v>
      </c>
      <c r="F96" s="96">
        <f t="shared" si="87"/>
        <v>0</v>
      </c>
      <c r="G96" s="97">
        <f t="shared" si="88"/>
        <v>-1592.8096451336314</v>
      </c>
      <c r="H96" s="164">
        <f t="shared" si="89"/>
        <v>-1592.8096451336314</v>
      </c>
      <c r="I96" s="165">
        <v>29655.79893381436</v>
      </c>
      <c r="J96" s="95">
        <v>36755.665953654228</v>
      </c>
      <c r="K96" s="97">
        <f t="shared" si="90"/>
        <v>0</v>
      </c>
      <c r="L96" s="97">
        <f t="shared" si="91"/>
        <v>-7099.8670198398686</v>
      </c>
      <c r="M96" s="166">
        <f t="shared" si="92"/>
        <v>-7099.8670198398686</v>
      </c>
      <c r="N96" s="103">
        <v>19230.737069856819</v>
      </c>
      <c r="O96" s="98">
        <v>17063.080000000002</v>
      </c>
      <c r="P96" s="99">
        <f t="shared" si="93"/>
        <v>2167.6570698568175</v>
      </c>
      <c r="Q96" s="99">
        <f t="shared" si="94"/>
        <v>0</v>
      </c>
      <c r="R96" s="102">
        <f t="shared" si="95"/>
        <v>2167.6570698568175</v>
      </c>
      <c r="S96" s="103">
        <v>1161.092813980827</v>
      </c>
      <c r="T96" s="97">
        <v>1223.4899999999998</v>
      </c>
      <c r="U96" s="99">
        <f t="shared" si="96"/>
        <v>0</v>
      </c>
      <c r="V96" s="101">
        <f t="shared" si="97"/>
        <v>-62.39718601917275</v>
      </c>
      <c r="W96" s="102">
        <v>-62.39718601917275</v>
      </c>
      <c r="X96" s="103">
        <v>20548.783498563273</v>
      </c>
      <c r="Y96" s="97">
        <v>14683.823333333334</v>
      </c>
      <c r="Z96" s="99">
        <f t="shared" si="98"/>
        <v>5864.9601652299389</v>
      </c>
      <c r="AA96" s="101">
        <f t="shared" si="99"/>
        <v>0</v>
      </c>
      <c r="AB96" s="102">
        <v>5864.9601652299389</v>
      </c>
      <c r="AC96" s="103">
        <v>0</v>
      </c>
      <c r="AD96" s="97">
        <v>0</v>
      </c>
      <c r="AE96" s="97">
        <f t="shared" si="100"/>
        <v>0</v>
      </c>
      <c r="AF96" s="97">
        <f t="shared" si="101"/>
        <v>0</v>
      </c>
      <c r="AG96" s="252">
        <f t="shared" si="102"/>
        <v>0</v>
      </c>
      <c r="AH96" s="103">
        <v>29933.040617395229</v>
      </c>
      <c r="AI96" s="97">
        <v>35027.019282364534</v>
      </c>
      <c r="AJ96" s="99">
        <f t="shared" si="103"/>
        <v>0</v>
      </c>
      <c r="AK96" s="181">
        <f t="shared" si="104"/>
        <v>-5093.9786649693051</v>
      </c>
      <c r="AL96" s="102">
        <f t="shared" si="105"/>
        <v>-5093.9786649693051</v>
      </c>
      <c r="AM96" s="103">
        <v>1668.9032167794585</v>
      </c>
      <c r="AN96" s="97">
        <v>1435.5300000000002</v>
      </c>
      <c r="AO96" s="97">
        <f t="shared" si="106"/>
        <v>233.37321677945829</v>
      </c>
      <c r="AP96" s="97">
        <f t="shared" si="107"/>
        <v>0</v>
      </c>
      <c r="AQ96" s="252">
        <f t="shared" si="108"/>
        <v>233.37321677945829</v>
      </c>
      <c r="AR96" s="103">
        <v>54.898626174208346</v>
      </c>
      <c r="AS96" s="97">
        <v>0</v>
      </c>
      <c r="AT96" s="99">
        <f t="shared" si="109"/>
        <v>54.898626174208346</v>
      </c>
      <c r="AU96" s="181">
        <f t="shared" si="110"/>
        <v>0</v>
      </c>
      <c r="AV96" s="100">
        <f t="shared" si="111"/>
        <v>54.898626174208346</v>
      </c>
      <c r="AW96" s="103">
        <v>1699.0904296718818</v>
      </c>
      <c r="AX96" s="97">
        <v>1324.06</v>
      </c>
      <c r="AY96" s="97">
        <f t="shared" si="112"/>
        <v>375.03042967188185</v>
      </c>
      <c r="AZ96" s="97">
        <f t="shared" si="113"/>
        <v>0</v>
      </c>
      <c r="BA96" s="102">
        <f t="shared" si="114"/>
        <v>375.03042967188185</v>
      </c>
      <c r="BB96" s="103">
        <v>5841.0909455381279</v>
      </c>
      <c r="BC96" s="97">
        <v>3797.26</v>
      </c>
      <c r="BD96" s="99">
        <f t="shared" si="115"/>
        <v>2043.8309455381277</v>
      </c>
      <c r="BE96" s="181">
        <f t="shared" si="116"/>
        <v>0</v>
      </c>
      <c r="BF96" s="100">
        <f t="shared" si="117"/>
        <v>2043.8309455381277</v>
      </c>
      <c r="BG96" s="103">
        <v>50143.621862602922</v>
      </c>
      <c r="BH96" s="97">
        <v>71259.334362997266</v>
      </c>
      <c r="BI96" s="97">
        <f t="shared" si="118"/>
        <v>0</v>
      </c>
      <c r="BJ96" s="97">
        <f t="shared" si="119"/>
        <v>-21115.712500394344</v>
      </c>
      <c r="BK96" s="252">
        <f t="shared" si="120"/>
        <v>-21115.712500394344</v>
      </c>
      <c r="BL96" s="103">
        <v>6285.8434568849989</v>
      </c>
      <c r="BM96" s="97">
        <v>6368.1390198742629</v>
      </c>
      <c r="BN96" s="99">
        <f t="shared" si="121"/>
        <v>0</v>
      </c>
      <c r="BO96" s="181">
        <f t="shared" si="122"/>
        <v>-82.295562989263999</v>
      </c>
      <c r="BP96" s="100">
        <f t="shared" si="123"/>
        <v>-82.295562989263999</v>
      </c>
      <c r="BQ96" s="103">
        <v>4.3916666568602372</v>
      </c>
      <c r="BR96" s="97">
        <v>0</v>
      </c>
      <c r="BS96" s="97">
        <f t="shared" si="124"/>
        <v>4.3916666568602372</v>
      </c>
      <c r="BT96" s="97">
        <f t="shared" si="125"/>
        <v>0</v>
      </c>
      <c r="BU96" s="102">
        <f t="shared" si="126"/>
        <v>4.3916666568602372</v>
      </c>
      <c r="BV96" s="103">
        <v>13060.135130290171</v>
      </c>
      <c r="BW96" s="97">
        <v>13934.64</v>
      </c>
      <c r="BX96" s="99">
        <f t="shared" si="127"/>
        <v>0</v>
      </c>
      <c r="BY96" s="101">
        <f t="shared" si="128"/>
        <v>-874.5048697098282</v>
      </c>
      <c r="BZ96" s="250">
        <f t="shared" si="129"/>
        <v>-874.5048697098282</v>
      </c>
      <c r="CA96" s="103">
        <v>13999.419777329491</v>
      </c>
      <c r="CB96" s="97">
        <v>17022.479999999996</v>
      </c>
      <c r="CC96" s="97">
        <f t="shared" si="130"/>
        <v>0</v>
      </c>
      <c r="CD96" s="97">
        <f t="shared" si="131"/>
        <v>-3023.060222670505</v>
      </c>
      <c r="CE96" s="102">
        <f t="shared" si="132"/>
        <v>-3023.060222670505</v>
      </c>
      <c r="CF96" s="254">
        <f t="shared" si="133"/>
        <v>220384.42936795347</v>
      </c>
      <c r="CG96" s="97">
        <f t="shared" si="134"/>
        <v>248584.91291977215</v>
      </c>
      <c r="CH96" s="97">
        <f t="shared" si="135"/>
        <v>0</v>
      </c>
      <c r="CI96" s="104">
        <f t="shared" si="136"/>
        <v>-28200.483551818674</v>
      </c>
      <c r="CJ96" s="97">
        <f t="shared" si="137"/>
        <v>-28200.483551818674</v>
      </c>
      <c r="CK96" s="259">
        <f t="shared" si="138"/>
        <v>1.1279604173157587</v>
      </c>
      <c r="CL96" s="107">
        <v>45437.89</v>
      </c>
      <c r="CM96" s="108">
        <v>21904.81</v>
      </c>
      <c r="CN96" s="176">
        <f t="shared" si="139"/>
        <v>23533.079999999998</v>
      </c>
      <c r="CR96" s="133"/>
      <c r="CS96" s="133"/>
    </row>
    <row r="97" spans="1:97" ht="15.75" customHeight="1" x14ac:dyDescent="0.2">
      <c r="A97" s="225">
        <v>91</v>
      </c>
      <c r="B97" s="223" t="s">
        <v>117</v>
      </c>
      <c r="C97" s="94">
        <v>8941.4</v>
      </c>
      <c r="D97" s="95">
        <v>38166.795721666276</v>
      </c>
      <c r="E97" s="95">
        <v>37701.801086898369</v>
      </c>
      <c r="F97" s="96">
        <f t="shared" si="87"/>
        <v>464.99463476790697</v>
      </c>
      <c r="G97" s="97">
        <f t="shared" si="88"/>
        <v>0</v>
      </c>
      <c r="H97" s="164">
        <f t="shared" si="89"/>
        <v>464.99463476790697</v>
      </c>
      <c r="I97" s="165">
        <v>49741.559041811255</v>
      </c>
      <c r="J97" s="95">
        <v>52553.552475774966</v>
      </c>
      <c r="K97" s="97">
        <f t="shared" si="90"/>
        <v>0</v>
      </c>
      <c r="L97" s="97">
        <f t="shared" si="91"/>
        <v>-2811.9934339637111</v>
      </c>
      <c r="M97" s="166">
        <f t="shared" si="92"/>
        <v>-2811.9934339637111</v>
      </c>
      <c r="N97" s="103">
        <v>31469.635318345987</v>
      </c>
      <c r="O97" s="98">
        <v>27745.989999999998</v>
      </c>
      <c r="P97" s="99">
        <f t="shared" si="93"/>
        <v>3723.6453183459889</v>
      </c>
      <c r="Q97" s="99">
        <f t="shared" si="94"/>
        <v>0</v>
      </c>
      <c r="R97" s="102">
        <f t="shared" si="95"/>
        <v>3723.6453183459889</v>
      </c>
      <c r="S97" s="103">
        <v>1850.888656195259</v>
      </c>
      <c r="T97" s="97">
        <v>2427.2800000000002</v>
      </c>
      <c r="U97" s="99">
        <f t="shared" si="96"/>
        <v>0</v>
      </c>
      <c r="V97" s="101">
        <f t="shared" si="97"/>
        <v>-576.39134380474115</v>
      </c>
      <c r="W97" s="102">
        <v>-576.39134380474115</v>
      </c>
      <c r="X97" s="103">
        <v>20411.606190973831</v>
      </c>
      <c r="Y97" s="97">
        <v>13038.421666666667</v>
      </c>
      <c r="Z97" s="99">
        <f t="shared" si="98"/>
        <v>7373.1845243071639</v>
      </c>
      <c r="AA97" s="101">
        <f t="shared" si="99"/>
        <v>0</v>
      </c>
      <c r="AB97" s="102">
        <v>7373.1845243071639</v>
      </c>
      <c r="AC97" s="103">
        <v>1552.2836606912235</v>
      </c>
      <c r="AD97" s="97">
        <v>1182.9699999999998</v>
      </c>
      <c r="AE97" s="97">
        <f t="shared" si="100"/>
        <v>369.31366069122373</v>
      </c>
      <c r="AF97" s="97">
        <f t="shared" si="101"/>
        <v>0</v>
      </c>
      <c r="AG97" s="252">
        <f t="shared" si="102"/>
        <v>369.31366069122373</v>
      </c>
      <c r="AH97" s="103">
        <v>49290.014507151922</v>
      </c>
      <c r="AI97" s="97">
        <v>47081.397776941594</v>
      </c>
      <c r="AJ97" s="99">
        <f t="shared" si="103"/>
        <v>2208.6167302103277</v>
      </c>
      <c r="AK97" s="181">
        <f t="shared" si="104"/>
        <v>0</v>
      </c>
      <c r="AL97" s="102">
        <f t="shared" si="105"/>
        <v>2208.6167302103277</v>
      </c>
      <c r="AM97" s="103">
        <v>2530.4366792008686</v>
      </c>
      <c r="AN97" s="97">
        <v>2196.59</v>
      </c>
      <c r="AO97" s="97">
        <f t="shared" si="106"/>
        <v>333.84667920086849</v>
      </c>
      <c r="AP97" s="97">
        <f t="shared" si="107"/>
        <v>0</v>
      </c>
      <c r="AQ97" s="252">
        <f t="shared" si="108"/>
        <v>333.84667920086849</v>
      </c>
      <c r="AR97" s="103">
        <v>89.41165856697873</v>
      </c>
      <c r="AS97" s="97">
        <v>0</v>
      </c>
      <c r="AT97" s="99">
        <f t="shared" si="109"/>
        <v>89.41165856697873</v>
      </c>
      <c r="AU97" s="181">
        <f t="shared" si="110"/>
        <v>0</v>
      </c>
      <c r="AV97" s="100">
        <f t="shared" si="111"/>
        <v>89.41165856697873</v>
      </c>
      <c r="AW97" s="103">
        <v>2521.5035649130587</v>
      </c>
      <c r="AX97" s="97">
        <v>3670.92</v>
      </c>
      <c r="AY97" s="97">
        <f t="shared" si="112"/>
        <v>0</v>
      </c>
      <c r="AZ97" s="97">
        <f t="shared" si="113"/>
        <v>-1149.4164350869414</v>
      </c>
      <c r="BA97" s="102">
        <f t="shared" si="114"/>
        <v>-1149.4164350869414</v>
      </c>
      <c r="BB97" s="103">
        <v>10461.512876469107</v>
      </c>
      <c r="BC97" s="97">
        <v>8623.33</v>
      </c>
      <c r="BD97" s="99">
        <f t="shared" si="115"/>
        <v>1838.1828764691072</v>
      </c>
      <c r="BE97" s="181">
        <f t="shared" si="116"/>
        <v>0</v>
      </c>
      <c r="BF97" s="100">
        <f t="shared" si="117"/>
        <v>1838.1828764691072</v>
      </c>
      <c r="BG97" s="103">
        <v>97663.495527803927</v>
      </c>
      <c r="BH97" s="97">
        <v>80804.042483996353</v>
      </c>
      <c r="BI97" s="97">
        <f t="shared" si="118"/>
        <v>16859.453043807574</v>
      </c>
      <c r="BJ97" s="97">
        <f t="shared" si="119"/>
        <v>0</v>
      </c>
      <c r="BK97" s="252">
        <f t="shared" si="120"/>
        <v>16859.453043807574</v>
      </c>
      <c r="BL97" s="103">
        <v>8409.4999058294325</v>
      </c>
      <c r="BM97" s="97">
        <v>10810.858432186273</v>
      </c>
      <c r="BN97" s="99">
        <f t="shared" si="121"/>
        <v>0</v>
      </c>
      <c r="BO97" s="181">
        <f t="shared" si="122"/>
        <v>-2401.3585263568402</v>
      </c>
      <c r="BP97" s="100">
        <f t="shared" si="123"/>
        <v>-2401.3585263568402</v>
      </c>
      <c r="BQ97" s="103">
        <v>3.5765639257776081</v>
      </c>
      <c r="BR97" s="97">
        <v>0</v>
      </c>
      <c r="BS97" s="97">
        <f t="shared" si="124"/>
        <v>3.5765639257776081</v>
      </c>
      <c r="BT97" s="97">
        <f t="shared" si="125"/>
        <v>0</v>
      </c>
      <c r="BU97" s="102">
        <f t="shared" si="126"/>
        <v>3.5765639257776081</v>
      </c>
      <c r="BV97" s="103">
        <v>22063.115571409409</v>
      </c>
      <c r="BW97" s="97">
        <v>19877.03</v>
      </c>
      <c r="BX97" s="99">
        <f t="shared" si="127"/>
        <v>2186.0855714094105</v>
      </c>
      <c r="BY97" s="101">
        <f t="shared" si="128"/>
        <v>0</v>
      </c>
      <c r="BZ97" s="250">
        <f t="shared" si="129"/>
        <v>2186.0855714094105</v>
      </c>
      <c r="CA97" s="103">
        <v>23657.564555045603</v>
      </c>
      <c r="CB97" s="97">
        <v>24292.310000000005</v>
      </c>
      <c r="CC97" s="97">
        <f t="shared" si="130"/>
        <v>0</v>
      </c>
      <c r="CD97" s="97">
        <f t="shared" si="131"/>
        <v>-634.74544495440205</v>
      </c>
      <c r="CE97" s="102">
        <f t="shared" si="132"/>
        <v>-634.74544495440205</v>
      </c>
      <c r="CF97" s="254">
        <f t="shared" si="133"/>
        <v>359882.89999999997</v>
      </c>
      <c r="CG97" s="97">
        <f t="shared" si="134"/>
        <v>332006.49392246426</v>
      </c>
      <c r="CH97" s="97">
        <f t="shared" si="135"/>
        <v>27876.406077535707</v>
      </c>
      <c r="CI97" s="104">
        <f t="shared" si="136"/>
        <v>0</v>
      </c>
      <c r="CJ97" s="97">
        <f t="shared" si="137"/>
        <v>27876.406077535707</v>
      </c>
      <c r="CK97" s="259">
        <f t="shared" si="138"/>
        <v>0.92254034276834018</v>
      </c>
      <c r="CL97" s="107">
        <v>36238.85</v>
      </c>
      <c r="CM97" s="108">
        <v>35840.419999999976</v>
      </c>
      <c r="CN97" s="176">
        <f t="shared" si="139"/>
        <v>398.43000000002212</v>
      </c>
      <c r="CR97" s="133"/>
      <c r="CS97" s="133"/>
    </row>
    <row r="98" spans="1:97" ht="15.75" customHeight="1" x14ac:dyDescent="0.2">
      <c r="A98" s="225">
        <v>92</v>
      </c>
      <c r="B98" s="223" t="s">
        <v>118</v>
      </c>
      <c r="C98" s="94">
        <v>10175.699999999999</v>
      </c>
      <c r="D98" s="95">
        <v>39016.887213883281</v>
      </c>
      <c r="E98" s="95">
        <v>40561.988272564049</v>
      </c>
      <c r="F98" s="96">
        <f t="shared" si="87"/>
        <v>0</v>
      </c>
      <c r="G98" s="97">
        <f t="shared" si="88"/>
        <v>-1545.1010586807679</v>
      </c>
      <c r="H98" s="164">
        <f t="shared" si="89"/>
        <v>-1545.1010586807679</v>
      </c>
      <c r="I98" s="165">
        <v>50271.490203026377</v>
      </c>
      <c r="J98" s="95">
        <v>53147.870292760708</v>
      </c>
      <c r="K98" s="97">
        <f t="shared" si="90"/>
        <v>0</v>
      </c>
      <c r="L98" s="97">
        <f t="shared" si="91"/>
        <v>-2876.3800897343317</v>
      </c>
      <c r="M98" s="166">
        <f t="shared" si="92"/>
        <v>-2876.3800897343317</v>
      </c>
      <c r="N98" s="103">
        <v>37989.669248896564</v>
      </c>
      <c r="O98" s="98">
        <v>33234.269999999997</v>
      </c>
      <c r="P98" s="99">
        <f t="shared" si="93"/>
        <v>4755.3992488965669</v>
      </c>
      <c r="Q98" s="99">
        <f t="shared" si="94"/>
        <v>0</v>
      </c>
      <c r="R98" s="102">
        <f t="shared" si="95"/>
        <v>4755.3992488965669</v>
      </c>
      <c r="S98" s="103">
        <v>2274.2055089006562</v>
      </c>
      <c r="T98" s="97">
        <v>2410.94</v>
      </c>
      <c r="U98" s="99">
        <f t="shared" si="96"/>
        <v>0</v>
      </c>
      <c r="V98" s="101">
        <f t="shared" si="97"/>
        <v>-136.73449109934381</v>
      </c>
      <c r="W98" s="102">
        <v>-136.73449109934381</v>
      </c>
      <c r="X98" s="103">
        <v>22710.255730382272</v>
      </c>
      <c r="Y98" s="97">
        <v>12234.56</v>
      </c>
      <c r="Z98" s="99">
        <f t="shared" si="98"/>
        <v>10475.695730382273</v>
      </c>
      <c r="AA98" s="101">
        <f t="shared" si="99"/>
        <v>0</v>
      </c>
      <c r="AB98" s="102">
        <v>10475.695730382273</v>
      </c>
      <c r="AC98" s="103">
        <v>712.65264263213101</v>
      </c>
      <c r="AD98" s="97">
        <v>1182.9699999999998</v>
      </c>
      <c r="AE98" s="97">
        <f t="shared" si="100"/>
        <v>0</v>
      </c>
      <c r="AF98" s="97">
        <f t="shared" si="101"/>
        <v>-470.31735736786879</v>
      </c>
      <c r="AG98" s="252">
        <f t="shared" si="102"/>
        <v>-470.31735736786879</v>
      </c>
      <c r="AH98" s="103">
        <v>54799.567863894721</v>
      </c>
      <c r="AI98" s="97">
        <v>52734.76520055806</v>
      </c>
      <c r="AJ98" s="99">
        <f t="shared" si="103"/>
        <v>2064.8026633366608</v>
      </c>
      <c r="AK98" s="181">
        <f t="shared" si="104"/>
        <v>0</v>
      </c>
      <c r="AL98" s="102">
        <f t="shared" si="105"/>
        <v>2064.8026633366608</v>
      </c>
      <c r="AM98" s="103">
        <v>3327.3782896066773</v>
      </c>
      <c r="AN98" s="97">
        <v>2833.79</v>
      </c>
      <c r="AO98" s="97">
        <f t="shared" si="106"/>
        <v>493.58828960667734</v>
      </c>
      <c r="AP98" s="97">
        <f t="shared" si="107"/>
        <v>0</v>
      </c>
      <c r="AQ98" s="252">
        <f t="shared" si="108"/>
        <v>493.58828960667734</v>
      </c>
      <c r="AR98" s="103">
        <v>106.85098186283062</v>
      </c>
      <c r="AS98" s="97">
        <v>0</v>
      </c>
      <c r="AT98" s="99">
        <f t="shared" si="109"/>
        <v>106.85098186283062</v>
      </c>
      <c r="AU98" s="181">
        <f t="shared" si="110"/>
        <v>0</v>
      </c>
      <c r="AV98" s="100">
        <f t="shared" si="111"/>
        <v>106.85098186283062</v>
      </c>
      <c r="AW98" s="103">
        <v>2838.9360702916997</v>
      </c>
      <c r="AX98" s="97">
        <v>3772.0699999999997</v>
      </c>
      <c r="AY98" s="97">
        <f t="shared" si="112"/>
        <v>0</v>
      </c>
      <c r="AZ98" s="97">
        <f t="shared" si="113"/>
        <v>-933.1339297083</v>
      </c>
      <c r="BA98" s="102">
        <f t="shared" si="114"/>
        <v>-933.1339297083</v>
      </c>
      <c r="BB98" s="103">
        <v>13339.724648271715</v>
      </c>
      <c r="BC98" s="97">
        <v>10034.439999999999</v>
      </c>
      <c r="BD98" s="99">
        <f t="shared" si="115"/>
        <v>3305.2846482717159</v>
      </c>
      <c r="BE98" s="181">
        <f t="shared" si="116"/>
        <v>0</v>
      </c>
      <c r="BF98" s="100">
        <f t="shared" si="117"/>
        <v>3305.2846482717159</v>
      </c>
      <c r="BG98" s="103">
        <v>119026.5611568712</v>
      </c>
      <c r="BH98" s="97">
        <v>81970.979350224632</v>
      </c>
      <c r="BI98" s="97">
        <f t="shared" si="118"/>
        <v>37055.581806646573</v>
      </c>
      <c r="BJ98" s="97">
        <f t="shared" si="119"/>
        <v>0</v>
      </c>
      <c r="BK98" s="252">
        <f t="shared" si="120"/>
        <v>37055.581806646573</v>
      </c>
      <c r="BL98" s="103">
        <v>7661.799881518843</v>
      </c>
      <c r="BM98" s="97">
        <v>9799.9676520517842</v>
      </c>
      <c r="BN98" s="99">
        <f t="shared" si="121"/>
        <v>0</v>
      </c>
      <c r="BO98" s="181">
        <f t="shared" si="122"/>
        <v>-2138.1677705329412</v>
      </c>
      <c r="BP98" s="100">
        <f t="shared" si="123"/>
        <v>-2138.1677705329412</v>
      </c>
      <c r="BQ98" s="103">
        <v>4.0481315483384828</v>
      </c>
      <c r="BR98" s="97">
        <v>0</v>
      </c>
      <c r="BS98" s="97">
        <f t="shared" si="124"/>
        <v>4.0481315483384828</v>
      </c>
      <c r="BT98" s="97">
        <f t="shared" si="125"/>
        <v>0</v>
      </c>
      <c r="BU98" s="102">
        <f t="shared" si="126"/>
        <v>4.0481315483384828</v>
      </c>
      <c r="BV98" s="103">
        <v>21345.155643509806</v>
      </c>
      <c r="BW98" s="97">
        <v>44181.420000000006</v>
      </c>
      <c r="BX98" s="99">
        <f t="shared" si="127"/>
        <v>0</v>
      </c>
      <c r="BY98" s="101">
        <f t="shared" si="128"/>
        <v>-22836.264356490199</v>
      </c>
      <c r="BZ98" s="250">
        <f t="shared" si="129"/>
        <v>-22836.264356490199</v>
      </c>
      <c r="CA98" s="103">
        <v>26868.725478031378</v>
      </c>
      <c r="CB98" s="97">
        <v>50010.39</v>
      </c>
      <c r="CC98" s="97">
        <f t="shared" si="130"/>
        <v>0</v>
      </c>
      <c r="CD98" s="97">
        <f t="shared" si="131"/>
        <v>-23141.664521968622</v>
      </c>
      <c r="CE98" s="102">
        <f t="shared" si="132"/>
        <v>-23141.664521968622</v>
      </c>
      <c r="CF98" s="254">
        <f t="shared" si="133"/>
        <v>402293.9086931285</v>
      </c>
      <c r="CG98" s="97">
        <f t="shared" si="134"/>
        <v>398110.42076815921</v>
      </c>
      <c r="CH98" s="97">
        <f t="shared" si="135"/>
        <v>4183.4879249692895</v>
      </c>
      <c r="CI98" s="104">
        <f t="shared" si="136"/>
        <v>0</v>
      </c>
      <c r="CJ98" s="97">
        <f t="shared" si="137"/>
        <v>4183.4879249692895</v>
      </c>
      <c r="CK98" s="259">
        <f t="shared" si="138"/>
        <v>0.98960091655735094</v>
      </c>
      <c r="CL98" s="107">
        <v>71467.08</v>
      </c>
      <c r="CM98" s="108">
        <v>39954.800000000003</v>
      </c>
      <c r="CN98" s="176">
        <f t="shared" si="139"/>
        <v>31512.28</v>
      </c>
      <c r="CR98" s="133"/>
      <c r="CS98" s="133"/>
    </row>
    <row r="99" spans="1:97" ht="15.75" customHeight="1" x14ac:dyDescent="0.2">
      <c r="A99" s="225">
        <v>93</v>
      </c>
      <c r="B99" s="223" t="s">
        <v>119</v>
      </c>
      <c r="C99" s="94">
        <v>10248.9</v>
      </c>
      <c r="D99" s="95">
        <v>38407.477232504054</v>
      </c>
      <c r="E99" s="95">
        <v>36494.428709717897</v>
      </c>
      <c r="F99" s="96">
        <f t="shared" si="87"/>
        <v>1913.0485227861573</v>
      </c>
      <c r="G99" s="97">
        <f t="shared" si="88"/>
        <v>0</v>
      </c>
      <c r="H99" s="164">
        <f t="shared" si="89"/>
        <v>1913.0485227861573</v>
      </c>
      <c r="I99" s="165">
        <v>51669.475661938101</v>
      </c>
      <c r="J99" s="95">
        <v>51954.842692760707</v>
      </c>
      <c r="K99" s="97">
        <f t="shared" si="90"/>
        <v>0</v>
      </c>
      <c r="L99" s="97">
        <f t="shared" si="91"/>
        <v>-285.36703082260647</v>
      </c>
      <c r="M99" s="166">
        <f t="shared" si="92"/>
        <v>-285.36703082260647</v>
      </c>
      <c r="N99" s="103">
        <v>39124.889129163974</v>
      </c>
      <c r="O99" s="98">
        <v>34578.17</v>
      </c>
      <c r="P99" s="99">
        <f t="shared" si="93"/>
        <v>4546.7191291639756</v>
      </c>
      <c r="Q99" s="99">
        <f t="shared" si="94"/>
        <v>0</v>
      </c>
      <c r="R99" s="102">
        <f t="shared" si="95"/>
        <v>4546.7191291639756</v>
      </c>
      <c r="S99" s="103">
        <v>1916.5241237346424</v>
      </c>
      <c r="T99" s="97">
        <v>2096.0500000000002</v>
      </c>
      <c r="U99" s="99">
        <f t="shared" si="96"/>
        <v>0</v>
      </c>
      <c r="V99" s="101">
        <f t="shared" si="97"/>
        <v>-179.52587626535774</v>
      </c>
      <c r="W99" s="102">
        <v>-179.52587626535774</v>
      </c>
      <c r="X99" s="103">
        <v>23024.956205782601</v>
      </c>
      <c r="Y99" s="97">
        <v>12400.509999999998</v>
      </c>
      <c r="Z99" s="99">
        <f t="shared" si="98"/>
        <v>10624.446205782602</v>
      </c>
      <c r="AA99" s="101">
        <f t="shared" si="99"/>
        <v>0</v>
      </c>
      <c r="AB99" s="102">
        <v>10624.446205782602</v>
      </c>
      <c r="AC99" s="103">
        <v>714.15102380355881</v>
      </c>
      <c r="AD99" s="97">
        <v>1182.9699999999998</v>
      </c>
      <c r="AE99" s="97">
        <f t="shared" si="100"/>
        <v>0</v>
      </c>
      <c r="AF99" s="97">
        <f t="shared" si="101"/>
        <v>-468.81897619644099</v>
      </c>
      <c r="AG99" s="252">
        <f t="shared" si="102"/>
        <v>-468.81897619644099</v>
      </c>
      <c r="AH99" s="103">
        <v>54508.408721298525</v>
      </c>
      <c r="AI99" s="97">
        <v>59443.263127221006</v>
      </c>
      <c r="AJ99" s="99">
        <f t="shared" si="103"/>
        <v>0</v>
      </c>
      <c r="AK99" s="181">
        <f t="shared" si="104"/>
        <v>-4934.8544059224805</v>
      </c>
      <c r="AL99" s="102">
        <f t="shared" si="105"/>
        <v>-4934.8544059224805</v>
      </c>
      <c r="AM99" s="103">
        <v>2644.1873612086501</v>
      </c>
      <c r="AN99" s="97">
        <v>2292.7700000000004</v>
      </c>
      <c r="AO99" s="97">
        <f t="shared" si="106"/>
        <v>351.41736120864971</v>
      </c>
      <c r="AP99" s="97">
        <f t="shared" si="107"/>
        <v>0</v>
      </c>
      <c r="AQ99" s="252">
        <f t="shared" si="108"/>
        <v>351.41736120864971</v>
      </c>
      <c r="AR99" s="103">
        <v>102.49002104684187</v>
      </c>
      <c r="AS99" s="97">
        <v>0</v>
      </c>
      <c r="AT99" s="99">
        <f t="shared" si="109"/>
        <v>102.49002104684187</v>
      </c>
      <c r="AU99" s="181">
        <f t="shared" si="110"/>
        <v>0</v>
      </c>
      <c r="AV99" s="100">
        <f t="shared" si="111"/>
        <v>102.49002104684187</v>
      </c>
      <c r="AW99" s="103">
        <v>2859.4322802038405</v>
      </c>
      <c r="AX99" s="97">
        <v>2197.92</v>
      </c>
      <c r="AY99" s="97">
        <f t="shared" si="112"/>
        <v>661.51228020384042</v>
      </c>
      <c r="AZ99" s="97">
        <f t="shared" si="113"/>
        <v>0</v>
      </c>
      <c r="BA99" s="102">
        <f t="shared" si="114"/>
        <v>661.51228020384042</v>
      </c>
      <c r="BB99" s="103">
        <v>14215.15085454252</v>
      </c>
      <c r="BC99" s="97">
        <v>17588.27</v>
      </c>
      <c r="BD99" s="99">
        <f t="shared" si="115"/>
        <v>0</v>
      </c>
      <c r="BE99" s="181">
        <f t="shared" si="116"/>
        <v>-3373.11914545748</v>
      </c>
      <c r="BF99" s="100">
        <f t="shared" si="117"/>
        <v>-3373.11914545748</v>
      </c>
      <c r="BG99" s="103">
        <v>119327.13450565023</v>
      </c>
      <c r="BH99" s="97">
        <v>203597.93935022462</v>
      </c>
      <c r="BI99" s="97">
        <f t="shared" si="118"/>
        <v>0</v>
      </c>
      <c r="BJ99" s="97">
        <f t="shared" si="119"/>
        <v>-84270.804844574392</v>
      </c>
      <c r="BK99" s="252">
        <f t="shared" si="120"/>
        <v>-84270.804844574392</v>
      </c>
      <c r="BL99" s="103">
        <v>7763.4704593039351</v>
      </c>
      <c r="BM99" s="97">
        <v>8661.6459920084744</v>
      </c>
      <c r="BN99" s="99">
        <f t="shared" si="121"/>
        <v>0</v>
      </c>
      <c r="BO99" s="181">
        <f t="shared" si="122"/>
        <v>-898.17553270453936</v>
      </c>
      <c r="BP99" s="100">
        <f t="shared" si="123"/>
        <v>-898.17553270453936</v>
      </c>
      <c r="BQ99" s="103">
        <v>4.0995428869825483</v>
      </c>
      <c r="BR99" s="97">
        <v>0</v>
      </c>
      <c r="BS99" s="97">
        <f t="shared" si="124"/>
        <v>4.0995428869825483</v>
      </c>
      <c r="BT99" s="97">
        <f t="shared" si="125"/>
        <v>0</v>
      </c>
      <c r="BU99" s="102">
        <f t="shared" si="126"/>
        <v>4.0995428869825483</v>
      </c>
      <c r="BV99" s="103">
        <v>21578.920390146679</v>
      </c>
      <c r="BW99" s="97">
        <v>30378.350000000006</v>
      </c>
      <c r="BX99" s="99">
        <f t="shared" si="127"/>
        <v>0</v>
      </c>
      <c r="BY99" s="101">
        <f t="shared" si="128"/>
        <v>-8799.4296098533268</v>
      </c>
      <c r="BZ99" s="250">
        <f t="shared" si="129"/>
        <v>-8799.4296098533268</v>
      </c>
      <c r="CA99" s="103">
        <v>27249.4924867849</v>
      </c>
      <c r="CB99" s="97">
        <v>37130.05999999999</v>
      </c>
      <c r="CC99" s="97">
        <f t="shared" si="130"/>
        <v>0</v>
      </c>
      <c r="CD99" s="97">
        <f t="shared" si="131"/>
        <v>-9880.56751321509</v>
      </c>
      <c r="CE99" s="102">
        <f t="shared" si="132"/>
        <v>-9880.56751321509</v>
      </c>
      <c r="CF99" s="254">
        <f t="shared" si="133"/>
        <v>405110.26000000007</v>
      </c>
      <c r="CG99" s="97">
        <f t="shared" si="134"/>
        <v>499997.18987193267</v>
      </c>
      <c r="CH99" s="97">
        <f t="shared" si="135"/>
        <v>0</v>
      </c>
      <c r="CI99" s="104">
        <f t="shared" si="136"/>
        <v>-94886.929871932603</v>
      </c>
      <c r="CJ99" s="97">
        <f t="shared" si="137"/>
        <v>-94886.929871932603</v>
      </c>
      <c r="CK99" s="259">
        <f t="shared" si="138"/>
        <v>1.234224948713796</v>
      </c>
      <c r="CL99" s="107">
        <v>34542.160000000003</v>
      </c>
      <c r="CM99" s="108">
        <v>40241.590000000004</v>
      </c>
      <c r="CN99" s="176"/>
      <c r="CR99" s="133"/>
      <c r="CS99" s="133"/>
    </row>
    <row r="100" spans="1:97" ht="15.75" customHeight="1" x14ac:dyDescent="0.2">
      <c r="A100" s="225">
        <v>94</v>
      </c>
      <c r="B100" s="223" t="s">
        <v>120</v>
      </c>
      <c r="C100" s="94">
        <v>7620.2</v>
      </c>
      <c r="D100" s="95">
        <v>26506.678948535919</v>
      </c>
      <c r="E100" s="95">
        <v>26337.712652547056</v>
      </c>
      <c r="F100" s="96">
        <f t="shared" si="87"/>
        <v>168.96629598886284</v>
      </c>
      <c r="G100" s="97">
        <f t="shared" si="88"/>
        <v>0</v>
      </c>
      <c r="H100" s="164">
        <f t="shared" si="89"/>
        <v>168.96629598886284</v>
      </c>
      <c r="I100" s="165">
        <v>47222.052211849601</v>
      </c>
      <c r="J100" s="95">
        <v>48061.247436248625</v>
      </c>
      <c r="K100" s="97">
        <f t="shared" si="90"/>
        <v>0</v>
      </c>
      <c r="L100" s="97">
        <f t="shared" si="91"/>
        <v>-839.19522439902357</v>
      </c>
      <c r="M100" s="166">
        <f t="shared" si="92"/>
        <v>-839.19522439902357</v>
      </c>
      <c r="N100" s="103">
        <v>26041.847461821435</v>
      </c>
      <c r="O100" s="98">
        <v>23591.099999999995</v>
      </c>
      <c r="P100" s="99">
        <f t="shared" si="93"/>
        <v>2450.7474618214401</v>
      </c>
      <c r="Q100" s="99">
        <f t="shared" si="94"/>
        <v>0</v>
      </c>
      <c r="R100" s="102">
        <f t="shared" si="95"/>
        <v>2450.7474618214401</v>
      </c>
      <c r="S100" s="103">
        <v>1520.220613758119</v>
      </c>
      <c r="T100" s="97">
        <v>1573.05</v>
      </c>
      <c r="U100" s="99">
        <f t="shared" si="96"/>
        <v>0</v>
      </c>
      <c r="V100" s="101">
        <f t="shared" si="97"/>
        <v>-52.829386241880911</v>
      </c>
      <c r="W100" s="102">
        <v>-52.829386241880911</v>
      </c>
      <c r="X100" s="103">
        <v>20834.482434408419</v>
      </c>
      <c r="Y100" s="97">
        <v>15037.734999999999</v>
      </c>
      <c r="Z100" s="99">
        <f t="shared" si="98"/>
        <v>5796.7474344084203</v>
      </c>
      <c r="AA100" s="101">
        <f t="shared" si="99"/>
        <v>0</v>
      </c>
      <c r="AB100" s="102">
        <v>5796.7474344084203</v>
      </c>
      <c r="AC100" s="103">
        <v>0</v>
      </c>
      <c r="AD100" s="97">
        <v>0</v>
      </c>
      <c r="AE100" s="97">
        <f t="shared" si="100"/>
        <v>0</v>
      </c>
      <c r="AF100" s="97">
        <f t="shared" si="101"/>
        <v>0</v>
      </c>
      <c r="AG100" s="252">
        <f t="shared" si="102"/>
        <v>0</v>
      </c>
      <c r="AH100" s="103">
        <v>40760.17842000402</v>
      </c>
      <c r="AI100" s="97">
        <v>39435.523069611751</v>
      </c>
      <c r="AJ100" s="99">
        <f t="shared" si="103"/>
        <v>1324.6553503922696</v>
      </c>
      <c r="AK100" s="181">
        <f t="shared" si="104"/>
        <v>0</v>
      </c>
      <c r="AL100" s="102">
        <f t="shared" si="105"/>
        <v>1324.6553503922696</v>
      </c>
      <c r="AM100" s="103">
        <v>2148.8817868131846</v>
      </c>
      <c r="AN100" s="97">
        <v>1861.2600000000002</v>
      </c>
      <c r="AO100" s="97">
        <f t="shared" si="106"/>
        <v>287.62178681318437</v>
      </c>
      <c r="AP100" s="97">
        <f t="shared" si="107"/>
        <v>0</v>
      </c>
      <c r="AQ100" s="252">
        <f t="shared" si="108"/>
        <v>287.62178681318437</v>
      </c>
      <c r="AR100" s="103">
        <v>76.20121334938473</v>
      </c>
      <c r="AS100" s="97">
        <v>0</v>
      </c>
      <c r="AT100" s="99">
        <f t="shared" si="109"/>
        <v>76.20121334938473</v>
      </c>
      <c r="AU100" s="181">
        <f t="shared" si="110"/>
        <v>0</v>
      </c>
      <c r="AV100" s="100">
        <f t="shared" si="111"/>
        <v>76.20121334938473</v>
      </c>
      <c r="AW100" s="103">
        <v>1939.3289614761459</v>
      </c>
      <c r="AX100" s="97">
        <v>1472.7200000000007</v>
      </c>
      <c r="AY100" s="97">
        <f t="shared" si="112"/>
        <v>466.60896147614517</v>
      </c>
      <c r="AZ100" s="97">
        <f t="shared" si="113"/>
        <v>0</v>
      </c>
      <c r="BA100" s="102">
        <f t="shared" si="114"/>
        <v>466.60896147614517</v>
      </c>
      <c r="BB100" s="103">
        <v>8405.0411403597464</v>
      </c>
      <c r="BC100" s="97">
        <v>5953.37</v>
      </c>
      <c r="BD100" s="99">
        <f t="shared" si="115"/>
        <v>2451.6711403597465</v>
      </c>
      <c r="BE100" s="181">
        <f t="shared" si="116"/>
        <v>0</v>
      </c>
      <c r="BF100" s="100">
        <f t="shared" si="117"/>
        <v>2451.6711403597465</v>
      </c>
      <c r="BG100" s="103">
        <v>88431.824526680793</v>
      </c>
      <c r="BH100" s="97">
        <v>110014.76201266848</v>
      </c>
      <c r="BI100" s="97">
        <f t="shared" si="118"/>
        <v>0</v>
      </c>
      <c r="BJ100" s="97">
        <f t="shared" si="119"/>
        <v>-21582.937485987684</v>
      </c>
      <c r="BK100" s="252">
        <f t="shared" si="120"/>
        <v>-21582.937485987684</v>
      </c>
      <c r="BL100" s="103">
        <v>7383.9186517614726</v>
      </c>
      <c r="BM100" s="97">
        <v>10802.148295013569</v>
      </c>
      <c r="BN100" s="99">
        <f t="shared" si="121"/>
        <v>0</v>
      </c>
      <c r="BO100" s="181">
        <f t="shared" si="122"/>
        <v>-3418.2296432520961</v>
      </c>
      <c r="BP100" s="100">
        <f t="shared" si="123"/>
        <v>-3418.2296432520961</v>
      </c>
      <c r="BQ100" s="103">
        <v>3.0480713649514541</v>
      </c>
      <c r="BR100" s="97">
        <v>0</v>
      </c>
      <c r="BS100" s="97">
        <f t="shared" si="124"/>
        <v>3.0480713649514541</v>
      </c>
      <c r="BT100" s="97">
        <f t="shared" si="125"/>
        <v>0</v>
      </c>
      <c r="BU100" s="102">
        <f t="shared" si="126"/>
        <v>3.0480713649514541</v>
      </c>
      <c r="BV100" s="103">
        <v>16787.213422914505</v>
      </c>
      <c r="BW100" s="97">
        <v>21368.760000000002</v>
      </c>
      <c r="BX100" s="99">
        <f t="shared" si="127"/>
        <v>0</v>
      </c>
      <c r="BY100" s="101">
        <f t="shared" si="128"/>
        <v>-4581.5465770854971</v>
      </c>
      <c r="BZ100" s="250">
        <f t="shared" si="129"/>
        <v>-4581.5465770854971</v>
      </c>
      <c r="CA100" s="103">
        <v>21068.242029050318</v>
      </c>
      <c r="CB100" s="97">
        <v>26112.27</v>
      </c>
      <c r="CC100" s="97">
        <f t="shared" si="130"/>
        <v>0</v>
      </c>
      <c r="CD100" s="97">
        <f t="shared" si="131"/>
        <v>-5044.0279709496826</v>
      </c>
      <c r="CE100" s="102">
        <f t="shared" si="132"/>
        <v>-5044.0279709496826</v>
      </c>
      <c r="CF100" s="254">
        <f t="shared" si="133"/>
        <v>309129.159894148</v>
      </c>
      <c r="CG100" s="97">
        <f t="shared" si="134"/>
        <v>331621.65846608952</v>
      </c>
      <c r="CH100" s="97">
        <f t="shared" si="135"/>
        <v>0</v>
      </c>
      <c r="CI100" s="104">
        <f t="shared" si="136"/>
        <v>-22492.498571941513</v>
      </c>
      <c r="CJ100" s="97">
        <f t="shared" si="137"/>
        <v>-22492.498571941513</v>
      </c>
      <c r="CK100" s="259">
        <f t="shared" si="138"/>
        <v>1.0727608439774603</v>
      </c>
      <c r="CL100" s="107">
        <v>22059.82</v>
      </c>
      <c r="CM100" s="108">
        <v>30988.519999999997</v>
      </c>
      <c r="CN100" s="176"/>
      <c r="CR100" s="133"/>
      <c r="CS100" s="133"/>
    </row>
    <row r="101" spans="1:97" ht="15.75" customHeight="1" x14ac:dyDescent="0.2">
      <c r="A101" s="225">
        <v>95</v>
      </c>
      <c r="B101" s="223" t="s">
        <v>121</v>
      </c>
      <c r="C101" s="94">
        <v>7628.8</v>
      </c>
      <c r="D101" s="95">
        <v>28206.929127686089</v>
      </c>
      <c r="E101" s="95">
        <v>27788.822903956891</v>
      </c>
      <c r="F101" s="96">
        <f t="shared" si="87"/>
        <v>418.10622372919897</v>
      </c>
      <c r="G101" s="97">
        <f t="shared" si="88"/>
        <v>0</v>
      </c>
      <c r="H101" s="164">
        <f t="shared" si="89"/>
        <v>418.10622372919897</v>
      </c>
      <c r="I101" s="165">
        <v>54315.995012605286</v>
      </c>
      <c r="J101" s="95">
        <v>53646.119600947321</v>
      </c>
      <c r="K101" s="97">
        <f t="shared" si="90"/>
        <v>669.87541165796574</v>
      </c>
      <c r="L101" s="97">
        <f t="shared" si="91"/>
        <v>0</v>
      </c>
      <c r="M101" s="166">
        <f t="shared" si="92"/>
        <v>669.87541165796574</v>
      </c>
      <c r="N101" s="103">
        <v>30838.796604811607</v>
      </c>
      <c r="O101" s="98">
        <v>28263.759999999998</v>
      </c>
      <c r="P101" s="99">
        <f t="shared" si="93"/>
        <v>2575.0366048116084</v>
      </c>
      <c r="Q101" s="99">
        <f t="shared" si="94"/>
        <v>0</v>
      </c>
      <c r="R101" s="102">
        <f t="shared" si="95"/>
        <v>2575.0366048116084</v>
      </c>
      <c r="S101" s="103">
        <v>1518.1038090747625</v>
      </c>
      <c r="T101" s="97">
        <v>1195.31</v>
      </c>
      <c r="U101" s="99">
        <f t="shared" si="96"/>
        <v>322.79380907476252</v>
      </c>
      <c r="V101" s="101">
        <f t="shared" si="97"/>
        <v>0</v>
      </c>
      <c r="W101" s="102">
        <v>322.79380907476252</v>
      </c>
      <c r="X101" s="103">
        <v>19884.469747044695</v>
      </c>
      <c r="Y101" s="97">
        <v>13476.893333333333</v>
      </c>
      <c r="Z101" s="99">
        <f t="shared" si="98"/>
        <v>6407.576413711362</v>
      </c>
      <c r="AA101" s="101">
        <f t="shared" si="99"/>
        <v>0</v>
      </c>
      <c r="AB101" s="102">
        <v>6407.576413711362</v>
      </c>
      <c r="AC101" s="103">
        <v>556.20725291604356</v>
      </c>
      <c r="AD101" s="97">
        <v>97.22</v>
      </c>
      <c r="AE101" s="97">
        <f t="shared" si="100"/>
        <v>458.98725291604353</v>
      </c>
      <c r="AF101" s="97">
        <f t="shared" si="101"/>
        <v>0</v>
      </c>
      <c r="AG101" s="252">
        <f t="shared" si="102"/>
        <v>458.98725291604353</v>
      </c>
      <c r="AH101" s="103">
        <v>41297.692555247857</v>
      </c>
      <c r="AI101" s="97">
        <v>46055.619285325447</v>
      </c>
      <c r="AJ101" s="99">
        <f t="shared" si="103"/>
        <v>0</v>
      </c>
      <c r="AK101" s="181">
        <f t="shared" si="104"/>
        <v>-4757.92673007759</v>
      </c>
      <c r="AL101" s="102">
        <f t="shared" si="105"/>
        <v>-4757.92673007759</v>
      </c>
      <c r="AM101" s="103">
        <v>2147.4677723701079</v>
      </c>
      <c r="AN101" s="97">
        <v>1858.3700000000003</v>
      </c>
      <c r="AO101" s="97">
        <f t="shared" si="106"/>
        <v>289.09777237010758</v>
      </c>
      <c r="AP101" s="97">
        <f t="shared" si="107"/>
        <v>0</v>
      </c>
      <c r="AQ101" s="252">
        <f t="shared" si="108"/>
        <v>289.09777237010758</v>
      </c>
      <c r="AR101" s="103">
        <v>76.289004223529616</v>
      </c>
      <c r="AS101" s="97">
        <v>0</v>
      </c>
      <c r="AT101" s="99">
        <f t="shared" si="109"/>
        <v>76.289004223529616</v>
      </c>
      <c r="AU101" s="181">
        <f t="shared" si="110"/>
        <v>0</v>
      </c>
      <c r="AV101" s="100">
        <f t="shared" si="111"/>
        <v>76.289004223529616</v>
      </c>
      <c r="AW101" s="103">
        <v>1941.4834254448524</v>
      </c>
      <c r="AX101" s="97">
        <v>1472.7200000000007</v>
      </c>
      <c r="AY101" s="97">
        <f t="shared" si="112"/>
        <v>468.76342544485169</v>
      </c>
      <c r="AZ101" s="97">
        <f t="shared" si="113"/>
        <v>0</v>
      </c>
      <c r="BA101" s="102">
        <f t="shared" si="114"/>
        <v>468.76342544485169</v>
      </c>
      <c r="BB101" s="103">
        <v>8406.7960481595837</v>
      </c>
      <c r="BC101" s="97">
        <v>6285.0500000000011</v>
      </c>
      <c r="BD101" s="99">
        <f t="shared" si="115"/>
        <v>2121.7460481595826</v>
      </c>
      <c r="BE101" s="181">
        <f t="shared" si="116"/>
        <v>0</v>
      </c>
      <c r="BF101" s="100">
        <f t="shared" si="117"/>
        <v>2121.7460481595826</v>
      </c>
      <c r="BG101" s="103">
        <v>73887.312443166855</v>
      </c>
      <c r="BH101" s="97">
        <v>97515.9420126685</v>
      </c>
      <c r="BI101" s="97">
        <f t="shared" si="118"/>
        <v>0</v>
      </c>
      <c r="BJ101" s="97">
        <f t="shared" si="119"/>
        <v>-23628.629569501645</v>
      </c>
      <c r="BK101" s="252">
        <f t="shared" si="120"/>
        <v>-23628.629569501645</v>
      </c>
      <c r="BL101" s="103">
        <v>7498.9425516218462</v>
      </c>
      <c r="BM101" s="97">
        <v>12647.815141086307</v>
      </c>
      <c r="BN101" s="99">
        <f t="shared" si="121"/>
        <v>0</v>
      </c>
      <c r="BO101" s="181">
        <f t="shared" si="122"/>
        <v>-5148.8725894644604</v>
      </c>
      <c r="BP101" s="100">
        <f t="shared" si="123"/>
        <v>-5148.8725894644604</v>
      </c>
      <c r="BQ101" s="103">
        <v>3.0514827481319884</v>
      </c>
      <c r="BR101" s="97">
        <v>0</v>
      </c>
      <c r="BS101" s="97">
        <f t="shared" si="124"/>
        <v>3.0514827481319884</v>
      </c>
      <c r="BT101" s="97">
        <f t="shared" si="125"/>
        <v>0</v>
      </c>
      <c r="BU101" s="102">
        <f t="shared" si="126"/>
        <v>3.0514827481319884</v>
      </c>
      <c r="BV101" s="103">
        <v>16744.921971840631</v>
      </c>
      <c r="BW101" s="97">
        <v>22035.510000000002</v>
      </c>
      <c r="BX101" s="99">
        <f t="shared" si="127"/>
        <v>0</v>
      </c>
      <c r="BY101" s="101">
        <f t="shared" si="128"/>
        <v>-5290.5880281593709</v>
      </c>
      <c r="BZ101" s="250">
        <f t="shared" si="129"/>
        <v>-5290.5880281593709</v>
      </c>
      <c r="CA101" s="103">
        <v>21047.850979808107</v>
      </c>
      <c r="CB101" s="97">
        <v>26933.010000000002</v>
      </c>
      <c r="CC101" s="97">
        <f t="shared" si="130"/>
        <v>0</v>
      </c>
      <c r="CD101" s="97">
        <f t="shared" si="131"/>
        <v>-5885.1590201918953</v>
      </c>
      <c r="CE101" s="102">
        <f t="shared" si="132"/>
        <v>-5885.1590201918953</v>
      </c>
      <c r="CF101" s="254">
        <f t="shared" si="133"/>
        <v>308372.30978876993</v>
      </c>
      <c r="CG101" s="97">
        <f t="shared" si="134"/>
        <v>339272.16227731778</v>
      </c>
      <c r="CH101" s="97">
        <f t="shared" si="135"/>
        <v>0</v>
      </c>
      <c r="CI101" s="104">
        <f t="shared" si="136"/>
        <v>-30899.852488547855</v>
      </c>
      <c r="CJ101" s="97">
        <f t="shared" si="137"/>
        <v>-30899.852488547855</v>
      </c>
      <c r="CK101" s="259">
        <f t="shared" si="138"/>
        <v>1.1002030711178761</v>
      </c>
      <c r="CL101" s="107">
        <v>25945.439999999999</v>
      </c>
      <c r="CM101" s="108">
        <v>30789.079999999994</v>
      </c>
      <c r="CN101" s="176"/>
      <c r="CR101" s="133"/>
      <c r="CS101" s="133"/>
    </row>
    <row r="102" spans="1:97" ht="15.75" customHeight="1" x14ac:dyDescent="0.2">
      <c r="A102" s="225">
        <v>96</v>
      </c>
      <c r="B102" s="223" t="s">
        <v>122</v>
      </c>
      <c r="C102" s="94">
        <v>7609.7</v>
      </c>
      <c r="D102" s="95">
        <v>28635.381855887106</v>
      </c>
      <c r="E102" s="95">
        <v>30220.636439093843</v>
      </c>
      <c r="F102" s="96">
        <f t="shared" si="87"/>
        <v>0</v>
      </c>
      <c r="G102" s="97">
        <f t="shared" si="88"/>
        <v>-1585.2545832067372</v>
      </c>
      <c r="H102" s="164">
        <f t="shared" si="89"/>
        <v>-1585.2545832067372</v>
      </c>
      <c r="I102" s="165">
        <v>50608.426851178847</v>
      </c>
      <c r="J102" s="95">
        <v>46925.426285560927</v>
      </c>
      <c r="K102" s="97">
        <f t="shared" si="90"/>
        <v>3683.0005656179201</v>
      </c>
      <c r="L102" s="97">
        <f t="shared" si="91"/>
        <v>0</v>
      </c>
      <c r="M102" s="166">
        <f t="shared" si="92"/>
        <v>3683.0005656179201</v>
      </c>
      <c r="N102" s="103">
        <v>31477.641336307603</v>
      </c>
      <c r="O102" s="98">
        <v>27368.840000000004</v>
      </c>
      <c r="P102" s="99">
        <f t="shared" si="93"/>
        <v>4108.8013363075988</v>
      </c>
      <c r="Q102" s="99">
        <f t="shared" si="94"/>
        <v>0</v>
      </c>
      <c r="R102" s="102">
        <f t="shared" si="95"/>
        <v>4108.8013363075988</v>
      </c>
      <c r="S102" s="103">
        <v>1518.1428411555341</v>
      </c>
      <c r="T102" s="97">
        <v>2069.62</v>
      </c>
      <c r="U102" s="99">
        <f t="shared" si="96"/>
        <v>0</v>
      </c>
      <c r="V102" s="101">
        <f t="shared" si="97"/>
        <v>-551.47715884446575</v>
      </c>
      <c r="W102" s="102">
        <v>-551.47715884446575</v>
      </c>
      <c r="X102" s="103">
        <v>18577.653910483808</v>
      </c>
      <c r="Y102" s="97">
        <v>13476.893333333333</v>
      </c>
      <c r="Z102" s="99">
        <f t="shared" si="98"/>
        <v>5100.760577150475</v>
      </c>
      <c r="AA102" s="101">
        <f t="shared" si="99"/>
        <v>0</v>
      </c>
      <c r="AB102" s="102">
        <v>5100.760577150475</v>
      </c>
      <c r="AC102" s="103">
        <v>558.14427226483701</v>
      </c>
      <c r="AD102" s="97">
        <v>97.22</v>
      </c>
      <c r="AE102" s="97">
        <f t="shared" si="100"/>
        <v>460.92427226483699</v>
      </c>
      <c r="AF102" s="97">
        <f t="shared" si="101"/>
        <v>0</v>
      </c>
      <c r="AG102" s="252">
        <f t="shared" si="102"/>
        <v>460.92427226483699</v>
      </c>
      <c r="AH102" s="103">
        <v>40651.12508090023</v>
      </c>
      <c r="AI102" s="97">
        <v>43489.266322743453</v>
      </c>
      <c r="AJ102" s="99">
        <f t="shared" si="103"/>
        <v>0</v>
      </c>
      <c r="AK102" s="181">
        <f t="shared" si="104"/>
        <v>-2838.1412418432228</v>
      </c>
      <c r="AL102" s="102">
        <f t="shared" si="105"/>
        <v>-2838.1412418432228</v>
      </c>
      <c r="AM102" s="103">
        <v>2145.952107658944</v>
      </c>
      <c r="AN102" s="97">
        <v>1859.3300000000002</v>
      </c>
      <c r="AO102" s="97">
        <f t="shared" si="106"/>
        <v>286.62210765894383</v>
      </c>
      <c r="AP102" s="97">
        <f t="shared" si="107"/>
        <v>0</v>
      </c>
      <c r="AQ102" s="252">
        <f t="shared" si="108"/>
        <v>286.62210765894383</v>
      </c>
      <c r="AR102" s="103">
        <v>76.097729977261395</v>
      </c>
      <c r="AS102" s="97">
        <v>0</v>
      </c>
      <c r="AT102" s="99">
        <f t="shared" si="109"/>
        <v>76.097729977261395</v>
      </c>
      <c r="AU102" s="181">
        <f t="shared" si="110"/>
        <v>0</v>
      </c>
      <c r="AV102" s="100">
        <f t="shared" si="111"/>
        <v>76.097729977261395</v>
      </c>
      <c r="AW102" s="103">
        <v>1936.675573993298</v>
      </c>
      <c r="AX102" s="97">
        <v>1472.7200000000007</v>
      </c>
      <c r="AY102" s="97">
        <f t="shared" si="112"/>
        <v>463.95557399329732</v>
      </c>
      <c r="AZ102" s="97">
        <f t="shared" si="113"/>
        <v>0</v>
      </c>
      <c r="BA102" s="102">
        <f t="shared" si="114"/>
        <v>463.95557399329732</v>
      </c>
      <c r="BB102" s="103">
        <v>8401.066306279452</v>
      </c>
      <c r="BC102" s="97">
        <v>6118.2900000000009</v>
      </c>
      <c r="BD102" s="99">
        <f t="shared" si="115"/>
        <v>2282.7763062794511</v>
      </c>
      <c r="BE102" s="181">
        <f t="shared" si="116"/>
        <v>0</v>
      </c>
      <c r="BF102" s="100">
        <f t="shared" si="117"/>
        <v>2282.7763062794511</v>
      </c>
      <c r="BG102" s="103">
        <v>78977.398450945373</v>
      </c>
      <c r="BH102" s="97">
        <v>91938.372012668478</v>
      </c>
      <c r="BI102" s="97">
        <f t="shared" si="118"/>
        <v>0</v>
      </c>
      <c r="BJ102" s="97">
        <f t="shared" si="119"/>
        <v>-12960.973561723105</v>
      </c>
      <c r="BK102" s="252">
        <f t="shared" si="120"/>
        <v>-12960.973561723105</v>
      </c>
      <c r="BL102" s="103">
        <v>7803.8265769637028</v>
      </c>
      <c r="BM102" s="97">
        <v>11403.539739858508</v>
      </c>
      <c r="BN102" s="99">
        <f t="shared" si="121"/>
        <v>0</v>
      </c>
      <c r="BO102" s="181">
        <f t="shared" si="122"/>
        <v>-3599.7131628948055</v>
      </c>
      <c r="BP102" s="100">
        <f t="shared" si="123"/>
        <v>-3599.7131628948055</v>
      </c>
      <c r="BQ102" s="103">
        <v>3.0437801375500353</v>
      </c>
      <c r="BR102" s="97">
        <v>0</v>
      </c>
      <c r="BS102" s="97">
        <f t="shared" si="124"/>
        <v>3.0437801375500353</v>
      </c>
      <c r="BT102" s="97">
        <f t="shared" si="125"/>
        <v>0</v>
      </c>
      <c r="BU102" s="102">
        <f t="shared" si="126"/>
        <v>3.0437801375500353</v>
      </c>
      <c r="BV102" s="103">
        <v>16668.995238362921</v>
      </c>
      <c r="BW102" s="97">
        <v>18916.620000000003</v>
      </c>
      <c r="BX102" s="99">
        <f t="shared" si="127"/>
        <v>0</v>
      </c>
      <c r="BY102" s="101">
        <f t="shared" si="128"/>
        <v>-2247.624761637082</v>
      </c>
      <c r="BZ102" s="250">
        <f t="shared" si="129"/>
        <v>-2247.624761637082</v>
      </c>
      <c r="CA102" s="103">
        <v>20904.707980813557</v>
      </c>
      <c r="CB102" s="97">
        <v>23115.15</v>
      </c>
      <c r="CC102" s="97">
        <f t="shared" si="130"/>
        <v>0</v>
      </c>
      <c r="CD102" s="97">
        <f t="shared" si="131"/>
        <v>-2210.4420191864447</v>
      </c>
      <c r="CE102" s="102">
        <f t="shared" si="132"/>
        <v>-2210.4420191864447</v>
      </c>
      <c r="CF102" s="254">
        <f t="shared" si="133"/>
        <v>308944.27989331004</v>
      </c>
      <c r="CG102" s="97">
        <f t="shared" si="134"/>
        <v>318471.92413325858</v>
      </c>
      <c r="CH102" s="97">
        <f t="shared" si="135"/>
        <v>0</v>
      </c>
      <c r="CI102" s="104">
        <f t="shared" si="136"/>
        <v>-9527.6442399485386</v>
      </c>
      <c r="CJ102" s="97">
        <f t="shared" si="137"/>
        <v>-9527.6442399485386</v>
      </c>
      <c r="CK102" s="259">
        <f t="shared" si="138"/>
        <v>1.0308393612053242</v>
      </c>
      <c r="CL102" s="107">
        <v>32240.93</v>
      </c>
      <c r="CM102" s="108">
        <v>30934.990000000013</v>
      </c>
      <c r="CN102" s="176">
        <f t="shared" si="139"/>
        <v>1305.9399999999878</v>
      </c>
      <c r="CR102" s="133"/>
      <c r="CS102" s="133"/>
    </row>
    <row r="103" spans="1:97" ht="15.75" customHeight="1" x14ac:dyDescent="0.2">
      <c r="A103" s="225">
        <v>97</v>
      </c>
      <c r="B103" s="223" t="s">
        <v>123</v>
      </c>
      <c r="C103" s="94">
        <v>2341.1</v>
      </c>
      <c r="D103" s="95">
        <v>8426.6203103265252</v>
      </c>
      <c r="E103" s="95">
        <v>9203.0035554752449</v>
      </c>
      <c r="F103" s="96">
        <f t="shared" si="87"/>
        <v>0</v>
      </c>
      <c r="G103" s="97">
        <f t="shared" si="88"/>
        <v>-776.38324514871965</v>
      </c>
      <c r="H103" s="164">
        <f t="shared" si="89"/>
        <v>-776.38324514871965</v>
      </c>
      <c r="I103" s="165">
        <v>18393.68911825083</v>
      </c>
      <c r="J103" s="95">
        <v>16047.745941560926</v>
      </c>
      <c r="K103" s="97">
        <f t="shared" si="90"/>
        <v>2345.9431766899033</v>
      </c>
      <c r="L103" s="97">
        <f t="shared" si="91"/>
        <v>0</v>
      </c>
      <c r="M103" s="166">
        <f t="shared" si="92"/>
        <v>2345.9431766899033</v>
      </c>
      <c r="N103" s="103">
        <v>10269.041491644981</v>
      </c>
      <c r="O103" s="98">
        <v>9590.6500000000015</v>
      </c>
      <c r="P103" s="99">
        <f t="shared" si="93"/>
        <v>678.3914916449794</v>
      </c>
      <c r="Q103" s="99">
        <f t="shared" si="94"/>
        <v>0</v>
      </c>
      <c r="R103" s="102">
        <f t="shared" si="95"/>
        <v>678.3914916449794</v>
      </c>
      <c r="S103" s="103">
        <v>458.84256343207409</v>
      </c>
      <c r="T103" s="97">
        <v>453.44</v>
      </c>
      <c r="U103" s="99">
        <f t="shared" si="96"/>
        <v>5.4025634320740892</v>
      </c>
      <c r="V103" s="101">
        <f t="shared" si="97"/>
        <v>0</v>
      </c>
      <c r="W103" s="102">
        <v>5.4025634320740892</v>
      </c>
      <c r="X103" s="103">
        <v>6010.1476850458612</v>
      </c>
      <c r="Y103" s="97">
        <v>4517.788333333333</v>
      </c>
      <c r="Z103" s="99">
        <f t="shared" si="98"/>
        <v>1492.3593517125282</v>
      </c>
      <c r="AA103" s="101">
        <f t="shared" si="99"/>
        <v>0</v>
      </c>
      <c r="AB103" s="102">
        <v>1492.3593517125282</v>
      </c>
      <c r="AC103" s="103">
        <v>0</v>
      </c>
      <c r="AD103" s="97">
        <v>0</v>
      </c>
      <c r="AE103" s="97">
        <f t="shared" si="100"/>
        <v>0</v>
      </c>
      <c r="AF103" s="97">
        <f t="shared" si="101"/>
        <v>0</v>
      </c>
      <c r="AG103" s="252">
        <f t="shared" si="102"/>
        <v>0</v>
      </c>
      <c r="AH103" s="103">
        <v>13300.716079455147</v>
      </c>
      <c r="AI103" s="97">
        <v>12161.706526007956</v>
      </c>
      <c r="AJ103" s="99">
        <f t="shared" si="103"/>
        <v>1139.0095534471911</v>
      </c>
      <c r="AK103" s="181">
        <f t="shared" si="104"/>
        <v>0</v>
      </c>
      <c r="AL103" s="102">
        <f t="shared" si="105"/>
        <v>1139.0095534471911</v>
      </c>
      <c r="AM103" s="103">
        <v>659.00921307394981</v>
      </c>
      <c r="AN103" s="97">
        <v>559.93999999999994</v>
      </c>
      <c r="AO103" s="97">
        <f t="shared" si="106"/>
        <v>99.069213073949868</v>
      </c>
      <c r="AP103" s="97">
        <f t="shared" si="107"/>
        <v>0</v>
      </c>
      <c r="AQ103" s="252">
        <f t="shared" si="108"/>
        <v>99.069213073949868</v>
      </c>
      <c r="AR103" s="103">
        <v>23.408855852436503</v>
      </c>
      <c r="AS103" s="97">
        <v>0</v>
      </c>
      <c r="AT103" s="99">
        <f t="shared" si="109"/>
        <v>23.408855852436503</v>
      </c>
      <c r="AU103" s="181">
        <f t="shared" si="110"/>
        <v>0</v>
      </c>
      <c r="AV103" s="100">
        <f t="shared" si="111"/>
        <v>23.408855852436503</v>
      </c>
      <c r="AW103" s="103">
        <v>728.07374327017715</v>
      </c>
      <c r="AX103" s="97">
        <v>1038.47</v>
      </c>
      <c r="AY103" s="97">
        <f t="shared" si="112"/>
        <v>0</v>
      </c>
      <c r="AZ103" s="97">
        <f t="shared" si="113"/>
        <v>-310.39625672982288</v>
      </c>
      <c r="BA103" s="102">
        <f t="shared" si="114"/>
        <v>-310.39625672982288</v>
      </c>
      <c r="BB103" s="103">
        <v>1538.0898423049844</v>
      </c>
      <c r="BC103" s="97">
        <v>2282.25</v>
      </c>
      <c r="BD103" s="99">
        <f t="shared" si="115"/>
        <v>0</v>
      </c>
      <c r="BE103" s="181">
        <f t="shared" si="116"/>
        <v>-744.16015769501564</v>
      </c>
      <c r="BF103" s="100">
        <f t="shared" si="117"/>
        <v>-744.16015769501564</v>
      </c>
      <c r="BG103" s="103">
        <v>18091.674736218276</v>
      </c>
      <c r="BH103" s="97">
        <v>53605.62960254377</v>
      </c>
      <c r="BI103" s="97">
        <f t="shared" si="118"/>
        <v>0</v>
      </c>
      <c r="BJ103" s="97">
        <f t="shared" si="119"/>
        <v>-35513.954866325497</v>
      </c>
      <c r="BK103" s="252">
        <f t="shared" si="120"/>
        <v>-35513.954866325497</v>
      </c>
      <c r="BL103" s="103">
        <v>2010.9663051366533</v>
      </c>
      <c r="BM103" s="97">
        <v>3541.3915976480098</v>
      </c>
      <c r="BN103" s="99">
        <f t="shared" si="121"/>
        <v>0</v>
      </c>
      <c r="BO103" s="181">
        <f t="shared" si="122"/>
        <v>-1530.4252925113565</v>
      </c>
      <c r="BP103" s="100">
        <f t="shared" si="123"/>
        <v>-1530.4252925113565</v>
      </c>
      <c r="BQ103" s="103">
        <v>4.6821967663983628</v>
      </c>
      <c r="BR103" s="97">
        <v>0</v>
      </c>
      <c r="BS103" s="97">
        <f t="shared" si="124"/>
        <v>4.6821967663983628</v>
      </c>
      <c r="BT103" s="97">
        <f t="shared" si="125"/>
        <v>0</v>
      </c>
      <c r="BU103" s="102">
        <f t="shared" si="126"/>
        <v>4.6821967663983628</v>
      </c>
      <c r="BV103" s="103">
        <v>4954.8691219027814</v>
      </c>
      <c r="BW103" s="97">
        <v>4197.4800000000005</v>
      </c>
      <c r="BX103" s="99">
        <f t="shared" si="127"/>
        <v>757.38912190278097</v>
      </c>
      <c r="BY103" s="101">
        <f t="shared" si="128"/>
        <v>0</v>
      </c>
      <c r="BZ103" s="250">
        <f t="shared" si="129"/>
        <v>757.38912190278097</v>
      </c>
      <c r="CA103" s="103">
        <v>4908.5089755919216</v>
      </c>
      <c r="CB103" s="97">
        <v>9026.4</v>
      </c>
      <c r="CC103" s="97">
        <f t="shared" si="130"/>
        <v>0</v>
      </c>
      <c r="CD103" s="97">
        <f t="shared" si="131"/>
        <v>-4117.891024408078</v>
      </c>
      <c r="CE103" s="102">
        <f t="shared" si="132"/>
        <v>-4117.891024408078</v>
      </c>
      <c r="CF103" s="254">
        <f t="shared" si="133"/>
        <v>89778.340238272998</v>
      </c>
      <c r="CG103" s="97">
        <f t="shared" si="134"/>
        <v>126225.89555656923</v>
      </c>
      <c r="CH103" s="97">
        <f t="shared" si="135"/>
        <v>0</v>
      </c>
      <c r="CI103" s="104">
        <f t="shared" si="136"/>
        <v>-36447.555318296232</v>
      </c>
      <c r="CJ103" s="97">
        <f t="shared" si="137"/>
        <v>-36447.555318296232</v>
      </c>
      <c r="CK103" s="259">
        <f t="shared" si="138"/>
        <v>1.4059727014507497</v>
      </c>
      <c r="CL103" s="107">
        <v>6307.41</v>
      </c>
      <c r="CM103" s="108">
        <v>8902.9</v>
      </c>
      <c r="CN103" s="176"/>
      <c r="CR103" s="133"/>
      <c r="CS103" s="133"/>
    </row>
    <row r="104" spans="1:97" ht="15.75" customHeight="1" x14ac:dyDescent="0.2">
      <c r="A104" s="225">
        <v>98</v>
      </c>
      <c r="B104" s="223" t="s">
        <v>124</v>
      </c>
      <c r="C104" s="94">
        <v>1721.1</v>
      </c>
      <c r="D104" s="95">
        <v>3968.8612161763576</v>
      </c>
      <c r="E104" s="95">
        <v>3907.905107690563</v>
      </c>
      <c r="F104" s="96">
        <f t="shared" si="87"/>
        <v>60.95610848579463</v>
      </c>
      <c r="G104" s="97">
        <f t="shared" si="88"/>
        <v>0</v>
      </c>
      <c r="H104" s="164">
        <f t="shared" si="89"/>
        <v>60.95610848579463</v>
      </c>
      <c r="I104" s="165">
        <v>10245.735745994172</v>
      </c>
      <c r="J104" s="95">
        <v>13608.692204000001</v>
      </c>
      <c r="K104" s="97">
        <f t="shared" si="90"/>
        <v>0</v>
      </c>
      <c r="L104" s="97">
        <f t="shared" si="91"/>
        <v>-3362.9564580058286</v>
      </c>
      <c r="M104" s="166">
        <f t="shared" si="92"/>
        <v>-3362.9564580058286</v>
      </c>
      <c r="N104" s="103">
        <v>6988.552310045161</v>
      </c>
      <c r="O104" s="98">
        <v>6180.23</v>
      </c>
      <c r="P104" s="99">
        <f t="shared" si="93"/>
        <v>808.32231004516143</v>
      </c>
      <c r="Q104" s="99">
        <f t="shared" si="94"/>
        <v>0</v>
      </c>
      <c r="R104" s="102">
        <f t="shared" si="95"/>
        <v>808.32231004516143</v>
      </c>
      <c r="S104" s="103">
        <v>410.48410335045355</v>
      </c>
      <c r="T104" s="97">
        <v>408.2</v>
      </c>
      <c r="U104" s="99">
        <f t="shared" si="96"/>
        <v>2.2841033504535631</v>
      </c>
      <c r="V104" s="101">
        <f t="shared" si="97"/>
        <v>0</v>
      </c>
      <c r="W104" s="102">
        <v>2.2841033504535631</v>
      </c>
      <c r="X104" s="103">
        <v>0</v>
      </c>
      <c r="Y104" s="97">
        <v>0</v>
      </c>
      <c r="Z104" s="99">
        <f t="shared" si="98"/>
        <v>0</v>
      </c>
      <c r="AA104" s="101">
        <f t="shared" si="99"/>
        <v>0</v>
      </c>
      <c r="AB104" s="102">
        <v>0</v>
      </c>
      <c r="AC104" s="103">
        <v>0</v>
      </c>
      <c r="AD104" s="97">
        <v>0</v>
      </c>
      <c r="AE104" s="97">
        <f t="shared" si="100"/>
        <v>0</v>
      </c>
      <c r="AF104" s="97">
        <f t="shared" si="101"/>
        <v>0</v>
      </c>
      <c r="AG104" s="252">
        <f t="shared" si="102"/>
        <v>0</v>
      </c>
      <c r="AH104" s="103">
        <v>9844.7223395594901</v>
      </c>
      <c r="AI104" s="97">
        <v>6243.3894838864235</v>
      </c>
      <c r="AJ104" s="99">
        <f t="shared" si="103"/>
        <v>3601.3328556730667</v>
      </c>
      <c r="AK104" s="181">
        <f t="shared" si="104"/>
        <v>0</v>
      </c>
      <c r="AL104" s="102">
        <f t="shared" si="105"/>
        <v>3601.3328556730667</v>
      </c>
      <c r="AM104" s="103">
        <v>817.51910862649879</v>
      </c>
      <c r="AN104" s="97">
        <v>708.97</v>
      </c>
      <c r="AO104" s="97">
        <f t="shared" si="106"/>
        <v>108.54910862649876</v>
      </c>
      <c r="AP104" s="97">
        <f t="shared" si="107"/>
        <v>0</v>
      </c>
      <c r="AQ104" s="252">
        <f t="shared" si="108"/>
        <v>108.54910862649876</v>
      </c>
      <c r="AR104" s="103">
        <v>33.557207179293286</v>
      </c>
      <c r="AS104" s="97">
        <v>0</v>
      </c>
      <c r="AT104" s="99">
        <f t="shared" si="109"/>
        <v>33.557207179293286</v>
      </c>
      <c r="AU104" s="181">
        <f t="shared" si="110"/>
        <v>0</v>
      </c>
      <c r="AV104" s="100">
        <f t="shared" si="111"/>
        <v>33.557207179293286</v>
      </c>
      <c r="AW104" s="103">
        <v>552.48411644562282</v>
      </c>
      <c r="AX104" s="97">
        <v>719.20999999999992</v>
      </c>
      <c r="AY104" s="97">
        <f t="shared" si="112"/>
        <v>0</v>
      </c>
      <c r="AZ104" s="97">
        <f t="shared" si="113"/>
        <v>-166.72588355437711</v>
      </c>
      <c r="BA104" s="102">
        <f t="shared" si="114"/>
        <v>-166.72588355437711</v>
      </c>
      <c r="BB104" s="103">
        <v>1701.3051036492843</v>
      </c>
      <c r="BC104" s="97">
        <v>3438.19</v>
      </c>
      <c r="BD104" s="99">
        <f t="shared" si="115"/>
        <v>0</v>
      </c>
      <c r="BE104" s="181">
        <f t="shared" si="116"/>
        <v>-1736.8848963507157</v>
      </c>
      <c r="BF104" s="100">
        <f t="shared" si="117"/>
        <v>-1736.8848963507157</v>
      </c>
      <c r="BG104" s="103">
        <v>16424.514196398264</v>
      </c>
      <c r="BH104" s="97">
        <v>26927.92149304086</v>
      </c>
      <c r="BI104" s="97">
        <f t="shared" si="118"/>
        <v>0</v>
      </c>
      <c r="BJ104" s="97">
        <f t="shared" si="119"/>
        <v>-10503.407296642596</v>
      </c>
      <c r="BK104" s="252">
        <f t="shared" si="120"/>
        <v>-10503.407296642596</v>
      </c>
      <c r="BL104" s="103">
        <v>5614.2489748772159</v>
      </c>
      <c r="BM104" s="97">
        <v>5449.9076609502899</v>
      </c>
      <c r="BN104" s="99">
        <f t="shared" si="121"/>
        <v>164.34131392692598</v>
      </c>
      <c r="BO104" s="181">
        <f t="shared" si="122"/>
        <v>0</v>
      </c>
      <c r="BP104" s="100">
        <f t="shared" si="123"/>
        <v>164.34131392692598</v>
      </c>
      <c r="BQ104" s="103">
        <v>4.8191032998565291</v>
      </c>
      <c r="BR104" s="97">
        <v>0</v>
      </c>
      <c r="BS104" s="97">
        <f t="shared" si="124"/>
        <v>4.8191032998565291</v>
      </c>
      <c r="BT104" s="97">
        <f t="shared" si="125"/>
        <v>0</v>
      </c>
      <c r="BU104" s="102">
        <f t="shared" si="126"/>
        <v>4.8191032998565291</v>
      </c>
      <c r="BV104" s="103">
        <v>3880.226247986835</v>
      </c>
      <c r="BW104" s="97">
        <v>2519.7199999999998</v>
      </c>
      <c r="BX104" s="99">
        <f t="shared" si="127"/>
        <v>1360.5062479868352</v>
      </c>
      <c r="BY104" s="101">
        <f t="shared" si="128"/>
        <v>0</v>
      </c>
      <c r="BZ104" s="250">
        <f t="shared" si="129"/>
        <v>1360.5062479868352</v>
      </c>
      <c r="CA104" s="103">
        <v>0</v>
      </c>
      <c r="CB104" s="97">
        <v>0</v>
      </c>
      <c r="CC104" s="97">
        <f t="shared" si="130"/>
        <v>0</v>
      </c>
      <c r="CD104" s="97">
        <f t="shared" si="131"/>
        <v>0</v>
      </c>
      <c r="CE104" s="102">
        <f t="shared" si="132"/>
        <v>0</v>
      </c>
      <c r="CF104" s="254">
        <f t="shared" si="133"/>
        <v>60487.029773588503</v>
      </c>
      <c r="CG104" s="97">
        <f t="shared" si="134"/>
        <v>70112.335949568151</v>
      </c>
      <c r="CH104" s="97">
        <f t="shared" si="135"/>
        <v>0</v>
      </c>
      <c r="CI104" s="104">
        <f t="shared" si="136"/>
        <v>-9625.3061759796474</v>
      </c>
      <c r="CJ104" s="97">
        <f t="shared" si="137"/>
        <v>-9625.3061759796474</v>
      </c>
      <c r="CK104" s="259">
        <f t="shared" si="138"/>
        <v>1.1591300847802997</v>
      </c>
      <c r="CL104" s="107">
        <v>2827.53</v>
      </c>
      <c r="CM104" s="108">
        <v>5758.1399999999994</v>
      </c>
      <c r="CN104" s="176"/>
      <c r="CR104" s="133"/>
      <c r="CS104" s="133"/>
    </row>
    <row r="105" spans="1:97" ht="15.75" customHeight="1" x14ac:dyDescent="0.2">
      <c r="A105" s="225">
        <v>99</v>
      </c>
      <c r="B105" s="223" t="s">
        <v>125</v>
      </c>
      <c r="C105" s="94">
        <v>3451.6</v>
      </c>
      <c r="D105" s="95">
        <v>10003.79357888051</v>
      </c>
      <c r="E105" s="95">
        <v>10968.479718928964</v>
      </c>
      <c r="F105" s="96">
        <f t="shared" si="87"/>
        <v>0</v>
      </c>
      <c r="G105" s="97">
        <f t="shared" si="88"/>
        <v>-964.68614004845404</v>
      </c>
      <c r="H105" s="164">
        <f t="shared" si="89"/>
        <v>-964.68614004845404</v>
      </c>
      <c r="I105" s="165">
        <v>14915.130592585163</v>
      </c>
      <c r="J105" s="95">
        <v>15754.052616000001</v>
      </c>
      <c r="K105" s="97">
        <f t="shared" si="90"/>
        <v>0</v>
      </c>
      <c r="L105" s="97">
        <f t="shared" si="91"/>
        <v>-838.92202341483789</v>
      </c>
      <c r="M105" s="166">
        <f t="shared" si="92"/>
        <v>-838.92202341483789</v>
      </c>
      <c r="N105" s="103">
        <v>13280.824225458045</v>
      </c>
      <c r="O105" s="98">
        <v>11802</v>
      </c>
      <c r="P105" s="99">
        <f t="shared" si="93"/>
        <v>1478.8242254580455</v>
      </c>
      <c r="Q105" s="99">
        <f t="shared" si="94"/>
        <v>0</v>
      </c>
      <c r="R105" s="102">
        <f t="shared" si="95"/>
        <v>1478.8242254580455</v>
      </c>
      <c r="S105" s="103">
        <v>869.74292683758108</v>
      </c>
      <c r="T105" s="97">
        <v>723.4799999999999</v>
      </c>
      <c r="U105" s="99">
        <f t="shared" si="96"/>
        <v>146.26292683758118</v>
      </c>
      <c r="V105" s="101">
        <f t="shared" si="97"/>
        <v>0</v>
      </c>
      <c r="W105" s="102">
        <v>146.26292683758118</v>
      </c>
      <c r="X105" s="103">
        <v>0</v>
      </c>
      <c r="Y105" s="97">
        <v>0</v>
      </c>
      <c r="Z105" s="99">
        <f t="shared" si="98"/>
        <v>0</v>
      </c>
      <c r="AA105" s="101">
        <f t="shared" si="99"/>
        <v>0</v>
      </c>
      <c r="AB105" s="102">
        <v>0</v>
      </c>
      <c r="AC105" s="103">
        <v>0</v>
      </c>
      <c r="AD105" s="97">
        <v>0</v>
      </c>
      <c r="AE105" s="97">
        <f t="shared" si="100"/>
        <v>0</v>
      </c>
      <c r="AF105" s="97">
        <f t="shared" si="101"/>
        <v>0</v>
      </c>
      <c r="AG105" s="252">
        <f t="shared" si="102"/>
        <v>0</v>
      </c>
      <c r="AH105" s="103">
        <v>20304.428832686692</v>
      </c>
      <c r="AI105" s="97">
        <v>22589.32590100378</v>
      </c>
      <c r="AJ105" s="99">
        <f t="shared" si="103"/>
        <v>0</v>
      </c>
      <c r="AK105" s="181">
        <f t="shared" si="104"/>
        <v>-2284.8970683170883</v>
      </c>
      <c r="AL105" s="102">
        <f t="shared" si="105"/>
        <v>-2284.8970683170883</v>
      </c>
      <c r="AM105" s="103">
        <v>1646.2895711747101</v>
      </c>
      <c r="AN105" s="97">
        <v>1433</v>
      </c>
      <c r="AO105" s="97">
        <f t="shared" si="106"/>
        <v>213.28957117471009</v>
      </c>
      <c r="AP105" s="97">
        <f t="shared" si="107"/>
        <v>0</v>
      </c>
      <c r="AQ105" s="252">
        <f t="shared" si="108"/>
        <v>213.28957117471009</v>
      </c>
      <c r="AR105" s="103">
        <v>67.299717166896599</v>
      </c>
      <c r="AS105" s="97">
        <v>150.6</v>
      </c>
      <c r="AT105" s="99">
        <f t="shared" si="109"/>
        <v>0</v>
      </c>
      <c r="AU105" s="181">
        <f t="shared" si="110"/>
        <v>-83.300282833103395</v>
      </c>
      <c r="AV105" s="100">
        <f t="shared" si="111"/>
        <v>-83.300282833103395</v>
      </c>
      <c r="AW105" s="103">
        <v>1149.3062076113981</v>
      </c>
      <c r="AX105" s="97">
        <v>1557.37</v>
      </c>
      <c r="AY105" s="97">
        <f t="shared" si="112"/>
        <v>0</v>
      </c>
      <c r="AZ105" s="97">
        <f t="shared" si="113"/>
        <v>-408.06379238860177</v>
      </c>
      <c r="BA105" s="102">
        <f t="shared" si="114"/>
        <v>-408.06379238860177</v>
      </c>
      <c r="BB105" s="103">
        <v>8944.4021088262562</v>
      </c>
      <c r="BC105" s="97">
        <v>9834.5399999999991</v>
      </c>
      <c r="BD105" s="99">
        <f t="shared" si="115"/>
        <v>0</v>
      </c>
      <c r="BE105" s="181">
        <f t="shared" si="116"/>
        <v>-890.1378911737429</v>
      </c>
      <c r="BF105" s="100">
        <f t="shared" si="117"/>
        <v>-890.1378911737429</v>
      </c>
      <c r="BG105" s="103">
        <v>39038.420737155146</v>
      </c>
      <c r="BH105" s="97">
        <v>106203.42447912256</v>
      </c>
      <c r="BI105" s="97">
        <f t="shared" si="118"/>
        <v>0</v>
      </c>
      <c r="BJ105" s="97">
        <f t="shared" si="119"/>
        <v>-67165.003741967419</v>
      </c>
      <c r="BK105" s="252">
        <f t="shared" si="120"/>
        <v>-67165.003741967419</v>
      </c>
      <c r="BL105" s="103">
        <v>5663.5930570441014</v>
      </c>
      <c r="BM105" s="97">
        <v>6726.9847882713611</v>
      </c>
      <c r="BN105" s="99">
        <f t="shared" si="121"/>
        <v>0</v>
      </c>
      <c r="BO105" s="181">
        <f t="shared" si="122"/>
        <v>-1063.3917312272597</v>
      </c>
      <c r="BP105" s="100">
        <f t="shared" si="123"/>
        <v>-1063.3917312272597</v>
      </c>
      <c r="BQ105" s="103">
        <v>5.5225415081042986</v>
      </c>
      <c r="BR105" s="97">
        <v>0</v>
      </c>
      <c r="BS105" s="97">
        <f t="shared" si="124"/>
        <v>5.5225415081042986</v>
      </c>
      <c r="BT105" s="97">
        <f t="shared" si="125"/>
        <v>0</v>
      </c>
      <c r="BU105" s="102">
        <f t="shared" si="126"/>
        <v>5.5225415081042986</v>
      </c>
      <c r="BV105" s="103">
        <v>7781.1859030654095</v>
      </c>
      <c r="BW105" s="97">
        <v>10799.34</v>
      </c>
      <c r="BX105" s="99">
        <f t="shared" si="127"/>
        <v>0</v>
      </c>
      <c r="BY105" s="101">
        <f t="shared" si="128"/>
        <v>-3018.1540969345906</v>
      </c>
      <c r="BZ105" s="250">
        <f t="shared" si="129"/>
        <v>-3018.1540969345906</v>
      </c>
      <c r="CA105" s="103">
        <v>0</v>
      </c>
      <c r="CB105" s="97">
        <v>0</v>
      </c>
      <c r="CC105" s="97">
        <f t="shared" si="130"/>
        <v>0</v>
      </c>
      <c r="CD105" s="97">
        <f t="shared" si="131"/>
        <v>0</v>
      </c>
      <c r="CE105" s="102">
        <f t="shared" si="132"/>
        <v>0</v>
      </c>
      <c r="CF105" s="254">
        <f t="shared" si="133"/>
        <v>123669.94000000002</v>
      </c>
      <c r="CG105" s="97">
        <f t="shared" si="134"/>
        <v>198542.59750332669</v>
      </c>
      <c r="CH105" s="97">
        <f t="shared" si="135"/>
        <v>0</v>
      </c>
      <c r="CI105" s="104">
        <f t="shared" si="136"/>
        <v>-74872.657503326671</v>
      </c>
      <c r="CJ105" s="97">
        <f t="shared" si="137"/>
        <v>-74872.657503326671</v>
      </c>
      <c r="CK105" s="259">
        <f t="shared" si="138"/>
        <v>1.6054232540528981</v>
      </c>
      <c r="CL105" s="107">
        <v>6212.28</v>
      </c>
      <c r="CM105" s="108">
        <v>12244.51</v>
      </c>
      <c r="CN105" s="176"/>
      <c r="CR105" s="133"/>
      <c r="CS105" s="133"/>
    </row>
    <row r="106" spans="1:97" ht="15.75" customHeight="1" x14ac:dyDescent="0.2">
      <c r="A106" s="225">
        <v>100</v>
      </c>
      <c r="B106" s="223" t="s">
        <v>126</v>
      </c>
      <c r="C106" s="94">
        <v>2759.09</v>
      </c>
      <c r="D106" s="95">
        <v>6239.968267964301</v>
      </c>
      <c r="E106" s="95">
        <v>7086.5863090921102</v>
      </c>
      <c r="F106" s="96">
        <f t="shared" si="87"/>
        <v>0</v>
      </c>
      <c r="G106" s="97">
        <f t="shared" si="88"/>
        <v>-846.61804112780919</v>
      </c>
      <c r="H106" s="164">
        <f t="shared" si="89"/>
        <v>-846.61804112780919</v>
      </c>
      <c r="I106" s="165">
        <v>6482.1678870504984</v>
      </c>
      <c r="J106" s="95">
        <v>9982.3145664602853</v>
      </c>
      <c r="K106" s="97">
        <f t="shared" si="90"/>
        <v>0</v>
      </c>
      <c r="L106" s="97">
        <f t="shared" si="91"/>
        <v>-3500.1466794097869</v>
      </c>
      <c r="M106" s="166">
        <f t="shared" si="92"/>
        <v>-3500.1466794097869</v>
      </c>
      <c r="N106" s="103">
        <v>9581.0436894880459</v>
      </c>
      <c r="O106" s="98">
        <v>7898.73</v>
      </c>
      <c r="P106" s="99">
        <f t="shared" si="93"/>
        <v>1682.3136894880463</v>
      </c>
      <c r="Q106" s="99">
        <f t="shared" si="94"/>
        <v>0</v>
      </c>
      <c r="R106" s="102">
        <f t="shared" si="95"/>
        <v>1682.3136894880463</v>
      </c>
      <c r="S106" s="103">
        <v>547.66059832153439</v>
      </c>
      <c r="T106" s="97">
        <v>551.47</v>
      </c>
      <c r="U106" s="99">
        <f t="shared" si="96"/>
        <v>0</v>
      </c>
      <c r="V106" s="101">
        <f t="shared" si="97"/>
        <v>-3.8094016784656333</v>
      </c>
      <c r="W106" s="102">
        <v>-3.8094016784656333</v>
      </c>
      <c r="X106" s="103">
        <v>0</v>
      </c>
      <c r="Y106" s="97">
        <v>0</v>
      </c>
      <c r="Z106" s="99">
        <f t="shared" si="98"/>
        <v>0</v>
      </c>
      <c r="AA106" s="101">
        <f t="shared" si="99"/>
        <v>0</v>
      </c>
      <c r="AB106" s="102">
        <v>0</v>
      </c>
      <c r="AC106" s="103">
        <v>0</v>
      </c>
      <c r="AD106" s="97">
        <v>0</v>
      </c>
      <c r="AE106" s="97">
        <f t="shared" si="100"/>
        <v>0</v>
      </c>
      <c r="AF106" s="97">
        <f t="shared" si="101"/>
        <v>0</v>
      </c>
      <c r="AG106" s="252">
        <f t="shared" si="102"/>
        <v>0</v>
      </c>
      <c r="AH106" s="103">
        <v>16233.494661706474</v>
      </c>
      <c r="AI106" s="97">
        <v>12783.954015771993</v>
      </c>
      <c r="AJ106" s="99">
        <f t="shared" si="103"/>
        <v>3449.5406459344813</v>
      </c>
      <c r="AK106" s="181">
        <f t="shared" si="104"/>
        <v>0</v>
      </c>
      <c r="AL106" s="102">
        <f t="shared" si="105"/>
        <v>3449.5406459344813</v>
      </c>
      <c r="AM106" s="103">
        <v>1050.6908282995551</v>
      </c>
      <c r="AN106" s="97">
        <v>930.20999999999981</v>
      </c>
      <c r="AO106" s="97">
        <f t="shared" si="106"/>
        <v>120.48082829955524</v>
      </c>
      <c r="AP106" s="97">
        <f t="shared" si="107"/>
        <v>0</v>
      </c>
      <c r="AQ106" s="252">
        <f t="shared" si="108"/>
        <v>120.48082829955524</v>
      </c>
      <c r="AR106" s="103">
        <v>48.566749305354811</v>
      </c>
      <c r="AS106" s="97">
        <v>0</v>
      </c>
      <c r="AT106" s="99">
        <f t="shared" si="109"/>
        <v>48.566749305354811</v>
      </c>
      <c r="AU106" s="181">
        <f t="shared" si="110"/>
        <v>0</v>
      </c>
      <c r="AV106" s="100">
        <f t="shared" si="111"/>
        <v>48.566749305354811</v>
      </c>
      <c r="AW106" s="103">
        <v>973.78915876112774</v>
      </c>
      <c r="AX106" s="97">
        <v>1320.01</v>
      </c>
      <c r="AY106" s="97">
        <f t="shared" si="112"/>
        <v>0</v>
      </c>
      <c r="AZ106" s="97">
        <f t="shared" si="113"/>
        <v>-346.22084123887225</v>
      </c>
      <c r="BA106" s="102">
        <f t="shared" si="114"/>
        <v>-346.22084123887225</v>
      </c>
      <c r="BB106" s="103">
        <v>4292.915217553742</v>
      </c>
      <c r="BC106" s="97">
        <v>5893.9800000000005</v>
      </c>
      <c r="BD106" s="99">
        <f t="shared" si="115"/>
        <v>0</v>
      </c>
      <c r="BE106" s="181">
        <f t="shared" si="116"/>
        <v>-1601.0647824462585</v>
      </c>
      <c r="BF106" s="100">
        <f t="shared" si="117"/>
        <v>-1601.0647824462585</v>
      </c>
      <c r="BG106" s="103">
        <v>36182.065418485006</v>
      </c>
      <c r="BH106" s="97">
        <v>8991.7608038952767</v>
      </c>
      <c r="BI106" s="97">
        <f t="shared" si="118"/>
        <v>27190.304614589732</v>
      </c>
      <c r="BJ106" s="97">
        <f t="shared" si="119"/>
        <v>0</v>
      </c>
      <c r="BK106" s="252">
        <f t="shared" si="120"/>
        <v>27190.304614589732</v>
      </c>
      <c r="BL106" s="103">
        <v>4800.8761061706446</v>
      </c>
      <c r="BM106" s="97">
        <v>3631.2632324757542</v>
      </c>
      <c r="BN106" s="99">
        <f t="shared" si="121"/>
        <v>1169.6128736948904</v>
      </c>
      <c r="BO106" s="181">
        <f t="shared" si="122"/>
        <v>0</v>
      </c>
      <c r="BP106" s="100">
        <f t="shared" si="123"/>
        <v>1169.6128736948904</v>
      </c>
      <c r="BQ106" s="103">
        <v>5.1531783498114656</v>
      </c>
      <c r="BR106" s="97">
        <v>0</v>
      </c>
      <c r="BS106" s="97">
        <f t="shared" si="124"/>
        <v>5.1531783498114656</v>
      </c>
      <c r="BT106" s="97">
        <f t="shared" si="125"/>
        <v>0</v>
      </c>
      <c r="BU106" s="102">
        <f t="shared" si="126"/>
        <v>5.1531783498114656</v>
      </c>
      <c r="BV106" s="103">
        <v>6046.5704975884264</v>
      </c>
      <c r="BW106" s="97">
        <v>6918.2999999999993</v>
      </c>
      <c r="BX106" s="99">
        <f t="shared" si="127"/>
        <v>0</v>
      </c>
      <c r="BY106" s="101">
        <f t="shared" si="128"/>
        <v>-871.72950241157287</v>
      </c>
      <c r="BZ106" s="250">
        <f t="shared" si="129"/>
        <v>-871.72950241157287</v>
      </c>
      <c r="CA106" s="103">
        <v>0</v>
      </c>
      <c r="CB106" s="97">
        <v>0</v>
      </c>
      <c r="CC106" s="97">
        <f t="shared" si="130"/>
        <v>0</v>
      </c>
      <c r="CD106" s="97">
        <f t="shared" si="131"/>
        <v>0</v>
      </c>
      <c r="CE106" s="102">
        <f t="shared" si="132"/>
        <v>0</v>
      </c>
      <c r="CF106" s="254">
        <f t="shared" si="133"/>
        <v>92484.962259044521</v>
      </c>
      <c r="CG106" s="97">
        <f t="shared" si="134"/>
        <v>65988.578927695431</v>
      </c>
      <c r="CH106" s="97">
        <f t="shared" si="135"/>
        <v>26496.38333134909</v>
      </c>
      <c r="CI106" s="104">
        <f t="shared" si="136"/>
        <v>0</v>
      </c>
      <c r="CJ106" s="97">
        <f t="shared" si="137"/>
        <v>26496.38333134909</v>
      </c>
      <c r="CK106" s="259">
        <f t="shared" si="138"/>
        <v>0.7135060372611236</v>
      </c>
      <c r="CL106" s="107">
        <v>9426.0400000000009</v>
      </c>
      <c r="CM106" s="108">
        <v>8960.2700000000023</v>
      </c>
      <c r="CN106" s="176">
        <f t="shared" si="139"/>
        <v>465.76999999999862</v>
      </c>
      <c r="CR106" s="133"/>
      <c r="CS106" s="133"/>
    </row>
    <row r="107" spans="1:97" ht="15.75" customHeight="1" x14ac:dyDescent="0.2">
      <c r="A107" s="225">
        <v>101</v>
      </c>
      <c r="B107" s="223" t="s">
        <v>127</v>
      </c>
      <c r="C107" s="94">
        <v>2111.63</v>
      </c>
      <c r="D107" s="95">
        <v>6965.6676638142162</v>
      </c>
      <c r="E107" s="95">
        <v>7942.3551903090984</v>
      </c>
      <c r="F107" s="96">
        <f t="shared" si="87"/>
        <v>0</v>
      </c>
      <c r="G107" s="97">
        <f t="shared" si="88"/>
        <v>-976.68752649488215</v>
      </c>
      <c r="H107" s="164">
        <f t="shared" si="89"/>
        <v>-976.68752649488215</v>
      </c>
      <c r="I107" s="165">
        <v>8786.6399123820702</v>
      </c>
      <c r="J107" s="95">
        <v>16047.813919218823</v>
      </c>
      <c r="K107" s="97">
        <f t="shared" si="90"/>
        <v>0</v>
      </c>
      <c r="L107" s="97">
        <f t="shared" si="91"/>
        <v>-7261.1740068367526</v>
      </c>
      <c r="M107" s="166">
        <f t="shared" si="92"/>
        <v>-7261.1740068367526</v>
      </c>
      <c r="N107" s="103">
        <v>6878.1596112777306</v>
      </c>
      <c r="O107" s="98">
        <v>6054.8000000000011</v>
      </c>
      <c r="P107" s="99">
        <f t="shared" si="93"/>
        <v>823.35961127772953</v>
      </c>
      <c r="Q107" s="99">
        <f t="shared" si="94"/>
        <v>0</v>
      </c>
      <c r="R107" s="102">
        <f t="shared" si="95"/>
        <v>823.35961127772953</v>
      </c>
      <c r="S107" s="103">
        <v>446.839432714655</v>
      </c>
      <c r="T107" s="97">
        <v>339.30000000000007</v>
      </c>
      <c r="U107" s="99">
        <f t="shared" si="96"/>
        <v>107.53943271465494</v>
      </c>
      <c r="V107" s="101">
        <f t="shared" si="97"/>
        <v>0</v>
      </c>
      <c r="W107" s="102">
        <v>107.53943271465494</v>
      </c>
      <c r="X107" s="103">
        <v>9660.5445484360753</v>
      </c>
      <c r="Y107" s="97">
        <v>7032.1133333333346</v>
      </c>
      <c r="Z107" s="99">
        <f t="shared" si="98"/>
        <v>2628.4312151027407</v>
      </c>
      <c r="AA107" s="101">
        <f t="shared" si="99"/>
        <v>0</v>
      </c>
      <c r="AB107" s="102">
        <v>2628.4312151027407</v>
      </c>
      <c r="AC107" s="103">
        <v>0</v>
      </c>
      <c r="AD107" s="97">
        <v>0</v>
      </c>
      <c r="AE107" s="97">
        <f t="shared" si="100"/>
        <v>0</v>
      </c>
      <c r="AF107" s="97">
        <f t="shared" si="101"/>
        <v>0</v>
      </c>
      <c r="AG107" s="252">
        <f t="shared" si="102"/>
        <v>0</v>
      </c>
      <c r="AH107" s="103">
        <v>12191.241600420268</v>
      </c>
      <c r="AI107" s="97">
        <v>7662.957270646315</v>
      </c>
      <c r="AJ107" s="99">
        <f t="shared" si="103"/>
        <v>4528.2843297739528</v>
      </c>
      <c r="AK107" s="181">
        <f t="shared" si="104"/>
        <v>0</v>
      </c>
      <c r="AL107" s="102">
        <f t="shared" si="105"/>
        <v>4528.2843297739528</v>
      </c>
      <c r="AM107" s="103">
        <v>612.72517927224521</v>
      </c>
      <c r="AN107" s="97">
        <v>519.88000000000011</v>
      </c>
      <c r="AO107" s="97">
        <f t="shared" si="106"/>
        <v>92.845179272245105</v>
      </c>
      <c r="AP107" s="97">
        <f t="shared" si="107"/>
        <v>0</v>
      </c>
      <c r="AQ107" s="252">
        <f t="shared" si="108"/>
        <v>92.845179272245105</v>
      </c>
      <c r="AR107" s="103">
        <v>21.121565091345374</v>
      </c>
      <c r="AS107" s="97">
        <v>0</v>
      </c>
      <c r="AT107" s="99">
        <f t="shared" si="109"/>
        <v>21.121565091345374</v>
      </c>
      <c r="AU107" s="181">
        <f t="shared" si="110"/>
        <v>0</v>
      </c>
      <c r="AV107" s="100">
        <f t="shared" si="111"/>
        <v>21.121565091345374</v>
      </c>
      <c r="AW107" s="103">
        <v>625.3412686115538</v>
      </c>
      <c r="AX107" s="97">
        <v>938.51999999999987</v>
      </c>
      <c r="AY107" s="97">
        <f t="shared" si="112"/>
        <v>0</v>
      </c>
      <c r="AZ107" s="97">
        <f t="shared" si="113"/>
        <v>-313.17873138844607</v>
      </c>
      <c r="BA107" s="102">
        <f t="shared" si="114"/>
        <v>-313.17873138844607</v>
      </c>
      <c r="BB107" s="103">
        <v>1313.9014643224257</v>
      </c>
      <c r="BC107" s="97">
        <v>4987.92</v>
      </c>
      <c r="BD107" s="99">
        <f t="shared" si="115"/>
        <v>0</v>
      </c>
      <c r="BE107" s="181">
        <f t="shared" si="116"/>
        <v>-3674.0185356775746</v>
      </c>
      <c r="BF107" s="100">
        <f t="shared" si="117"/>
        <v>-3674.0185356775746</v>
      </c>
      <c r="BG107" s="103">
        <v>17888.463661456593</v>
      </c>
      <c r="BH107" s="97">
        <v>5407.9781087687243</v>
      </c>
      <c r="BI107" s="97">
        <f t="shared" si="118"/>
        <v>12480.485552687869</v>
      </c>
      <c r="BJ107" s="97">
        <f t="shared" si="119"/>
        <v>0</v>
      </c>
      <c r="BK107" s="252">
        <f t="shared" si="120"/>
        <v>12480.485552687869</v>
      </c>
      <c r="BL107" s="103">
        <v>786.8545506735004</v>
      </c>
      <c r="BM107" s="97">
        <v>1244.480166990073</v>
      </c>
      <c r="BN107" s="99">
        <f t="shared" si="121"/>
        <v>0</v>
      </c>
      <c r="BO107" s="181">
        <f t="shared" si="122"/>
        <v>-457.62561631657263</v>
      </c>
      <c r="BP107" s="100">
        <f t="shared" si="123"/>
        <v>-457.62561631657263</v>
      </c>
      <c r="BQ107" s="103">
        <v>4.7719434545230772</v>
      </c>
      <c r="BR107" s="97">
        <v>0</v>
      </c>
      <c r="BS107" s="97">
        <f t="shared" si="124"/>
        <v>4.7719434545230772</v>
      </c>
      <c r="BT107" s="97">
        <f t="shared" si="125"/>
        <v>0</v>
      </c>
      <c r="BU107" s="102">
        <f t="shared" si="126"/>
        <v>4.7719434545230772</v>
      </c>
      <c r="BV107" s="103">
        <v>4115.3948803979374</v>
      </c>
      <c r="BW107" s="97">
        <v>8611.4</v>
      </c>
      <c r="BX107" s="99">
        <f t="shared" si="127"/>
        <v>0</v>
      </c>
      <c r="BY107" s="101">
        <f t="shared" si="128"/>
        <v>-4496.0051196020622</v>
      </c>
      <c r="BZ107" s="250">
        <f t="shared" si="129"/>
        <v>-4496.0051196020622</v>
      </c>
      <c r="CA107" s="103">
        <v>5511.4627105548634</v>
      </c>
      <c r="CB107" s="97">
        <v>11201.61</v>
      </c>
      <c r="CC107" s="97">
        <f t="shared" si="130"/>
        <v>0</v>
      </c>
      <c r="CD107" s="97">
        <f t="shared" si="131"/>
        <v>-5690.1472894451372</v>
      </c>
      <c r="CE107" s="102">
        <f t="shared" si="132"/>
        <v>-5690.1472894451372</v>
      </c>
      <c r="CF107" s="254">
        <f t="shared" si="133"/>
        <v>75809.129992880014</v>
      </c>
      <c r="CG107" s="97">
        <f t="shared" si="134"/>
        <v>77991.127989266359</v>
      </c>
      <c r="CH107" s="97">
        <f t="shared" si="135"/>
        <v>0</v>
      </c>
      <c r="CI107" s="104">
        <f t="shared" si="136"/>
        <v>-2181.9979963863443</v>
      </c>
      <c r="CJ107" s="97">
        <f t="shared" si="137"/>
        <v>-2181.9979963863443</v>
      </c>
      <c r="CK107" s="259">
        <f t="shared" si="138"/>
        <v>1.0287827864083294</v>
      </c>
      <c r="CL107" s="107">
        <v>14566.24</v>
      </c>
      <c r="CM107" s="108">
        <v>7380.0500000000011</v>
      </c>
      <c r="CN107" s="176">
        <f t="shared" si="139"/>
        <v>7186.1899999999987</v>
      </c>
      <c r="CR107" s="133"/>
      <c r="CS107" s="133"/>
    </row>
    <row r="108" spans="1:97" ht="15.75" customHeight="1" x14ac:dyDescent="0.2">
      <c r="A108" s="225">
        <v>102</v>
      </c>
      <c r="B108" s="223" t="s">
        <v>128</v>
      </c>
      <c r="C108" s="94">
        <v>9671.8000000000011</v>
      </c>
      <c r="D108" s="95">
        <v>36488.038913734206</v>
      </c>
      <c r="E108" s="95">
        <v>36148.960121347583</v>
      </c>
      <c r="F108" s="96">
        <f t="shared" si="87"/>
        <v>339.07879238662281</v>
      </c>
      <c r="G108" s="97">
        <f t="shared" si="88"/>
        <v>0</v>
      </c>
      <c r="H108" s="164">
        <f t="shared" si="89"/>
        <v>339.07879238662281</v>
      </c>
      <c r="I108" s="165">
        <v>55523.620510287343</v>
      </c>
      <c r="J108" s="95">
        <v>53198.570030155315</v>
      </c>
      <c r="K108" s="97">
        <f t="shared" si="90"/>
        <v>2325.0504801320276</v>
      </c>
      <c r="L108" s="97">
        <f t="shared" si="91"/>
        <v>0</v>
      </c>
      <c r="M108" s="166">
        <f t="shared" si="92"/>
        <v>2325.0504801320276</v>
      </c>
      <c r="N108" s="103">
        <v>34766.623368997556</v>
      </c>
      <c r="O108" s="98">
        <v>31249.919999999995</v>
      </c>
      <c r="P108" s="99">
        <f t="shared" si="93"/>
        <v>3516.7033689975615</v>
      </c>
      <c r="Q108" s="99">
        <f t="shared" si="94"/>
        <v>0</v>
      </c>
      <c r="R108" s="102">
        <f t="shared" si="95"/>
        <v>3516.7033689975615</v>
      </c>
      <c r="S108" s="103">
        <v>1412.0381253879029</v>
      </c>
      <c r="T108" s="97">
        <v>1338.0100000000002</v>
      </c>
      <c r="U108" s="99">
        <f t="shared" si="96"/>
        <v>74.028125387902719</v>
      </c>
      <c r="V108" s="101">
        <f t="shared" si="97"/>
        <v>0</v>
      </c>
      <c r="W108" s="102">
        <v>74.028125387902719</v>
      </c>
      <c r="X108" s="103">
        <v>48594.076335517326</v>
      </c>
      <c r="Y108" s="97">
        <v>35036.846666666665</v>
      </c>
      <c r="Z108" s="99">
        <f t="shared" si="98"/>
        <v>13557.229668850661</v>
      </c>
      <c r="AA108" s="101">
        <f t="shared" si="99"/>
        <v>0</v>
      </c>
      <c r="AB108" s="102">
        <v>13557.229668850661</v>
      </c>
      <c r="AC108" s="103">
        <v>543.82646744648105</v>
      </c>
      <c r="AD108" s="97">
        <v>0</v>
      </c>
      <c r="AE108" s="97">
        <f t="shared" si="100"/>
        <v>543.82646744648105</v>
      </c>
      <c r="AF108" s="97">
        <f t="shared" si="101"/>
        <v>0</v>
      </c>
      <c r="AG108" s="252">
        <f t="shared" si="102"/>
        <v>543.82646744648105</v>
      </c>
      <c r="AH108" s="103">
        <v>58570.383822562544</v>
      </c>
      <c r="AI108" s="97">
        <v>76261.722472835623</v>
      </c>
      <c r="AJ108" s="99">
        <f t="shared" si="103"/>
        <v>0</v>
      </c>
      <c r="AK108" s="181">
        <f t="shared" si="104"/>
        <v>-17691.338650273079</v>
      </c>
      <c r="AL108" s="102">
        <f t="shared" si="105"/>
        <v>-17691.338650273079</v>
      </c>
      <c r="AM108" s="103">
        <v>2098.7021199439787</v>
      </c>
      <c r="AN108" s="97">
        <v>1759.6599999999999</v>
      </c>
      <c r="AO108" s="97">
        <f t="shared" si="106"/>
        <v>339.04211994397883</v>
      </c>
      <c r="AP108" s="97">
        <f t="shared" si="107"/>
        <v>0</v>
      </c>
      <c r="AQ108" s="252">
        <f t="shared" si="108"/>
        <v>339.04211994397883</v>
      </c>
      <c r="AR108" s="103">
        <v>91.876926980695018</v>
      </c>
      <c r="AS108" s="97">
        <v>0</v>
      </c>
      <c r="AT108" s="99">
        <f t="shared" si="109"/>
        <v>91.876926980695018</v>
      </c>
      <c r="AU108" s="181">
        <f t="shared" si="110"/>
        <v>0</v>
      </c>
      <c r="AV108" s="100">
        <f t="shared" si="111"/>
        <v>91.876926980695018</v>
      </c>
      <c r="AW108" s="103">
        <v>2988.47286507019</v>
      </c>
      <c r="AX108" s="97">
        <v>4596.1399999999994</v>
      </c>
      <c r="AY108" s="97">
        <f t="shared" si="112"/>
        <v>0</v>
      </c>
      <c r="AZ108" s="97">
        <f t="shared" si="113"/>
        <v>-1607.6671349298094</v>
      </c>
      <c r="BA108" s="102">
        <f t="shared" si="114"/>
        <v>-1607.6671349298094</v>
      </c>
      <c r="BB108" s="103">
        <v>9081.5074669816786</v>
      </c>
      <c r="BC108" s="97">
        <v>5452.7699999999986</v>
      </c>
      <c r="BD108" s="99">
        <f t="shared" si="115"/>
        <v>3628.73746698168</v>
      </c>
      <c r="BE108" s="181">
        <f t="shared" si="116"/>
        <v>0</v>
      </c>
      <c r="BF108" s="100">
        <f t="shared" si="117"/>
        <v>3628.73746698168</v>
      </c>
      <c r="BG108" s="103">
        <v>75698.530943517166</v>
      </c>
      <c r="BH108" s="97">
        <v>26490.324655778004</v>
      </c>
      <c r="BI108" s="97">
        <f t="shared" si="118"/>
        <v>49208.206287739158</v>
      </c>
      <c r="BJ108" s="97">
        <f t="shared" si="119"/>
        <v>0</v>
      </c>
      <c r="BK108" s="252">
        <f t="shared" si="120"/>
        <v>49208.206287739158</v>
      </c>
      <c r="BL108" s="103">
        <v>7839.2920602452059</v>
      </c>
      <c r="BM108" s="97">
        <v>10267.542498275816</v>
      </c>
      <c r="BN108" s="99">
        <f t="shared" si="121"/>
        <v>0</v>
      </c>
      <c r="BO108" s="181">
        <f t="shared" si="122"/>
        <v>-2428.25043803061</v>
      </c>
      <c r="BP108" s="100">
        <f t="shared" si="123"/>
        <v>-2428.25043803061</v>
      </c>
      <c r="BQ108" s="103">
        <v>3.8147270508106232</v>
      </c>
      <c r="BR108" s="97">
        <v>0</v>
      </c>
      <c r="BS108" s="97">
        <f t="shared" si="124"/>
        <v>3.8147270508106232</v>
      </c>
      <c r="BT108" s="97">
        <f t="shared" si="125"/>
        <v>0</v>
      </c>
      <c r="BU108" s="102">
        <f t="shared" si="126"/>
        <v>3.8147270508106232</v>
      </c>
      <c r="BV108" s="103">
        <v>20270.611633497567</v>
      </c>
      <c r="BW108" s="97">
        <v>16825.25</v>
      </c>
      <c r="BX108" s="99">
        <f t="shared" si="127"/>
        <v>3445.3616334975668</v>
      </c>
      <c r="BY108" s="101">
        <f t="shared" si="128"/>
        <v>0</v>
      </c>
      <c r="BZ108" s="250">
        <f t="shared" si="129"/>
        <v>3445.3616334975668</v>
      </c>
      <c r="CA108" s="103">
        <v>26034.115087279231</v>
      </c>
      <c r="CB108" s="97">
        <v>20557.900000000001</v>
      </c>
      <c r="CC108" s="97">
        <f t="shared" si="130"/>
        <v>5476.2150872792299</v>
      </c>
      <c r="CD108" s="97">
        <f t="shared" si="131"/>
        <v>0</v>
      </c>
      <c r="CE108" s="102">
        <f t="shared" si="132"/>
        <v>5476.2150872792299</v>
      </c>
      <c r="CF108" s="254">
        <f t="shared" si="133"/>
        <v>380005.53137449996</v>
      </c>
      <c r="CG108" s="97">
        <f t="shared" si="134"/>
        <v>319183.61644505896</v>
      </c>
      <c r="CH108" s="97">
        <f t="shared" si="135"/>
        <v>60821.914929441002</v>
      </c>
      <c r="CI108" s="104">
        <f t="shared" si="136"/>
        <v>0</v>
      </c>
      <c r="CJ108" s="97">
        <f t="shared" si="137"/>
        <v>60821.914929441002</v>
      </c>
      <c r="CK108" s="259">
        <f t="shared" si="138"/>
        <v>0.83994465893839776</v>
      </c>
      <c r="CL108" s="107">
        <v>7605.75</v>
      </c>
      <c r="CM108" s="108">
        <v>37304.479999999989</v>
      </c>
      <c r="CN108" s="176"/>
      <c r="CR108" s="133"/>
      <c r="CS108" s="133"/>
    </row>
    <row r="109" spans="1:97" ht="15.75" customHeight="1" x14ac:dyDescent="0.2">
      <c r="A109" s="225">
        <v>103</v>
      </c>
      <c r="B109" s="223" t="s">
        <v>129</v>
      </c>
      <c r="C109" s="94">
        <v>6739.66</v>
      </c>
      <c r="D109" s="95">
        <v>12817.371969105629</v>
      </c>
      <c r="E109" s="95">
        <v>14240.887487267739</v>
      </c>
      <c r="F109" s="96">
        <f t="shared" si="87"/>
        <v>0</v>
      </c>
      <c r="G109" s="97">
        <f t="shared" si="88"/>
        <v>-1423.5155181621103</v>
      </c>
      <c r="H109" s="164">
        <f t="shared" si="89"/>
        <v>-1423.5155181621103</v>
      </c>
      <c r="I109" s="165">
        <v>21714.802068250821</v>
      </c>
      <c r="J109" s="95">
        <v>25956.635240400385</v>
      </c>
      <c r="K109" s="97">
        <f t="shared" si="90"/>
        <v>0</v>
      </c>
      <c r="L109" s="97">
        <f t="shared" si="91"/>
        <v>-4241.8331721495633</v>
      </c>
      <c r="M109" s="166">
        <f t="shared" si="92"/>
        <v>-4241.8331721495633</v>
      </c>
      <c r="N109" s="103">
        <v>29089.885694707213</v>
      </c>
      <c r="O109" s="98">
        <v>25325.11</v>
      </c>
      <c r="P109" s="99">
        <f t="shared" si="93"/>
        <v>3764.7756947072121</v>
      </c>
      <c r="Q109" s="99">
        <f t="shared" si="94"/>
        <v>0</v>
      </c>
      <c r="R109" s="102">
        <f t="shared" si="95"/>
        <v>3764.7756947072121</v>
      </c>
      <c r="S109" s="103">
        <v>1375.9903899769495</v>
      </c>
      <c r="T109" s="97">
        <v>923.93000000000006</v>
      </c>
      <c r="U109" s="99">
        <f t="shared" si="96"/>
        <v>452.06038997694941</v>
      </c>
      <c r="V109" s="101">
        <f t="shared" si="97"/>
        <v>0</v>
      </c>
      <c r="W109" s="102">
        <v>452.06038997694941</v>
      </c>
      <c r="X109" s="103">
        <v>0</v>
      </c>
      <c r="Y109" s="97">
        <v>0</v>
      </c>
      <c r="Z109" s="99">
        <f t="shared" si="98"/>
        <v>0</v>
      </c>
      <c r="AA109" s="101">
        <f t="shared" si="99"/>
        <v>0</v>
      </c>
      <c r="AB109" s="102">
        <v>0</v>
      </c>
      <c r="AC109" s="103">
        <v>0</v>
      </c>
      <c r="AD109" s="97">
        <v>0</v>
      </c>
      <c r="AE109" s="97">
        <f t="shared" si="100"/>
        <v>0</v>
      </c>
      <c r="AF109" s="97">
        <f t="shared" si="101"/>
        <v>0</v>
      </c>
      <c r="AG109" s="252">
        <f t="shared" si="102"/>
        <v>0</v>
      </c>
      <c r="AH109" s="103">
        <v>40800.815785358733</v>
      </c>
      <c r="AI109" s="97">
        <v>29673.4814484583</v>
      </c>
      <c r="AJ109" s="99">
        <f t="shared" si="103"/>
        <v>11127.334336900432</v>
      </c>
      <c r="AK109" s="181">
        <f t="shared" si="104"/>
        <v>0</v>
      </c>
      <c r="AL109" s="102">
        <f t="shared" si="105"/>
        <v>11127.334336900432</v>
      </c>
      <c r="AM109" s="103">
        <v>2469.9481716346472</v>
      </c>
      <c r="AN109" s="97">
        <v>2150.81</v>
      </c>
      <c r="AO109" s="97">
        <f t="shared" si="106"/>
        <v>319.13817163464728</v>
      </c>
      <c r="AP109" s="97">
        <f t="shared" si="107"/>
        <v>0</v>
      </c>
      <c r="AQ109" s="252">
        <f t="shared" si="108"/>
        <v>319.13817163464728</v>
      </c>
      <c r="AR109" s="103">
        <v>121.30918453862357</v>
      </c>
      <c r="AS109" s="97">
        <v>0</v>
      </c>
      <c r="AT109" s="99">
        <f t="shared" si="109"/>
        <v>121.30918453862357</v>
      </c>
      <c r="AU109" s="181">
        <f t="shared" si="110"/>
        <v>0</v>
      </c>
      <c r="AV109" s="100">
        <f t="shared" si="111"/>
        <v>121.30918453862357</v>
      </c>
      <c r="AW109" s="103">
        <v>14733.585014624157</v>
      </c>
      <c r="AX109" s="97">
        <v>16682.120000000003</v>
      </c>
      <c r="AY109" s="97">
        <f t="shared" si="112"/>
        <v>0</v>
      </c>
      <c r="AZ109" s="97">
        <f t="shared" si="113"/>
        <v>-1948.5349853758453</v>
      </c>
      <c r="BA109" s="102">
        <f t="shared" si="114"/>
        <v>-1948.5349853758453</v>
      </c>
      <c r="BB109" s="103">
        <v>17987.573691386944</v>
      </c>
      <c r="BC109" s="97">
        <v>19427.240000000002</v>
      </c>
      <c r="BD109" s="99">
        <f t="shared" si="115"/>
        <v>0</v>
      </c>
      <c r="BE109" s="181">
        <f t="shared" si="116"/>
        <v>-1439.6663086130575</v>
      </c>
      <c r="BF109" s="100">
        <f t="shared" si="117"/>
        <v>-1439.6663086130575</v>
      </c>
      <c r="BG109" s="103">
        <v>65383.3700332566</v>
      </c>
      <c r="BH109" s="97">
        <v>58468.905972163418</v>
      </c>
      <c r="BI109" s="97">
        <f t="shared" si="118"/>
        <v>6914.464061093182</v>
      </c>
      <c r="BJ109" s="97">
        <f t="shared" si="119"/>
        <v>0</v>
      </c>
      <c r="BK109" s="252">
        <f t="shared" si="120"/>
        <v>6914.464061093182</v>
      </c>
      <c r="BL109" s="103">
        <v>11658.780328959767</v>
      </c>
      <c r="BM109" s="97">
        <v>9636.4684373499513</v>
      </c>
      <c r="BN109" s="99">
        <f t="shared" si="121"/>
        <v>2022.3118916098156</v>
      </c>
      <c r="BO109" s="181">
        <f t="shared" si="122"/>
        <v>0</v>
      </c>
      <c r="BP109" s="100">
        <f t="shared" si="123"/>
        <v>2022.3118916098156</v>
      </c>
      <c r="BQ109" s="103">
        <v>2.6942582735477894</v>
      </c>
      <c r="BR109" s="97">
        <v>0</v>
      </c>
      <c r="BS109" s="97">
        <f t="shared" si="124"/>
        <v>2.6942582735477894</v>
      </c>
      <c r="BT109" s="97">
        <f t="shared" si="125"/>
        <v>0</v>
      </c>
      <c r="BU109" s="102">
        <f t="shared" si="126"/>
        <v>2.6942582735477894</v>
      </c>
      <c r="BV109" s="103">
        <v>17229.133410008581</v>
      </c>
      <c r="BW109" s="97">
        <v>18079.73</v>
      </c>
      <c r="BX109" s="99">
        <f t="shared" si="127"/>
        <v>0</v>
      </c>
      <c r="BY109" s="101">
        <f t="shared" si="128"/>
        <v>-850.59658999141902</v>
      </c>
      <c r="BZ109" s="250">
        <f t="shared" si="129"/>
        <v>-850.59658999141902</v>
      </c>
      <c r="CA109" s="103">
        <v>0</v>
      </c>
      <c r="CB109" s="97">
        <v>0</v>
      </c>
      <c r="CC109" s="97">
        <f t="shared" si="130"/>
        <v>0</v>
      </c>
      <c r="CD109" s="97">
        <f t="shared" si="131"/>
        <v>0</v>
      </c>
      <c r="CE109" s="102">
        <f t="shared" si="132"/>
        <v>0</v>
      </c>
      <c r="CF109" s="254">
        <f t="shared" si="133"/>
        <v>235385.2600000822</v>
      </c>
      <c r="CG109" s="97">
        <f t="shared" si="134"/>
        <v>220565.31858563979</v>
      </c>
      <c r="CH109" s="97">
        <f t="shared" si="135"/>
        <v>14819.941414442408</v>
      </c>
      <c r="CI109" s="104">
        <f t="shared" si="136"/>
        <v>0</v>
      </c>
      <c r="CJ109" s="97">
        <f t="shared" si="137"/>
        <v>14819.941414442408</v>
      </c>
      <c r="CK109" s="259">
        <f t="shared" si="138"/>
        <v>0.93703963700005155</v>
      </c>
      <c r="CL109" s="107">
        <v>24401.82</v>
      </c>
      <c r="CM109" s="108">
        <v>23289.4</v>
      </c>
      <c r="CN109" s="176">
        <f t="shared" si="139"/>
        <v>1112.4199999999983</v>
      </c>
      <c r="CR109" s="133"/>
      <c r="CS109" s="133"/>
    </row>
    <row r="110" spans="1:97" ht="15.75" customHeight="1" x14ac:dyDescent="0.2">
      <c r="A110" s="225">
        <v>104</v>
      </c>
      <c r="B110" s="223" t="s">
        <v>130</v>
      </c>
      <c r="C110" s="94">
        <v>4751.41</v>
      </c>
      <c r="D110" s="95">
        <v>15352.759003748544</v>
      </c>
      <c r="E110" s="95">
        <v>17016.658797233984</v>
      </c>
      <c r="F110" s="96">
        <f t="shared" si="87"/>
        <v>0</v>
      </c>
      <c r="G110" s="97">
        <f t="shared" si="88"/>
        <v>-1663.8997934854397</v>
      </c>
      <c r="H110" s="164">
        <f t="shared" si="89"/>
        <v>-1663.8997934854397</v>
      </c>
      <c r="I110" s="165">
        <v>24405.711748522841</v>
      </c>
      <c r="J110" s="95">
        <v>23104.777471487203</v>
      </c>
      <c r="K110" s="97">
        <f t="shared" si="90"/>
        <v>1300.9342770356379</v>
      </c>
      <c r="L110" s="97">
        <f t="shared" si="91"/>
        <v>0</v>
      </c>
      <c r="M110" s="166">
        <f t="shared" si="92"/>
        <v>1300.9342770356379</v>
      </c>
      <c r="N110" s="103">
        <v>26681.77707763627</v>
      </c>
      <c r="O110" s="98">
        <v>22982.809999999998</v>
      </c>
      <c r="P110" s="99">
        <f t="shared" si="93"/>
        <v>3698.9670776362727</v>
      </c>
      <c r="Q110" s="99">
        <f t="shared" si="94"/>
        <v>0</v>
      </c>
      <c r="R110" s="102">
        <f t="shared" si="95"/>
        <v>3698.9670776362727</v>
      </c>
      <c r="S110" s="103">
        <v>755.40076625213123</v>
      </c>
      <c r="T110" s="97">
        <v>647</v>
      </c>
      <c r="U110" s="99">
        <f t="shared" si="96"/>
        <v>108.40076625213123</v>
      </c>
      <c r="V110" s="101">
        <f t="shared" si="97"/>
        <v>0</v>
      </c>
      <c r="W110" s="102">
        <v>108.40076625213123</v>
      </c>
      <c r="X110" s="103">
        <v>0</v>
      </c>
      <c r="Y110" s="97">
        <v>0</v>
      </c>
      <c r="Z110" s="99">
        <f t="shared" si="98"/>
        <v>0</v>
      </c>
      <c r="AA110" s="101">
        <f t="shared" si="99"/>
        <v>0</v>
      </c>
      <c r="AB110" s="102">
        <v>0</v>
      </c>
      <c r="AC110" s="103">
        <v>0</v>
      </c>
      <c r="AD110" s="97">
        <v>0</v>
      </c>
      <c r="AE110" s="97">
        <f t="shared" si="100"/>
        <v>0</v>
      </c>
      <c r="AF110" s="97">
        <f t="shared" si="101"/>
        <v>0</v>
      </c>
      <c r="AG110" s="252">
        <f t="shared" si="102"/>
        <v>0</v>
      </c>
      <c r="AH110" s="103">
        <v>29503.524052524219</v>
      </c>
      <c r="AI110" s="97">
        <v>15680.42097478753</v>
      </c>
      <c r="AJ110" s="99">
        <f t="shared" si="103"/>
        <v>13823.103077736689</v>
      </c>
      <c r="AK110" s="181">
        <f t="shared" si="104"/>
        <v>0</v>
      </c>
      <c r="AL110" s="102">
        <f t="shared" si="105"/>
        <v>13823.103077736689</v>
      </c>
      <c r="AM110" s="103">
        <v>1803.0238840362838</v>
      </c>
      <c r="AN110" s="97">
        <v>1572.77</v>
      </c>
      <c r="AO110" s="97">
        <f t="shared" si="106"/>
        <v>230.25388403628381</v>
      </c>
      <c r="AP110" s="97">
        <f t="shared" si="107"/>
        <v>0</v>
      </c>
      <c r="AQ110" s="252">
        <f t="shared" si="108"/>
        <v>230.25388403628381</v>
      </c>
      <c r="AR110" s="103">
        <v>85.516675547847001</v>
      </c>
      <c r="AS110" s="97">
        <v>295.65999999999997</v>
      </c>
      <c r="AT110" s="99">
        <f t="shared" si="109"/>
        <v>0</v>
      </c>
      <c r="AU110" s="181">
        <f t="shared" si="110"/>
        <v>-210.14332445215297</v>
      </c>
      <c r="AV110" s="100">
        <f t="shared" si="111"/>
        <v>-210.14332445215297</v>
      </c>
      <c r="AW110" s="103">
        <v>16333.790431625097</v>
      </c>
      <c r="AX110" s="97">
        <v>18185.07</v>
      </c>
      <c r="AY110" s="97">
        <f t="shared" si="112"/>
        <v>0</v>
      </c>
      <c r="AZ110" s="97">
        <f t="shared" si="113"/>
        <v>-1851.2795683749027</v>
      </c>
      <c r="BA110" s="102">
        <f t="shared" si="114"/>
        <v>-1851.2795683749027</v>
      </c>
      <c r="BB110" s="103">
        <v>8385.0713454690522</v>
      </c>
      <c r="BC110" s="97">
        <v>13643.470000000001</v>
      </c>
      <c r="BD110" s="99">
        <f t="shared" si="115"/>
        <v>0</v>
      </c>
      <c r="BE110" s="181">
        <f t="shared" si="116"/>
        <v>-5258.398654530949</v>
      </c>
      <c r="BF110" s="100">
        <f t="shared" si="117"/>
        <v>-5258.398654530949</v>
      </c>
      <c r="BG110" s="103">
        <v>36786.941920570127</v>
      </c>
      <c r="BH110" s="97">
        <v>8412.1406164475593</v>
      </c>
      <c r="BI110" s="97">
        <f t="shared" si="118"/>
        <v>28374.801304122568</v>
      </c>
      <c r="BJ110" s="97">
        <f t="shared" si="119"/>
        <v>0</v>
      </c>
      <c r="BK110" s="252">
        <f t="shared" si="120"/>
        <v>28374.801304122568</v>
      </c>
      <c r="BL110" s="103">
        <v>6680.0488205616184</v>
      </c>
      <c r="BM110" s="97">
        <v>9122.5071179386068</v>
      </c>
      <c r="BN110" s="99">
        <f t="shared" si="121"/>
        <v>0</v>
      </c>
      <c r="BO110" s="181">
        <f t="shared" si="122"/>
        <v>-2442.4582973769884</v>
      </c>
      <c r="BP110" s="100">
        <f t="shared" si="123"/>
        <v>-2442.4582973769884</v>
      </c>
      <c r="BQ110" s="103">
        <v>3.7999637422402932</v>
      </c>
      <c r="BR110" s="97">
        <v>0</v>
      </c>
      <c r="BS110" s="97">
        <f t="shared" si="124"/>
        <v>3.7999637422402932</v>
      </c>
      <c r="BT110" s="97">
        <f t="shared" si="125"/>
        <v>0</v>
      </c>
      <c r="BU110" s="102">
        <f t="shared" si="126"/>
        <v>3.7999637422402932</v>
      </c>
      <c r="BV110" s="103">
        <v>9463.7255922037366</v>
      </c>
      <c r="BW110" s="97">
        <v>43182.2</v>
      </c>
      <c r="BX110" s="99">
        <f t="shared" si="127"/>
        <v>0</v>
      </c>
      <c r="BY110" s="101">
        <f t="shared" si="128"/>
        <v>-33718.47440779626</v>
      </c>
      <c r="BZ110" s="250">
        <f t="shared" si="129"/>
        <v>-33718.47440779626</v>
      </c>
      <c r="CA110" s="103">
        <v>0</v>
      </c>
      <c r="CB110" s="97">
        <v>0</v>
      </c>
      <c r="CC110" s="97">
        <f t="shared" si="130"/>
        <v>0</v>
      </c>
      <c r="CD110" s="97">
        <f t="shared" si="131"/>
        <v>0</v>
      </c>
      <c r="CE110" s="102">
        <f t="shared" si="132"/>
        <v>0</v>
      </c>
      <c r="CF110" s="254">
        <f t="shared" si="133"/>
        <v>176241.09128243997</v>
      </c>
      <c r="CG110" s="97">
        <f t="shared" si="134"/>
        <v>173845.48497789487</v>
      </c>
      <c r="CH110" s="97">
        <f t="shared" si="135"/>
        <v>2395.606304545101</v>
      </c>
      <c r="CI110" s="104">
        <f t="shared" si="136"/>
        <v>0</v>
      </c>
      <c r="CJ110" s="97">
        <f t="shared" si="137"/>
        <v>2395.606304545101</v>
      </c>
      <c r="CK110" s="259">
        <f t="shared" si="138"/>
        <v>0.98640722043245888</v>
      </c>
      <c r="CL110" s="107">
        <v>25289.64</v>
      </c>
      <c r="CM110" s="108">
        <v>17290.620000000006</v>
      </c>
      <c r="CN110" s="176">
        <f t="shared" si="139"/>
        <v>7999.0199999999932</v>
      </c>
      <c r="CR110" s="133"/>
      <c r="CS110" s="133"/>
    </row>
    <row r="111" spans="1:97" ht="15.75" customHeight="1" x14ac:dyDescent="0.2">
      <c r="A111" s="225">
        <v>105</v>
      </c>
      <c r="B111" s="223" t="s">
        <v>131</v>
      </c>
      <c r="C111" s="94">
        <v>2882.7</v>
      </c>
      <c r="D111" s="95">
        <v>7562.457104059682</v>
      </c>
      <c r="E111" s="95">
        <v>8288.443897202138</v>
      </c>
      <c r="F111" s="96">
        <f t="shared" si="87"/>
        <v>0</v>
      </c>
      <c r="G111" s="97">
        <f t="shared" si="88"/>
        <v>-725.98679314245601</v>
      </c>
      <c r="H111" s="164">
        <f t="shared" si="89"/>
        <v>-725.98679314245601</v>
      </c>
      <c r="I111" s="165">
        <v>13742.738855978463</v>
      </c>
      <c r="J111" s="95">
        <v>16063.650618347063</v>
      </c>
      <c r="K111" s="97">
        <f t="shared" si="90"/>
        <v>0</v>
      </c>
      <c r="L111" s="97">
        <f t="shared" si="91"/>
        <v>-2320.9117623685997</v>
      </c>
      <c r="M111" s="166">
        <f t="shared" si="92"/>
        <v>-2320.9117623685997</v>
      </c>
      <c r="N111" s="103">
        <v>13095.56682581118</v>
      </c>
      <c r="O111" s="98">
        <v>12035.21</v>
      </c>
      <c r="P111" s="99">
        <f t="shared" si="93"/>
        <v>1060.3568258111809</v>
      </c>
      <c r="Q111" s="99">
        <f t="shared" si="94"/>
        <v>0</v>
      </c>
      <c r="R111" s="102">
        <f t="shared" si="95"/>
        <v>1060.3568258111809</v>
      </c>
      <c r="S111" s="103">
        <v>589.16003319860204</v>
      </c>
      <c r="T111" s="97">
        <v>529.42000000000007</v>
      </c>
      <c r="U111" s="99">
        <f t="shared" si="96"/>
        <v>59.740033198601964</v>
      </c>
      <c r="V111" s="101">
        <f t="shared" si="97"/>
        <v>0</v>
      </c>
      <c r="W111" s="102">
        <v>59.740033198601964</v>
      </c>
      <c r="X111" s="103">
        <v>0</v>
      </c>
      <c r="Y111" s="97">
        <v>0</v>
      </c>
      <c r="Z111" s="99">
        <f t="shared" si="98"/>
        <v>0</v>
      </c>
      <c r="AA111" s="101">
        <f t="shared" si="99"/>
        <v>0</v>
      </c>
      <c r="AB111" s="102">
        <v>0</v>
      </c>
      <c r="AC111" s="103">
        <v>0</v>
      </c>
      <c r="AD111" s="97">
        <v>0</v>
      </c>
      <c r="AE111" s="97">
        <f t="shared" si="100"/>
        <v>0</v>
      </c>
      <c r="AF111" s="97">
        <f t="shared" si="101"/>
        <v>0</v>
      </c>
      <c r="AG111" s="252">
        <f t="shared" si="102"/>
        <v>0</v>
      </c>
      <c r="AH111" s="103">
        <v>17514.572282545192</v>
      </c>
      <c r="AI111" s="97">
        <v>17105.955007461394</v>
      </c>
      <c r="AJ111" s="99">
        <f t="shared" si="103"/>
        <v>408.61727508379772</v>
      </c>
      <c r="AK111" s="181">
        <f t="shared" si="104"/>
        <v>0</v>
      </c>
      <c r="AL111" s="102">
        <f t="shared" si="105"/>
        <v>408.61727508379772</v>
      </c>
      <c r="AM111" s="103">
        <v>1186.1847888369368</v>
      </c>
      <c r="AN111" s="97">
        <v>1018.6899999999999</v>
      </c>
      <c r="AO111" s="97">
        <f t="shared" si="106"/>
        <v>167.49478883693689</v>
      </c>
      <c r="AP111" s="97">
        <f t="shared" si="107"/>
        <v>0</v>
      </c>
      <c r="AQ111" s="252">
        <f t="shared" si="108"/>
        <v>167.49478883693689</v>
      </c>
      <c r="AR111" s="103">
        <v>51.895266279461936</v>
      </c>
      <c r="AS111" s="97">
        <v>145.06</v>
      </c>
      <c r="AT111" s="99">
        <f t="shared" si="109"/>
        <v>0</v>
      </c>
      <c r="AU111" s="181">
        <f t="shared" si="110"/>
        <v>-93.164733720538067</v>
      </c>
      <c r="AV111" s="100">
        <f t="shared" si="111"/>
        <v>-93.164733720538067</v>
      </c>
      <c r="AW111" s="103">
        <v>1052.1521007117337</v>
      </c>
      <c r="AX111" s="97">
        <v>794.41</v>
      </c>
      <c r="AY111" s="97">
        <f t="shared" si="112"/>
        <v>257.74210071173377</v>
      </c>
      <c r="AZ111" s="97">
        <f t="shared" si="113"/>
        <v>0</v>
      </c>
      <c r="BA111" s="102">
        <f t="shared" si="114"/>
        <v>257.74210071173377</v>
      </c>
      <c r="BB111" s="103">
        <v>5066.1841947203829</v>
      </c>
      <c r="BC111" s="97">
        <v>8094.2199999999993</v>
      </c>
      <c r="BD111" s="99">
        <f t="shared" si="115"/>
        <v>0</v>
      </c>
      <c r="BE111" s="181">
        <f t="shared" si="116"/>
        <v>-3028.0358052796164</v>
      </c>
      <c r="BF111" s="100">
        <f t="shared" si="117"/>
        <v>-3028.0358052796164</v>
      </c>
      <c r="BG111" s="103">
        <v>34472.771318844003</v>
      </c>
      <c r="BH111" s="97">
        <v>13804.550803895276</v>
      </c>
      <c r="BI111" s="97">
        <f t="shared" si="118"/>
        <v>20668.220514948727</v>
      </c>
      <c r="BJ111" s="97">
        <f t="shared" si="119"/>
        <v>0</v>
      </c>
      <c r="BK111" s="252">
        <f t="shared" si="120"/>
        <v>20668.220514948727</v>
      </c>
      <c r="BL111" s="103">
        <v>4450.6703435499239</v>
      </c>
      <c r="BM111" s="97">
        <v>5597.5119326519944</v>
      </c>
      <c r="BN111" s="99">
        <f t="shared" si="121"/>
        <v>0</v>
      </c>
      <c r="BO111" s="181">
        <f t="shared" si="122"/>
        <v>-1146.8415891020704</v>
      </c>
      <c r="BP111" s="100">
        <f t="shared" si="123"/>
        <v>-1146.8415891020704</v>
      </c>
      <c r="BQ111" s="103">
        <v>4.6123116106527871</v>
      </c>
      <c r="BR111" s="97">
        <v>0</v>
      </c>
      <c r="BS111" s="97">
        <f t="shared" si="124"/>
        <v>4.6123116106527871</v>
      </c>
      <c r="BT111" s="97">
        <f t="shared" si="125"/>
        <v>0</v>
      </c>
      <c r="BU111" s="102">
        <f t="shared" si="126"/>
        <v>4.6123116106527871</v>
      </c>
      <c r="BV111" s="103">
        <v>7316.044959863184</v>
      </c>
      <c r="BW111" s="97">
        <v>4707.4199999999992</v>
      </c>
      <c r="BX111" s="99">
        <f t="shared" si="127"/>
        <v>2608.6249598631848</v>
      </c>
      <c r="BY111" s="101">
        <f t="shared" si="128"/>
        <v>0</v>
      </c>
      <c r="BZ111" s="250">
        <f t="shared" si="129"/>
        <v>2608.6249598631848</v>
      </c>
      <c r="CA111" s="103">
        <v>0</v>
      </c>
      <c r="CB111" s="97">
        <v>0</v>
      </c>
      <c r="CC111" s="97">
        <f t="shared" si="130"/>
        <v>0</v>
      </c>
      <c r="CD111" s="97">
        <f t="shared" si="131"/>
        <v>0</v>
      </c>
      <c r="CE111" s="102">
        <f t="shared" si="132"/>
        <v>0</v>
      </c>
      <c r="CF111" s="254">
        <f t="shared" si="133"/>
        <v>106105.0103860094</v>
      </c>
      <c r="CG111" s="97">
        <f t="shared" si="134"/>
        <v>88184.542259557871</v>
      </c>
      <c r="CH111" s="97">
        <f t="shared" si="135"/>
        <v>17920.468126451524</v>
      </c>
      <c r="CI111" s="104">
        <f t="shared" si="136"/>
        <v>0</v>
      </c>
      <c r="CJ111" s="97">
        <f t="shared" si="137"/>
        <v>17920.468126451524</v>
      </c>
      <c r="CK111" s="259">
        <f t="shared" si="138"/>
        <v>0.83110629685387172</v>
      </c>
      <c r="CL111" s="107">
        <v>8708.5300000000007</v>
      </c>
      <c r="CM111" s="108">
        <v>10412.869999999997</v>
      </c>
      <c r="CN111" s="176"/>
      <c r="CR111" s="133"/>
      <c r="CS111" s="133"/>
    </row>
    <row r="112" spans="1:97" ht="15.75" customHeight="1" x14ac:dyDescent="0.2">
      <c r="A112" s="225">
        <v>106</v>
      </c>
      <c r="B112" s="223" t="s">
        <v>132</v>
      </c>
      <c r="C112" s="94">
        <v>4475.84</v>
      </c>
      <c r="D112" s="95">
        <v>9701.3955297690445</v>
      </c>
      <c r="E112" s="95">
        <v>10153.244838863093</v>
      </c>
      <c r="F112" s="96">
        <f t="shared" si="87"/>
        <v>0</v>
      </c>
      <c r="G112" s="97">
        <f t="shared" si="88"/>
        <v>-451.84930909404829</v>
      </c>
      <c r="H112" s="164">
        <f t="shared" si="89"/>
        <v>-451.84930909404829</v>
      </c>
      <c r="I112" s="165">
        <v>23446.705382005217</v>
      </c>
      <c r="J112" s="95">
        <v>23476.837846804625</v>
      </c>
      <c r="K112" s="97">
        <f t="shared" si="90"/>
        <v>0</v>
      </c>
      <c r="L112" s="97">
        <f t="shared" si="91"/>
        <v>-30.132464799407899</v>
      </c>
      <c r="M112" s="166">
        <f t="shared" si="92"/>
        <v>-30.132464799407899</v>
      </c>
      <c r="N112" s="103">
        <v>19393.837921407616</v>
      </c>
      <c r="O112" s="98">
        <v>17579.219999999998</v>
      </c>
      <c r="P112" s="99">
        <f t="shared" si="93"/>
        <v>1814.6179214076183</v>
      </c>
      <c r="Q112" s="99">
        <f t="shared" si="94"/>
        <v>0</v>
      </c>
      <c r="R112" s="102">
        <f t="shared" si="95"/>
        <v>1814.6179214076183</v>
      </c>
      <c r="S112" s="103">
        <v>848.16866286745744</v>
      </c>
      <c r="T112" s="97">
        <v>558.9899999999999</v>
      </c>
      <c r="U112" s="99">
        <f t="shared" si="96"/>
        <v>289.17866286745755</v>
      </c>
      <c r="V112" s="101">
        <f t="shared" si="97"/>
        <v>0</v>
      </c>
      <c r="W112" s="102">
        <v>289.17866286745755</v>
      </c>
      <c r="X112" s="103">
        <v>0</v>
      </c>
      <c r="Y112" s="97">
        <v>0</v>
      </c>
      <c r="Z112" s="99">
        <f t="shared" si="98"/>
        <v>0</v>
      </c>
      <c r="AA112" s="101">
        <f t="shared" si="99"/>
        <v>0</v>
      </c>
      <c r="AB112" s="102">
        <v>0</v>
      </c>
      <c r="AC112" s="103">
        <v>0</v>
      </c>
      <c r="AD112" s="97">
        <v>0</v>
      </c>
      <c r="AE112" s="97">
        <f t="shared" si="100"/>
        <v>0</v>
      </c>
      <c r="AF112" s="97">
        <f t="shared" si="101"/>
        <v>0</v>
      </c>
      <c r="AG112" s="252">
        <f t="shared" si="102"/>
        <v>0</v>
      </c>
      <c r="AH112" s="103">
        <v>25686.86290680604</v>
      </c>
      <c r="AI112" s="97">
        <v>16998.076757087554</v>
      </c>
      <c r="AJ112" s="99">
        <f t="shared" si="103"/>
        <v>8688.7861497184858</v>
      </c>
      <c r="AK112" s="181">
        <f t="shared" si="104"/>
        <v>0</v>
      </c>
      <c r="AL112" s="102">
        <f t="shared" si="105"/>
        <v>8688.7861497184858</v>
      </c>
      <c r="AM112" s="103">
        <v>1633.6923418742804</v>
      </c>
      <c r="AN112" s="97">
        <v>1414.2399999999996</v>
      </c>
      <c r="AO112" s="97">
        <f t="shared" si="106"/>
        <v>219.45234187428082</v>
      </c>
      <c r="AP112" s="97">
        <f t="shared" si="107"/>
        <v>0</v>
      </c>
      <c r="AQ112" s="252">
        <f t="shared" si="108"/>
        <v>219.45234187428082</v>
      </c>
      <c r="AR112" s="103">
        <v>80.561912796662057</v>
      </c>
      <c r="AS112" s="97">
        <v>145.07</v>
      </c>
      <c r="AT112" s="99">
        <f t="shared" si="109"/>
        <v>0</v>
      </c>
      <c r="AU112" s="181">
        <f t="shared" si="110"/>
        <v>-64.508087203337936</v>
      </c>
      <c r="AV112" s="100">
        <f t="shared" si="111"/>
        <v>-64.508087203337936</v>
      </c>
      <c r="AW112" s="103">
        <v>10970.286768421174</v>
      </c>
      <c r="AX112" s="97">
        <v>7994.9</v>
      </c>
      <c r="AY112" s="97">
        <f t="shared" si="112"/>
        <v>2975.3867684211746</v>
      </c>
      <c r="AZ112" s="97">
        <f t="shared" si="113"/>
        <v>0</v>
      </c>
      <c r="BA112" s="102">
        <f t="shared" si="114"/>
        <v>2975.3867684211746</v>
      </c>
      <c r="BB112" s="103">
        <v>9018.8136218912823</v>
      </c>
      <c r="BC112" s="97">
        <v>7925.6799999999994</v>
      </c>
      <c r="BD112" s="99">
        <f t="shared" si="115"/>
        <v>1093.1336218912829</v>
      </c>
      <c r="BE112" s="181">
        <f t="shared" si="116"/>
        <v>0</v>
      </c>
      <c r="BF112" s="100">
        <f t="shared" si="117"/>
        <v>1093.1336218912829</v>
      </c>
      <c r="BG112" s="103">
        <v>45235.117426970392</v>
      </c>
      <c r="BH112" s="97">
        <v>59345.936205842925</v>
      </c>
      <c r="BI112" s="97">
        <f t="shared" si="118"/>
        <v>0</v>
      </c>
      <c r="BJ112" s="97">
        <f t="shared" si="119"/>
        <v>-14110.818778872534</v>
      </c>
      <c r="BK112" s="252">
        <f t="shared" si="120"/>
        <v>-14110.818778872534</v>
      </c>
      <c r="BL112" s="103">
        <v>8018.4843693044595</v>
      </c>
      <c r="BM112" s="97">
        <v>9470.4502934453194</v>
      </c>
      <c r="BN112" s="99">
        <f t="shared" si="121"/>
        <v>0</v>
      </c>
      <c r="BO112" s="181">
        <f t="shared" si="122"/>
        <v>-1451.9659241408599</v>
      </c>
      <c r="BP112" s="100">
        <f t="shared" si="123"/>
        <v>-1451.9659241408599</v>
      </c>
      <c r="BQ112" s="103">
        <v>3.5806726285181325</v>
      </c>
      <c r="BR112" s="97">
        <v>0</v>
      </c>
      <c r="BS112" s="97">
        <f t="shared" si="124"/>
        <v>3.5806726285181325</v>
      </c>
      <c r="BT112" s="97">
        <f t="shared" si="125"/>
        <v>0</v>
      </c>
      <c r="BU112" s="102">
        <f t="shared" si="126"/>
        <v>3.5806726285181325</v>
      </c>
      <c r="BV112" s="103">
        <v>11509.631883494345</v>
      </c>
      <c r="BW112" s="97">
        <v>12984.44</v>
      </c>
      <c r="BX112" s="99">
        <f t="shared" si="127"/>
        <v>0</v>
      </c>
      <c r="BY112" s="101">
        <f t="shared" si="128"/>
        <v>-1474.8081165056556</v>
      </c>
      <c r="BZ112" s="250">
        <f t="shared" si="129"/>
        <v>-1474.8081165056556</v>
      </c>
      <c r="CA112" s="103">
        <v>0</v>
      </c>
      <c r="CB112" s="97">
        <v>0</v>
      </c>
      <c r="CC112" s="97">
        <f t="shared" si="130"/>
        <v>0</v>
      </c>
      <c r="CD112" s="97">
        <f t="shared" si="131"/>
        <v>0</v>
      </c>
      <c r="CE112" s="102">
        <f t="shared" si="132"/>
        <v>0</v>
      </c>
      <c r="CF112" s="254">
        <f t="shared" si="133"/>
        <v>165547.13940023648</v>
      </c>
      <c r="CG112" s="97">
        <f t="shared" si="134"/>
        <v>168047.08594204352</v>
      </c>
      <c r="CH112" s="97">
        <f t="shared" si="135"/>
        <v>0</v>
      </c>
      <c r="CI112" s="104">
        <f t="shared" si="136"/>
        <v>-2499.9465418070322</v>
      </c>
      <c r="CJ112" s="97">
        <f t="shared" si="137"/>
        <v>-2499.9465418070322</v>
      </c>
      <c r="CK112" s="259">
        <f t="shared" si="138"/>
        <v>1.0151011159169776</v>
      </c>
      <c r="CL112" s="107">
        <v>4962.96</v>
      </c>
      <c r="CM112" s="108">
        <v>16316.229999999996</v>
      </c>
      <c r="CN112" s="176"/>
      <c r="CR112" s="133"/>
      <c r="CS112" s="133"/>
    </row>
    <row r="113" spans="1:97" ht="15.75" customHeight="1" x14ac:dyDescent="0.2">
      <c r="A113" s="225">
        <v>107</v>
      </c>
      <c r="B113" s="223" t="s">
        <v>133</v>
      </c>
      <c r="C113" s="94">
        <v>2734.5</v>
      </c>
      <c r="D113" s="95">
        <v>6321.155528039224</v>
      </c>
      <c r="E113" s="95">
        <v>6556.6783992267847</v>
      </c>
      <c r="F113" s="96">
        <f t="shared" si="87"/>
        <v>0</v>
      </c>
      <c r="G113" s="97">
        <f t="shared" si="88"/>
        <v>-235.52287118756067</v>
      </c>
      <c r="H113" s="164">
        <f t="shared" si="89"/>
        <v>-235.52287118756067</v>
      </c>
      <c r="I113" s="165">
        <v>8496.8067909725087</v>
      </c>
      <c r="J113" s="95">
        <v>10952.763504693079</v>
      </c>
      <c r="K113" s="97">
        <f t="shared" si="90"/>
        <v>0</v>
      </c>
      <c r="L113" s="97">
        <f t="shared" si="91"/>
        <v>-2455.9567137205704</v>
      </c>
      <c r="M113" s="166">
        <f t="shared" si="92"/>
        <v>-2455.9567137205704</v>
      </c>
      <c r="N113" s="103">
        <v>9708.9334167588859</v>
      </c>
      <c r="O113" s="98">
        <v>8479.7799999999988</v>
      </c>
      <c r="P113" s="99">
        <f t="shared" si="93"/>
        <v>1229.153416758887</v>
      </c>
      <c r="Q113" s="99">
        <f t="shared" si="94"/>
        <v>0</v>
      </c>
      <c r="R113" s="102">
        <f t="shared" si="95"/>
        <v>1229.153416758887</v>
      </c>
      <c r="S113" s="103">
        <v>576.97509652280451</v>
      </c>
      <c r="T113" s="97">
        <v>374.93999999999994</v>
      </c>
      <c r="U113" s="99">
        <f t="shared" si="96"/>
        <v>202.03509652280457</v>
      </c>
      <c r="V113" s="101">
        <f t="shared" si="97"/>
        <v>0</v>
      </c>
      <c r="W113" s="102">
        <v>202.03509652280457</v>
      </c>
      <c r="X113" s="103">
        <v>0</v>
      </c>
      <c r="Y113" s="97">
        <v>0</v>
      </c>
      <c r="Z113" s="99">
        <f t="shared" si="98"/>
        <v>0</v>
      </c>
      <c r="AA113" s="101">
        <f t="shared" si="99"/>
        <v>0</v>
      </c>
      <c r="AB113" s="102">
        <v>0</v>
      </c>
      <c r="AC113" s="103">
        <v>0</v>
      </c>
      <c r="AD113" s="97">
        <v>0</v>
      </c>
      <c r="AE113" s="97">
        <f t="shared" si="100"/>
        <v>0</v>
      </c>
      <c r="AF113" s="97">
        <f t="shared" si="101"/>
        <v>0</v>
      </c>
      <c r="AG113" s="252">
        <f t="shared" si="102"/>
        <v>0</v>
      </c>
      <c r="AH113" s="103">
        <v>16942.951555515465</v>
      </c>
      <c r="AI113" s="97">
        <v>10336.724660114622</v>
      </c>
      <c r="AJ113" s="99">
        <f t="shared" si="103"/>
        <v>6606.2268954008432</v>
      </c>
      <c r="AK113" s="181">
        <f t="shared" si="104"/>
        <v>0</v>
      </c>
      <c r="AL113" s="102">
        <f t="shared" si="105"/>
        <v>6606.2268954008432</v>
      </c>
      <c r="AM113" s="103">
        <v>1169.0028245349629</v>
      </c>
      <c r="AN113" s="97">
        <v>1018.1899999999999</v>
      </c>
      <c r="AO113" s="97">
        <f t="shared" si="106"/>
        <v>150.81282453496294</v>
      </c>
      <c r="AP113" s="97">
        <f t="shared" si="107"/>
        <v>0</v>
      </c>
      <c r="AQ113" s="252">
        <f t="shared" si="108"/>
        <v>150.81282453496294</v>
      </c>
      <c r="AR113" s="103">
        <v>51.957344118272943</v>
      </c>
      <c r="AS113" s="97">
        <v>451.79</v>
      </c>
      <c r="AT113" s="99">
        <f t="shared" si="109"/>
        <v>0</v>
      </c>
      <c r="AU113" s="181">
        <f t="shared" si="110"/>
        <v>-399.83265588172708</v>
      </c>
      <c r="AV113" s="100">
        <f t="shared" si="111"/>
        <v>-399.83265588172708</v>
      </c>
      <c r="AW113" s="103">
        <v>1036.3719212313722</v>
      </c>
      <c r="AX113" s="97">
        <v>1440.62</v>
      </c>
      <c r="AY113" s="97">
        <f t="shared" si="112"/>
        <v>0</v>
      </c>
      <c r="AZ113" s="97">
        <f t="shared" si="113"/>
        <v>-404.24807876862769</v>
      </c>
      <c r="BA113" s="102">
        <f t="shared" si="114"/>
        <v>-404.24807876862769</v>
      </c>
      <c r="BB113" s="103">
        <v>4878.3525576340835</v>
      </c>
      <c r="BC113" s="97">
        <v>7704.4299999999985</v>
      </c>
      <c r="BD113" s="99">
        <f t="shared" si="115"/>
        <v>0</v>
      </c>
      <c r="BE113" s="181">
        <f t="shared" si="116"/>
        <v>-2826.077442365915</v>
      </c>
      <c r="BF113" s="100">
        <f t="shared" si="117"/>
        <v>-2826.077442365915</v>
      </c>
      <c r="BG113" s="103">
        <v>37822.188666763141</v>
      </c>
      <c r="BH113" s="97">
        <v>27300.168749514611</v>
      </c>
      <c r="BI113" s="97">
        <f t="shared" si="118"/>
        <v>10522.01991724853</v>
      </c>
      <c r="BJ113" s="97">
        <f t="shared" si="119"/>
        <v>0</v>
      </c>
      <c r="BK113" s="252">
        <f t="shared" si="120"/>
        <v>10522.01991724853</v>
      </c>
      <c r="BL113" s="103">
        <v>4857.8048762960616</v>
      </c>
      <c r="BM113" s="97">
        <v>4020.8865286897171</v>
      </c>
      <c r="BN113" s="99">
        <f t="shared" si="121"/>
        <v>836.91834760634447</v>
      </c>
      <c r="BO113" s="181">
        <f t="shared" si="122"/>
        <v>0</v>
      </c>
      <c r="BP113" s="100">
        <f t="shared" si="123"/>
        <v>836.91834760634447</v>
      </c>
      <c r="BQ113" s="103">
        <v>5.3456051280596757</v>
      </c>
      <c r="BR113" s="97">
        <v>0</v>
      </c>
      <c r="BS113" s="97">
        <f t="shared" si="124"/>
        <v>5.3456051280596757</v>
      </c>
      <c r="BT113" s="97">
        <f t="shared" si="125"/>
        <v>0</v>
      </c>
      <c r="BU113" s="102">
        <f t="shared" si="126"/>
        <v>5.3456051280596757</v>
      </c>
      <c r="BV113" s="103">
        <v>6481.5334606031565</v>
      </c>
      <c r="BW113" s="97">
        <v>7265.79</v>
      </c>
      <c r="BX113" s="99">
        <f t="shared" si="127"/>
        <v>0</v>
      </c>
      <c r="BY113" s="101">
        <f t="shared" si="128"/>
        <v>-784.25653939684344</v>
      </c>
      <c r="BZ113" s="250">
        <f t="shared" si="129"/>
        <v>-784.25653939684344</v>
      </c>
      <c r="CA113" s="103">
        <v>0</v>
      </c>
      <c r="CB113" s="97">
        <v>0</v>
      </c>
      <c r="CC113" s="97">
        <f t="shared" si="130"/>
        <v>0</v>
      </c>
      <c r="CD113" s="97">
        <f t="shared" si="131"/>
        <v>0</v>
      </c>
      <c r="CE113" s="102">
        <f t="shared" si="132"/>
        <v>0</v>
      </c>
      <c r="CF113" s="254">
        <f t="shared" si="133"/>
        <v>98349.379644118002</v>
      </c>
      <c r="CG113" s="97">
        <f t="shared" si="134"/>
        <v>85902.761842238804</v>
      </c>
      <c r="CH113" s="97">
        <f t="shared" si="135"/>
        <v>12446.617801879198</v>
      </c>
      <c r="CI113" s="104">
        <f t="shared" si="136"/>
        <v>0</v>
      </c>
      <c r="CJ113" s="97">
        <f t="shared" si="137"/>
        <v>12446.617801879198</v>
      </c>
      <c r="CK113" s="259">
        <f t="shared" si="138"/>
        <v>0.87344487736559306</v>
      </c>
      <c r="CL113" s="107">
        <v>9010.64</v>
      </c>
      <c r="CM113" s="108">
        <v>9560.33</v>
      </c>
      <c r="CN113" s="176"/>
      <c r="CR113" s="133"/>
      <c r="CS113" s="133"/>
    </row>
    <row r="114" spans="1:97" ht="15.75" customHeight="1" x14ac:dyDescent="0.2">
      <c r="A114" s="225">
        <v>108</v>
      </c>
      <c r="B114" s="223" t="s">
        <v>134</v>
      </c>
      <c r="C114" s="94">
        <v>2781.2</v>
      </c>
      <c r="D114" s="95">
        <v>6538.5096772137167</v>
      </c>
      <c r="E114" s="95">
        <v>7188.6765481169978</v>
      </c>
      <c r="F114" s="96">
        <f t="shared" si="87"/>
        <v>0</v>
      </c>
      <c r="G114" s="97">
        <f t="shared" si="88"/>
        <v>-650.16687090328105</v>
      </c>
      <c r="H114" s="164">
        <f t="shared" si="89"/>
        <v>-650.16687090328105</v>
      </c>
      <c r="I114" s="165">
        <v>13523.402576151964</v>
      </c>
      <c r="J114" s="95">
        <v>14116.735245369888</v>
      </c>
      <c r="K114" s="97">
        <f t="shared" si="90"/>
        <v>0</v>
      </c>
      <c r="L114" s="97">
        <f t="shared" si="91"/>
        <v>-593.33266921792347</v>
      </c>
      <c r="M114" s="166">
        <f t="shared" si="92"/>
        <v>-593.33266921792347</v>
      </c>
      <c r="N114" s="103">
        <v>13734.781294727502</v>
      </c>
      <c r="O114" s="98">
        <v>11958.68</v>
      </c>
      <c r="P114" s="99">
        <f t="shared" si="93"/>
        <v>1776.1012947275012</v>
      </c>
      <c r="Q114" s="99">
        <f t="shared" si="94"/>
        <v>0</v>
      </c>
      <c r="R114" s="102">
        <f t="shared" si="95"/>
        <v>1776.1012947275012</v>
      </c>
      <c r="S114" s="103">
        <v>540.94074589060176</v>
      </c>
      <c r="T114" s="97">
        <v>386.2</v>
      </c>
      <c r="U114" s="99">
        <f t="shared" si="96"/>
        <v>154.74074589060177</v>
      </c>
      <c r="V114" s="101">
        <f t="shared" si="97"/>
        <v>0</v>
      </c>
      <c r="W114" s="102">
        <v>154.74074589060177</v>
      </c>
      <c r="X114" s="103">
        <v>0</v>
      </c>
      <c r="Y114" s="97">
        <v>0</v>
      </c>
      <c r="Z114" s="99">
        <f t="shared" si="98"/>
        <v>0</v>
      </c>
      <c r="AA114" s="101">
        <f t="shared" si="99"/>
        <v>0</v>
      </c>
      <c r="AB114" s="102">
        <v>0</v>
      </c>
      <c r="AC114" s="103">
        <v>0</v>
      </c>
      <c r="AD114" s="97">
        <v>0</v>
      </c>
      <c r="AE114" s="97">
        <f t="shared" si="100"/>
        <v>0</v>
      </c>
      <c r="AF114" s="97">
        <f t="shared" si="101"/>
        <v>0</v>
      </c>
      <c r="AG114" s="252">
        <f t="shared" si="102"/>
        <v>0</v>
      </c>
      <c r="AH114" s="103">
        <v>17112.495375985141</v>
      </c>
      <c r="AI114" s="97">
        <v>14184.523281471122</v>
      </c>
      <c r="AJ114" s="99">
        <f t="shared" si="103"/>
        <v>2927.9720945140198</v>
      </c>
      <c r="AK114" s="181">
        <f t="shared" si="104"/>
        <v>0</v>
      </c>
      <c r="AL114" s="102">
        <f t="shared" si="105"/>
        <v>2927.9720945140198</v>
      </c>
      <c r="AM114" s="103">
        <v>1181.992141163646</v>
      </c>
      <c r="AN114" s="97">
        <v>1020.72</v>
      </c>
      <c r="AO114" s="97">
        <f t="shared" si="106"/>
        <v>161.27214116364598</v>
      </c>
      <c r="AP114" s="97">
        <f t="shared" si="107"/>
        <v>0</v>
      </c>
      <c r="AQ114" s="252">
        <f t="shared" si="108"/>
        <v>161.27214116364598</v>
      </c>
      <c r="AR114" s="103">
        <v>52.837364888212377</v>
      </c>
      <c r="AS114" s="97">
        <v>145.06</v>
      </c>
      <c r="AT114" s="99">
        <f t="shared" si="109"/>
        <v>0</v>
      </c>
      <c r="AU114" s="181">
        <f t="shared" si="110"/>
        <v>-92.222635111787625</v>
      </c>
      <c r="AV114" s="100">
        <f t="shared" si="111"/>
        <v>-92.222635111787625</v>
      </c>
      <c r="AW114" s="103">
        <v>1052.6660035168495</v>
      </c>
      <c r="AX114" s="97">
        <v>1473.26</v>
      </c>
      <c r="AY114" s="97">
        <f t="shared" si="112"/>
        <v>0</v>
      </c>
      <c r="AZ114" s="97">
        <f t="shared" si="113"/>
        <v>-420.59399648315048</v>
      </c>
      <c r="BA114" s="102">
        <f t="shared" si="114"/>
        <v>-420.59399648315048</v>
      </c>
      <c r="BB114" s="103">
        <v>5072.8355466074681</v>
      </c>
      <c r="BC114" s="97">
        <v>6529.6299999999983</v>
      </c>
      <c r="BD114" s="99">
        <f t="shared" si="115"/>
        <v>0</v>
      </c>
      <c r="BE114" s="181">
        <f t="shared" si="116"/>
        <v>-1456.7944533925302</v>
      </c>
      <c r="BF114" s="100">
        <f t="shared" si="117"/>
        <v>-1456.7944533925302</v>
      </c>
      <c r="BG114" s="103">
        <v>30596.949617983479</v>
      </c>
      <c r="BH114" s="97">
        <v>22151.660803895276</v>
      </c>
      <c r="BI114" s="97">
        <f t="shared" si="118"/>
        <v>8445.2888140882023</v>
      </c>
      <c r="BJ114" s="97">
        <f t="shared" si="119"/>
        <v>0</v>
      </c>
      <c r="BK114" s="252">
        <f t="shared" si="120"/>
        <v>8445.2888140882023</v>
      </c>
      <c r="BL114" s="103">
        <v>5345.3996860938933</v>
      </c>
      <c r="BM114" s="97">
        <v>5593.6761586776829</v>
      </c>
      <c r="BN114" s="99">
        <f t="shared" si="121"/>
        <v>0</v>
      </c>
      <c r="BO114" s="181">
        <f t="shared" si="122"/>
        <v>-248.27647258378965</v>
      </c>
      <c r="BP114" s="100">
        <f t="shared" si="123"/>
        <v>-248.27647258378965</v>
      </c>
      <c r="BQ114" s="103">
        <v>5.5622455845248098</v>
      </c>
      <c r="BR114" s="97">
        <v>0</v>
      </c>
      <c r="BS114" s="97">
        <f t="shared" si="124"/>
        <v>5.5622455845248098</v>
      </c>
      <c r="BT114" s="97">
        <f t="shared" si="125"/>
        <v>0</v>
      </c>
      <c r="BU114" s="102">
        <f t="shared" si="126"/>
        <v>5.5622455845248098</v>
      </c>
      <c r="BV114" s="103">
        <v>6938.9877241929908</v>
      </c>
      <c r="BW114" s="97">
        <v>9034.2199999999993</v>
      </c>
      <c r="BX114" s="99">
        <f t="shared" si="127"/>
        <v>0</v>
      </c>
      <c r="BY114" s="101">
        <f t="shared" si="128"/>
        <v>-2095.2322758070086</v>
      </c>
      <c r="BZ114" s="250">
        <f t="shared" si="129"/>
        <v>-2095.2322758070086</v>
      </c>
      <c r="CA114" s="103">
        <v>0</v>
      </c>
      <c r="CB114" s="97">
        <v>0</v>
      </c>
      <c r="CC114" s="97">
        <f t="shared" si="130"/>
        <v>0</v>
      </c>
      <c r="CD114" s="97">
        <f t="shared" si="131"/>
        <v>0</v>
      </c>
      <c r="CE114" s="102">
        <f t="shared" si="132"/>
        <v>0</v>
      </c>
      <c r="CF114" s="254">
        <f t="shared" si="133"/>
        <v>101697.36</v>
      </c>
      <c r="CG114" s="97">
        <f t="shared" si="134"/>
        <v>93783.042037530962</v>
      </c>
      <c r="CH114" s="97">
        <f t="shared" si="135"/>
        <v>7914.3179624690383</v>
      </c>
      <c r="CI114" s="104">
        <f t="shared" si="136"/>
        <v>0</v>
      </c>
      <c r="CJ114" s="97">
        <f t="shared" si="137"/>
        <v>7914.3179624690383</v>
      </c>
      <c r="CK114" s="259">
        <f t="shared" si="138"/>
        <v>0.92217774421608345</v>
      </c>
      <c r="CL114" s="107">
        <v>12401.65</v>
      </c>
      <c r="CM114" s="108">
        <v>9920.1699999999983</v>
      </c>
      <c r="CN114" s="176">
        <f t="shared" si="139"/>
        <v>2481.4800000000014</v>
      </c>
      <c r="CR114" s="133"/>
      <c r="CS114" s="133"/>
    </row>
    <row r="115" spans="1:97" ht="15.75" customHeight="1" x14ac:dyDescent="0.2">
      <c r="A115" s="225">
        <v>109</v>
      </c>
      <c r="B115" s="223" t="s">
        <v>135</v>
      </c>
      <c r="C115" s="94">
        <v>2779.3</v>
      </c>
      <c r="D115" s="95">
        <v>6533.5533328591382</v>
      </c>
      <c r="E115" s="95">
        <v>6781.5363321169998</v>
      </c>
      <c r="F115" s="96">
        <f t="shared" si="87"/>
        <v>0</v>
      </c>
      <c r="G115" s="97">
        <f t="shared" si="88"/>
        <v>-247.98299925786159</v>
      </c>
      <c r="H115" s="164">
        <f t="shared" si="89"/>
        <v>-247.98299925786159</v>
      </c>
      <c r="I115" s="165">
        <v>13454.793896685949</v>
      </c>
      <c r="J115" s="95">
        <v>14353.718583808239</v>
      </c>
      <c r="K115" s="97">
        <f t="shared" si="90"/>
        <v>0</v>
      </c>
      <c r="L115" s="97">
        <f t="shared" si="91"/>
        <v>-898.92468712228947</v>
      </c>
      <c r="M115" s="166">
        <f t="shared" si="92"/>
        <v>-898.92468712228947</v>
      </c>
      <c r="N115" s="103">
        <v>10599.238999975716</v>
      </c>
      <c r="O115" s="98">
        <v>9830.98</v>
      </c>
      <c r="P115" s="99">
        <f t="shared" si="93"/>
        <v>768.25899997571651</v>
      </c>
      <c r="Q115" s="99">
        <f t="shared" si="94"/>
        <v>0</v>
      </c>
      <c r="R115" s="102">
        <f t="shared" si="95"/>
        <v>768.25899997571651</v>
      </c>
      <c r="S115" s="103">
        <v>573.66981912227379</v>
      </c>
      <c r="T115" s="97">
        <v>439.28</v>
      </c>
      <c r="U115" s="99">
        <f t="shared" si="96"/>
        <v>134.38981912227382</v>
      </c>
      <c r="V115" s="101">
        <f t="shared" si="97"/>
        <v>0</v>
      </c>
      <c r="W115" s="102">
        <v>134.38981912227382</v>
      </c>
      <c r="X115" s="103">
        <v>0</v>
      </c>
      <c r="Y115" s="97">
        <v>0</v>
      </c>
      <c r="Z115" s="99">
        <f t="shared" si="98"/>
        <v>0</v>
      </c>
      <c r="AA115" s="101">
        <f t="shared" si="99"/>
        <v>0</v>
      </c>
      <c r="AB115" s="102">
        <v>0</v>
      </c>
      <c r="AC115" s="103">
        <v>0</v>
      </c>
      <c r="AD115" s="97">
        <v>0</v>
      </c>
      <c r="AE115" s="97">
        <f t="shared" si="100"/>
        <v>0</v>
      </c>
      <c r="AF115" s="97">
        <f t="shared" si="101"/>
        <v>0</v>
      </c>
      <c r="AG115" s="252">
        <f t="shared" si="102"/>
        <v>0</v>
      </c>
      <c r="AH115" s="103">
        <v>17130.049288054452</v>
      </c>
      <c r="AI115" s="97">
        <v>14056.153281471123</v>
      </c>
      <c r="AJ115" s="99">
        <f t="shared" si="103"/>
        <v>3073.8960065833289</v>
      </c>
      <c r="AK115" s="181">
        <f t="shared" si="104"/>
        <v>0</v>
      </c>
      <c r="AL115" s="102">
        <f t="shared" si="105"/>
        <v>3073.8960065833289</v>
      </c>
      <c r="AM115" s="103">
        <v>1182.4746681790652</v>
      </c>
      <c r="AN115" s="97">
        <v>1023.22</v>
      </c>
      <c r="AO115" s="97">
        <f t="shared" si="106"/>
        <v>159.25466817906522</v>
      </c>
      <c r="AP115" s="97">
        <f t="shared" si="107"/>
        <v>0</v>
      </c>
      <c r="AQ115" s="252">
        <f t="shared" si="108"/>
        <v>159.25466817906522</v>
      </c>
      <c r="AR115" s="103">
        <v>52.804591813381307</v>
      </c>
      <c r="AS115" s="97">
        <v>440.71000000000004</v>
      </c>
      <c r="AT115" s="99">
        <f t="shared" si="109"/>
        <v>0</v>
      </c>
      <c r="AU115" s="181">
        <f t="shared" si="110"/>
        <v>-387.90540818661873</v>
      </c>
      <c r="AV115" s="100">
        <f t="shared" si="111"/>
        <v>-387.90540818661873</v>
      </c>
      <c r="AW115" s="103">
        <v>1051.8761661871515</v>
      </c>
      <c r="AX115" s="97">
        <v>1453.3199999999997</v>
      </c>
      <c r="AY115" s="97">
        <f t="shared" si="112"/>
        <v>0</v>
      </c>
      <c r="AZ115" s="97">
        <f t="shared" si="113"/>
        <v>-401.4438338128482</v>
      </c>
      <c r="BA115" s="102">
        <f t="shared" si="114"/>
        <v>-401.4438338128482</v>
      </c>
      <c r="BB115" s="103">
        <v>5069.069068795513</v>
      </c>
      <c r="BC115" s="97">
        <v>6642.12</v>
      </c>
      <c r="BD115" s="99">
        <f t="shared" si="115"/>
        <v>0</v>
      </c>
      <c r="BE115" s="181">
        <f t="shared" si="116"/>
        <v>-1573.0509312044869</v>
      </c>
      <c r="BF115" s="100">
        <f t="shared" si="117"/>
        <v>-1573.0509312044869</v>
      </c>
      <c r="BG115" s="103">
        <v>34235.017108751214</v>
      </c>
      <c r="BH115" s="97">
        <v>28645.590803895277</v>
      </c>
      <c r="BI115" s="97">
        <f t="shared" si="118"/>
        <v>5589.4263048559369</v>
      </c>
      <c r="BJ115" s="97">
        <f t="shared" si="119"/>
        <v>0</v>
      </c>
      <c r="BK115" s="252">
        <f t="shared" si="120"/>
        <v>5589.4263048559369</v>
      </c>
      <c r="BL115" s="103">
        <v>5306.4898668935693</v>
      </c>
      <c r="BM115" s="97">
        <v>5603.3058795436118</v>
      </c>
      <c r="BN115" s="99">
        <f t="shared" si="121"/>
        <v>0</v>
      </c>
      <c r="BO115" s="181">
        <f t="shared" si="122"/>
        <v>-296.81601265004247</v>
      </c>
      <c r="BP115" s="100">
        <f t="shared" si="123"/>
        <v>-296.81601265004247</v>
      </c>
      <c r="BQ115" s="103">
        <v>5.5586103223651238</v>
      </c>
      <c r="BR115" s="97">
        <v>0</v>
      </c>
      <c r="BS115" s="97">
        <f t="shared" si="124"/>
        <v>5.5586103223651238</v>
      </c>
      <c r="BT115" s="97">
        <f t="shared" si="125"/>
        <v>0</v>
      </c>
      <c r="BU115" s="102">
        <f t="shared" si="126"/>
        <v>5.5586103223651238</v>
      </c>
      <c r="BV115" s="103">
        <v>6921.3245823602156</v>
      </c>
      <c r="BW115" s="97">
        <v>6097.9000000000005</v>
      </c>
      <c r="BX115" s="99">
        <f t="shared" si="127"/>
        <v>823.42458236021503</v>
      </c>
      <c r="BY115" s="101">
        <f t="shared" si="128"/>
        <v>0</v>
      </c>
      <c r="BZ115" s="250">
        <f t="shared" si="129"/>
        <v>823.42458236021503</v>
      </c>
      <c r="CA115" s="103">
        <v>0</v>
      </c>
      <c r="CB115" s="97">
        <v>0</v>
      </c>
      <c r="CC115" s="97">
        <f t="shared" si="130"/>
        <v>0</v>
      </c>
      <c r="CD115" s="97">
        <f t="shared" si="131"/>
        <v>0</v>
      </c>
      <c r="CE115" s="102">
        <f t="shared" si="132"/>
        <v>0</v>
      </c>
      <c r="CF115" s="254">
        <f t="shared" si="133"/>
        <v>102115.92000000001</v>
      </c>
      <c r="CG115" s="97">
        <f t="shared" si="134"/>
        <v>95367.834880835246</v>
      </c>
      <c r="CH115" s="97">
        <f t="shared" si="135"/>
        <v>6748.0851191647671</v>
      </c>
      <c r="CI115" s="104">
        <f t="shared" si="136"/>
        <v>0</v>
      </c>
      <c r="CJ115" s="97">
        <f t="shared" si="137"/>
        <v>6748.0851191647671</v>
      </c>
      <c r="CK115" s="259">
        <f t="shared" si="138"/>
        <v>0.93391740368039811</v>
      </c>
      <c r="CL115" s="107">
        <v>14732.25</v>
      </c>
      <c r="CM115" s="108">
        <v>9983.82</v>
      </c>
      <c r="CN115" s="176">
        <f t="shared" si="139"/>
        <v>4748.43</v>
      </c>
      <c r="CR115" s="133"/>
      <c r="CS115" s="133"/>
    </row>
    <row r="116" spans="1:97" ht="15.75" customHeight="1" x14ac:dyDescent="0.2">
      <c r="A116" s="225">
        <v>110</v>
      </c>
      <c r="B116" s="223" t="s">
        <v>136</v>
      </c>
      <c r="C116" s="94">
        <v>2753.1</v>
      </c>
      <c r="D116" s="95">
        <v>6540.0726738577778</v>
      </c>
      <c r="E116" s="95">
        <v>7076.2343885591272</v>
      </c>
      <c r="F116" s="96">
        <f t="shared" si="87"/>
        <v>0</v>
      </c>
      <c r="G116" s="97">
        <f t="shared" si="88"/>
        <v>-536.16171470134941</v>
      </c>
      <c r="H116" s="164">
        <f t="shared" si="89"/>
        <v>-536.16171470134941</v>
      </c>
      <c r="I116" s="165">
        <v>13778.060137117769</v>
      </c>
      <c r="J116" s="95">
        <v>14929.059977662122</v>
      </c>
      <c r="K116" s="97">
        <f t="shared" si="90"/>
        <v>0</v>
      </c>
      <c r="L116" s="97">
        <f t="shared" si="91"/>
        <v>-1150.999840544353</v>
      </c>
      <c r="M116" s="166">
        <f t="shared" si="92"/>
        <v>-1150.999840544353</v>
      </c>
      <c r="N116" s="103">
        <v>11641.691908385012</v>
      </c>
      <c r="O116" s="98">
        <v>10559.959999999997</v>
      </c>
      <c r="P116" s="99">
        <f t="shared" si="93"/>
        <v>1081.7319083850143</v>
      </c>
      <c r="Q116" s="99">
        <f t="shared" si="94"/>
        <v>0</v>
      </c>
      <c r="R116" s="102">
        <f t="shared" si="95"/>
        <v>1081.7319083850143</v>
      </c>
      <c r="S116" s="103">
        <v>580.91225523765024</v>
      </c>
      <c r="T116" s="97">
        <v>380.02</v>
      </c>
      <c r="U116" s="99">
        <f t="shared" si="96"/>
        <v>200.89225523765026</v>
      </c>
      <c r="V116" s="101">
        <f t="shared" si="97"/>
        <v>0</v>
      </c>
      <c r="W116" s="102">
        <v>200.89225523765026</v>
      </c>
      <c r="X116" s="103">
        <v>0</v>
      </c>
      <c r="Y116" s="97">
        <v>0</v>
      </c>
      <c r="Z116" s="99">
        <f t="shared" si="98"/>
        <v>0</v>
      </c>
      <c r="AA116" s="101">
        <f t="shared" si="99"/>
        <v>0</v>
      </c>
      <c r="AB116" s="102">
        <v>0</v>
      </c>
      <c r="AC116" s="103">
        <v>0</v>
      </c>
      <c r="AD116" s="97">
        <v>0</v>
      </c>
      <c r="AE116" s="97">
        <f t="shared" si="100"/>
        <v>0</v>
      </c>
      <c r="AF116" s="97">
        <f t="shared" si="101"/>
        <v>0</v>
      </c>
      <c r="AG116" s="252">
        <f t="shared" si="102"/>
        <v>0</v>
      </c>
      <c r="AH116" s="103">
        <v>17004.754738395066</v>
      </c>
      <c r="AI116" s="97">
        <v>12519.010417442234</v>
      </c>
      <c r="AJ116" s="99">
        <f t="shared" si="103"/>
        <v>4485.7443209528319</v>
      </c>
      <c r="AK116" s="181">
        <f t="shared" si="104"/>
        <v>0</v>
      </c>
      <c r="AL116" s="102">
        <f t="shared" si="105"/>
        <v>4485.7443209528319</v>
      </c>
      <c r="AM116" s="103">
        <v>1176.9694997556553</v>
      </c>
      <c r="AN116" s="97">
        <v>1023.22</v>
      </c>
      <c r="AO116" s="97">
        <f t="shared" si="106"/>
        <v>153.74949975565528</v>
      </c>
      <c r="AP116" s="97">
        <f t="shared" si="107"/>
        <v>0</v>
      </c>
      <c r="AQ116" s="252">
        <f t="shared" si="108"/>
        <v>153.74949975565528</v>
      </c>
      <c r="AR116" s="103">
        <v>52.315979077901531</v>
      </c>
      <c r="AS116" s="97">
        <v>725.26</v>
      </c>
      <c r="AT116" s="99">
        <f t="shared" si="109"/>
        <v>0</v>
      </c>
      <c r="AU116" s="181">
        <f t="shared" si="110"/>
        <v>-672.9440209220985</v>
      </c>
      <c r="AV116" s="100">
        <f t="shared" si="111"/>
        <v>-672.9440209220985</v>
      </c>
      <c r="AW116" s="103">
        <v>1047.5625974595782</v>
      </c>
      <c r="AX116" s="97">
        <v>1453.3199999999997</v>
      </c>
      <c r="AY116" s="97">
        <f t="shared" si="112"/>
        <v>0</v>
      </c>
      <c r="AZ116" s="97">
        <f t="shared" si="113"/>
        <v>-405.75740254042148</v>
      </c>
      <c r="BA116" s="102">
        <f t="shared" si="114"/>
        <v>-405.75740254042148</v>
      </c>
      <c r="BB116" s="103">
        <v>5067.1023993503659</v>
      </c>
      <c r="BC116" s="97">
        <v>8058.63</v>
      </c>
      <c r="BD116" s="99">
        <f t="shared" si="115"/>
        <v>0</v>
      </c>
      <c r="BE116" s="181">
        <f t="shared" si="116"/>
        <v>-2991.5276006496342</v>
      </c>
      <c r="BF116" s="100">
        <f t="shared" si="117"/>
        <v>-2991.5276006496342</v>
      </c>
      <c r="BG116" s="103">
        <v>31867.616760696765</v>
      </c>
      <c r="BH116" s="97">
        <v>57126.180803895273</v>
      </c>
      <c r="BI116" s="97">
        <f t="shared" si="118"/>
        <v>0</v>
      </c>
      <c r="BJ116" s="97">
        <f t="shared" si="119"/>
        <v>-25258.564043198508</v>
      </c>
      <c r="BK116" s="252">
        <f t="shared" si="120"/>
        <v>-25258.564043198508</v>
      </c>
      <c r="BL116" s="103">
        <v>5253.0473804235589</v>
      </c>
      <c r="BM116" s="97">
        <v>5233.9145166654707</v>
      </c>
      <c r="BN116" s="99">
        <f t="shared" si="121"/>
        <v>19.132863758088206</v>
      </c>
      <c r="BO116" s="181">
        <f t="shared" si="122"/>
        <v>0</v>
      </c>
      <c r="BP116" s="100">
        <f t="shared" si="123"/>
        <v>19.132863758088206</v>
      </c>
      <c r="BQ116" s="103">
        <v>5.5058907323613209</v>
      </c>
      <c r="BR116" s="97">
        <v>0</v>
      </c>
      <c r="BS116" s="97">
        <f t="shared" si="124"/>
        <v>5.5058907323613209</v>
      </c>
      <c r="BT116" s="97">
        <f t="shared" si="125"/>
        <v>0</v>
      </c>
      <c r="BU116" s="102">
        <f t="shared" si="126"/>
        <v>5.5058907323613209</v>
      </c>
      <c r="BV116" s="103">
        <v>6877.2681481500322</v>
      </c>
      <c r="BW116" s="97">
        <v>5513.86</v>
      </c>
      <c r="BX116" s="99">
        <f t="shared" si="127"/>
        <v>1363.4081481500325</v>
      </c>
      <c r="BY116" s="101">
        <f t="shared" si="128"/>
        <v>0</v>
      </c>
      <c r="BZ116" s="250">
        <f t="shared" si="129"/>
        <v>1363.4081481500325</v>
      </c>
      <c r="CA116" s="103">
        <v>0</v>
      </c>
      <c r="CB116" s="97">
        <v>0</v>
      </c>
      <c r="CC116" s="97">
        <f t="shared" si="130"/>
        <v>0</v>
      </c>
      <c r="CD116" s="97">
        <f t="shared" si="131"/>
        <v>0</v>
      </c>
      <c r="CE116" s="102">
        <f t="shared" si="132"/>
        <v>0</v>
      </c>
      <c r="CF116" s="254">
        <f t="shared" si="133"/>
        <v>100892.8803686395</v>
      </c>
      <c r="CG116" s="97">
        <f t="shared" si="134"/>
        <v>124598.67010422422</v>
      </c>
      <c r="CH116" s="97">
        <f t="shared" si="135"/>
        <v>0</v>
      </c>
      <c r="CI116" s="104">
        <f t="shared" si="136"/>
        <v>-23705.789735584724</v>
      </c>
      <c r="CJ116" s="97">
        <f t="shared" si="137"/>
        <v>-23705.789735584724</v>
      </c>
      <c r="CK116" s="259">
        <f t="shared" si="138"/>
        <v>1.2349599857687599</v>
      </c>
      <c r="CL116" s="107">
        <v>6857.57</v>
      </c>
      <c r="CM116" s="108">
        <v>9855.5600000000013</v>
      </c>
      <c r="CN116" s="176"/>
      <c r="CR116" s="133"/>
      <c r="CS116" s="133"/>
    </row>
    <row r="117" spans="1:97" ht="15.75" customHeight="1" x14ac:dyDescent="0.2">
      <c r="A117" s="225">
        <v>111</v>
      </c>
      <c r="B117" s="223" t="s">
        <v>137</v>
      </c>
      <c r="C117" s="94">
        <v>2001.92</v>
      </c>
      <c r="D117" s="95">
        <v>6937.1267056470952</v>
      </c>
      <c r="E117" s="95">
        <v>7804.814589871904</v>
      </c>
      <c r="F117" s="96">
        <f t="shared" si="87"/>
        <v>0</v>
      </c>
      <c r="G117" s="97">
        <f t="shared" si="88"/>
        <v>-867.68788422480884</v>
      </c>
      <c r="H117" s="164">
        <f t="shared" si="89"/>
        <v>-867.68788422480884</v>
      </c>
      <c r="I117" s="165">
        <v>9302.761668578838</v>
      </c>
      <c r="J117" s="95">
        <v>10889.955371139569</v>
      </c>
      <c r="K117" s="97">
        <f t="shared" si="90"/>
        <v>0</v>
      </c>
      <c r="L117" s="97">
        <f t="shared" si="91"/>
        <v>-1587.1937025607313</v>
      </c>
      <c r="M117" s="166">
        <f t="shared" si="92"/>
        <v>-1587.1937025607313</v>
      </c>
      <c r="N117" s="103">
        <v>6716.2746313217531</v>
      </c>
      <c r="O117" s="98">
        <v>6168.3</v>
      </c>
      <c r="P117" s="99">
        <f t="shared" si="93"/>
        <v>547.9746313217529</v>
      </c>
      <c r="Q117" s="99">
        <f t="shared" si="94"/>
        <v>0</v>
      </c>
      <c r="R117" s="102">
        <f t="shared" si="95"/>
        <v>547.9746313217529</v>
      </c>
      <c r="S117" s="103">
        <v>392.37990823213141</v>
      </c>
      <c r="T117" s="97">
        <v>677.49999999999989</v>
      </c>
      <c r="U117" s="99">
        <f t="shared" si="96"/>
        <v>0</v>
      </c>
      <c r="V117" s="101">
        <f t="shared" si="97"/>
        <v>-285.12009176786847</v>
      </c>
      <c r="W117" s="102">
        <v>-285.12009176786847</v>
      </c>
      <c r="X117" s="103">
        <v>5837.5646800084405</v>
      </c>
      <c r="Y117" s="97">
        <v>3357.6716666666662</v>
      </c>
      <c r="Z117" s="99">
        <f t="shared" si="98"/>
        <v>2479.8930133417743</v>
      </c>
      <c r="AA117" s="101">
        <f t="shared" si="99"/>
        <v>0</v>
      </c>
      <c r="AB117" s="102">
        <v>2479.8930133417743</v>
      </c>
      <c r="AC117" s="103">
        <v>231.56910234547536</v>
      </c>
      <c r="AD117" s="97">
        <v>295.72999999999996</v>
      </c>
      <c r="AE117" s="97">
        <f t="shared" si="100"/>
        <v>0</v>
      </c>
      <c r="AF117" s="97">
        <f t="shared" si="101"/>
        <v>-64.160897654524604</v>
      </c>
      <c r="AG117" s="252">
        <f t="shared" si="102"/>
        <v>-64.160897654524604</v>
      </c>
      <c r="AH117" s="103">
        <v>11881.433081884046</v>
      </c>
      <c r="AI117" s="97">
        <v>10944.072921232048</v>
      </c>
      <c r="AJ117" s="99">
        <f t="shared" si="103"/>
        <v>937.36016065199874</v>
      </c>
      <c r="AK117" s="181">
        <f t="shared" si="104"/>
        <v>0</v>
      </c>
      <c r="AL117" s="102">
        <f t="shared" si="105"/>
        <v>937.36016065199874</v>
      </c>
      <c r="AM117" s="103">
        <v>460.45014554047532</v>
      </c>
      <c r="AN117" s="97">
        <v>387.69</v>
      </c>
      <c r="AO117" s="97">
        <f t="shared" si="106"/>
        <v>72.760145540475321</v>
      </c>
      <c r="AP117" s="97">
        <f t="shared" si="107"/>
        <v>0</v>
      </c>
      <c r="AQ117" s="252">
        <f t="shared" si="108"/>
        <v>72.760145540475321</v>
      </c>
      <c r="AR117" s="103">
        <v>19.014353851934924</v>
      </c>
      <c r="AS117" s="97">
        <v>0</v>
      </c>
      <c r="AT117" s="99">
        <f t="shared" si="109"/>
        <v>19.014353851934924</v>
      </c>
      <c r="AU117" s="181">
        <f t="shared" si="110"/>
        <v>0</v>
      </c>
      <c r="AV117" s="100">
        <f t="shared" si="111"/>
        <v>19.014353851934924</v>
      </c>
      <c r="AW117" s="103">
        <v>621.59339849492665</v>
      </c>
      <c r="AX117" s="97">
        <v>858.59</v>
      </c>
      <c r="AY117" s="97">
        <f t="shared" si="112"/>
        <v>0</v>
      </c>
      <c r="AZ117" s="97">
        <f t="shared" si="113"/>
        <v>-236.99660150507339</v>
      </c>
      <c r="BA117" s="102">
        <f t="shared" si="114"/>
        <v>-236.99660150507339</v>
      </c>
      <c r="BB117" s="103">
        <v>1325.2672983537818</v>
      </c>
      <c r="BC117" s="97">
        <v>1593.15</v>
      </c>
      <c r="BD117" s="99">
        <f t="shared" si="115"/>
        <v>0</v>
      </c>
      <c r="BE117" s="181">
        <f t="shared" si="116"/>
        <v>-267.88270164621827</v>
      </c>
      <c r="BF117" s="100">
        <f t="shared" si="117"/>
        <v>-267.88270164621827</v>
      </c>
      <c r="BG117" s="103">
        <v>17322.683978810797</v>
      </c>
      <c r="BH117" s="97">
        <v>50039.53810876872</v>
      </c>
      <c r="BI117" s="97">
        <f t="shared" si="118"/>
        <v>0</v>
      </c>
      <c r="BJ117" s="97">
        <f t="shared" si="119"/>
        <v>-32716.854129957923</v>
      </c>
      <c r="BK117" s="252">
        <f t="shared" si="120"/>
        <v>-32716.854129957923</v>
      </c>
      <c r="BL117" s="103">
        <v>1635.3668462445107</v>
      </c>
      <c r="BM117" s="97">
        <v>1785.4941353811469</v>
      </c>
      <c r="BN117" s="99">
        <f t="shared" si="121"/>
        <v>0</v>
      </c>
      <c r="BO117" s="181">
        <f t="shared" si="122"/>
        <v>-150.12728913663614</v>
      </c>
      <c r="BP117" s="100">
        <f t="shared" si="123"/>
        <v>-150.12728913663614</v>
      </c>
      <c r="BQ117" s="103">
        <v>4.5113399481949852</v>
      </c>
      <c r="BR117" s="97">
        <v>0</v>
      </c>
      <c r="BS117" s="97">
        <f t="shared" si="124"/>
        <v>4.5113399481949852</v>
      </c>
      <c r="BT117" s="97">
        <f t="shared" si="125"/>
        <v>0</v>
      </c>
      <c r="BU117" s="102">
        <f t="shared" si="126"/>
        <v>4.5113399481949852</v>
      </c>
      <c r="BV117" s="103">
        <v>3821.4867025309372</v>
      </c>
      <c r="BW117" s="97">
        <v>5137.9100000000008</v>
      </c>
      <c r="BX117" s="99">
        <f t="shared" si="127"/>
        <v>0</v>
      </c>
      <c r="BY117" s="101">
        <f t="shared" si="128"/>
        <v>-1316.4232974690635</v>
      </c>
      <c r="BZ117" s="250">
        <f t="shared" si="129"/>
        <v>-1316.4232974690635</v>
      </c>
      <c r="CA117" s="103">
        <v>5131.8861653981567</v>
      </c>
      <c r="CB117" s="97">
        <v>27175.09</v>
      </c>
      <c r="CC117" s="97">
        <f t="shared" si="130"/>
        <v>0</v>
      </c>
      <c r="CD117" s="97">
        <f t="shared" si="131"/>
        <v>-22043.203834601845</v>
      </c>
      <c r="CE117" s="102">
        <f t="shared" si="132"/>
        <v>-22043.203834601845</v>
      </c>
      <c r="CF117" s="254">
        <f t="shared" si="133"/>
        <v>71641.370007191508</v>
      </c>
      <c r="CG117" s="97">
        <f t="shared" si="134"/>
        <v>127115.50679306005</v>
      </c>
      <c r="CH117" s="97">
        <f t="shared" si="135"/>
        <v>0</v>
      </c>
      <c r="CI117" s="104">
        <f t="shared" si="136"/>
        <v>-55474.136785868541</v>
      </c>
      <c r="CJ117" s="97">
        <f t="shared" si="137"/>
        <v>-55474.136785868541</v>
      </c>
      <c r="CK117" s="259">
        <f t="shared" si="138"/>
        <v>1.7743310433664228</v>
      </c>
      <c r="CL117" s="107">
        <v>8534.0300000000007</v>
      </c>
      <c r="CM117" s="108">
        <v>6886.1200000000008</v>
      </c>
      <c r="CN117" s="176">
        <f t="shared" si="139"/>
        <v>1647.9099999999999</v>
      </c>
      <c r="CR117" s="133"/>
      <c r="CS117" s="133"/>
    </row>
    <row r="118" spans="1:97" ht="15.75" customHeight="1" x14ac:dyDescent="0.2">
      <c r="A118" s="225">
        <v>112</v>
      </c>
      <c r="B118" s="223" t="s">
        <v>138</v>
      </c>
      <c r="C118" s="94">
        <v>1875.5</v>
      </c>
      <c r="D118" s="95">
        <v>7162.1614550712475</v>
      </c>
      <c r="E118" s="95">
        <v>8071.9542714044337</v>
      </c>
      <c r="F118" s="96">
        <f t="shared" si="87"/>
        <v>0</v>
      </c>
      <c r="G118" s="97">
        <f t="shared" si="88"/>
        <v>-909.79281633318624</v>
      </c>
      <c r="H118" s="164">
        <f t="shared" si="89"/>
        <v>-909.79281633318624</v>
      </c>
      <c r="I118" s="165">
        <v>8984.1232344408909</v>
      </c>
      <c r="J118" s="95">
        <v>10795.340598831062</v>
      </c>
      <c r="K118" s="97">
        <f t="shared" si="90"/>
        <v>0</v>
      </c>
      <c r="L118" s="97">
        <f t="shared" si="91"/>
        <v>-1811.2173643901715</v>
      </c>
      <c r="M118" s="166">
        <f t="shared" si="92"/>
        <v>-1811.2173643901715</v>
      </c>
      <c r="N118" s="103">
        <v>5394.671694083806</v>
      </c>
      <c r="O118" s="98">
        <v>4597.83</v>
      </c>
      <c r="P118" s="99">
        <f t="shared" si="93"/>
        <v>796.84169408380603</v>
      </c>
      <c r="Q118" s="99">
        <f t="shared" si="94"/>
        <v>0</v>
      </c>
      <c r="R118" s="102">
        <f t="shared" si="95"/>
        <v>796.84169408380603</v>
      </c>
      <c r="S118" s="103">
        <v>349.79417890909491</v>
      </c>
      <c r="T118" s="97">
        <v>290.78000000000003</v>
      </c>
      <c r="U118" s="99">
        <f t="shared" si="96"/>
        <v>59.014178909094881</v>
      </c>
      <c r="V118" s="101">
        <f t="shared" si="97"/>
        <v>0</v>
      </c>
      <c r="W118" s="102">
        <v>59.014178909094881</v>
      </c>
      <c r="X118" s="103">
        <v>6888.2879847603299</v>
      </c>
      <c r="Y118" s="97">
        <v>6203.713333333334</v>
      </c>
      <c r="Z118" s="99">
        <f t="shared" si="98"/>
        <v>684.57465142699584</v>
      </c>
      <c r="AA118" s="101">
        <f t="shared" si="99"/>
        <v>0</v>
      </c>
      <c r="AB118" s="102">
        <v>684.57465142699584</v>
      </c>
      <c r="AC118" s="103">
        <v>938.28346735709306</v>
      </c>
      <c r="AD118" s="97">
        <v>0</v>
      </c>
      <c r="AE118" s="97">
        <f t="shared" si="100"/>
        <v>938.28346735709306</v>
      </c>
      <c r="AF118" s="97">
        <f t="shared" si="101"/>
        <v>0</v>
      </c>
      <c r="AG118" s="252">
        <f t="shared" si="102"/>
        <v>938.28346735709306</v>
      </c>
      <c r="AH118" s="103">
        <v>11362.97425613731</v>
      </c>
      <c r="AI118" s="97">
        <v>9744.296339645316</v>
      </c>
      <c r="AJ118" s="99">
        <f t="shared" si="103"/>
        <v>1618.6779164919935</v>
      </c>
      <c r="AK118" s="181">
        <f t="shared" si="104"/>
        <v>0</v>
      </c>
      <c r="AL118" s="102">
        <f t="shared" si="105"/>
        <v>1618.6779164919935</v>
      </c>
      <c r="AM118" s="103">
        <v>504.51708888123636</v>
      </c>
      <c r="AN118" s="97">
        <v>433.43</v>
      </c>
      <c r="AO118" s="97">
        <f t="shared" si="106"/>
        <v>71.087088881236355</v>
      </c>
      <c r="AP118" s="97">
        <f t="shared" si="107"/>
        <v>0</v>
      </c>
      <c r="AQ118" s="252">
        <f t="shared" si="108"/>
        <v>71.087088881236355</v>
      </c>
      <c r="AR118" s="103">
        <v>18.764246307223559</v>
      </c>
      <c r="AS118" s="97">
        <v>150.6</v>
      </c>
      <c r="AT118" s="99">
        <f t="shared" si="109"/>
        <v>0</v>
      </c>
      <c r="AU118" s="181">
        <f t="shared" si="110"/>
        <v>-131.83575369277645</v>
      </c>
      <c r="AV118" s="100">
        <f t="shared" si="111"/>
        <v>-131.83575369277645</v>
      </c>
      <c r="AW118" s="103">
        <v>607.68246271681323</v>
      </c>
      <c r="AX118" s="97">
        <v>937.55</v>
      </c>
      <c r="AY118" s="97">
        <f t="shared" si="112"/>
        <v>0</v>
      </c>
      <c r="AZ118" s="97">
        <f t="shared" si="113"/>
        <v>-329.86753728318672</v>
      </c>
      <c r="BA118" s="102">
        <f t="shared" si="114"/>
        <v>-329.86753728318672</v>
      </c>
      <c r="BB118" s="103">
        <v>1295.0755771843867</v>
      </c>
      <c r="BC118" s="97">
        <v>943.3</v>
      </c>
      <c r="BD118" s="99">
        <f t="shared" si="115"/>
        <v>351.77557718438675</v>
      </c>
      <c r="BE118" s="181">
        <f t="shared" si="116"/>
        <v>0</v>
      </c>
      <c r="BF118" s="100">
        <f t="shared" si="117"/>
        <v>351.77557718438675</v>
      </c>
      <c r="BG118" s="103">
        <v>19212.098126396799</v>
      </c>
      <c r="BH118" s="97">
        <v>30728.304931155602</v>
      </c>
      <c r="BI118" s="97">
        <f t="shared" si="118"/>
        <v>0</v>
      </c>
      <c r="BJ118" s="97">
        <f t="shared" si="119"/>
        <v>-11516.206804758804</v>
      </c>
      <c r="BK118" s="252">
        <f t="shared" si="120"/>
        <v>-11516.206804758804</v>
      </c>
      <c r="BL118" s="103">
        <v>1507.4564426872032</v>
      </c>
      <c r="BM118" s="97">
        <v>1855.7943795529784</v>
      </c>
      <c r="BN118" s="99">
        <f t="shared" si="121"/>
        <v>0</v>
      </c>
      <c r="BO118" s="181">
        <f t="shared" si="122"/>
        <v>-348.33793686577519</v>
      </c>
      <c r="BP118" s="100">
        <f t="shared" si="123"/>
        <v>-348.33793686577519</v>
      </c>
      <c r="BQ118" s="103">
        <v>4.2167944391811121</v>
      </c>
      <c r="BR118" s="97">
        <v>0</v>
      </c>
      <c r="BS118" s="97">
        <f t="shared" si="124"/>
        <v>4.2167944391811121</v>
      </c>
      <c r="BT118" s="97">
        <f t="shared" si="125"/>
        <v>0</v>
      </c>
      <c r="BU118" s="102">
        <f t="shared" si="126"/>
        <v>4.2167944391811121</v>
      </c>
      <c r="BV118" s="103">
        <v>3551.6710929045089</v>
      </c>
      <c r="BW118" s="97">
        <v>4025.2500000000009</v>
      </c>
      <c r="BX118" s="99">
        <f t="shared" si="127"/>
        <v>0</v>
      </c>
      <c r="BY118" s="101">
        <f t="shared" si="128"/>
        <v>-473.57890709549201</v>
      </c>
      <c r="BZ118" s="250">
        <f t="shared" si="129"/>
        <v>-473.57890709549201</v>
      </c>
      <c r="CA118" s="103">
        <v>4732.592151708378</v>
      </c>
      <c r="CB118" s="97">
        <v>4915.9699999999993</v>
      </c>
      <c r="CC118" s="97">
        <f t="shared" si="130"/>
        <v>0</v>
      </c>
      <c r="CD118" s="97">
        <f t="shared" si="131"/>
        <v>-183.37784829162138</v>
      </c>
      <c r="CE118" s="102">
        <f t="shared" si="132"/>
        <v>-183.37784829162138</v>
      </c>
      <c r="CF118" s="254">
        <f t="shared" si="133"/>
        <v>72514.3702539855</v>
      </c>
      <c r="CG118" s="97">
        <f t="shared" si="134"/>
        <v>83694.113853922725</v>
      </c>
      <c r="CH118" s="97">
        <f t="shared" si="135"/>
        <v>0</v>
      </c>
      <c r="CI118" s="104">
        <f t="shared" si="136"/>
        <v>-11179.743599937225</v>
      </c>
      <c r="CJ118" s="97">
        <f t="shared" si="137"/>
        <v>-11179.743599937225</v>
      </c>
      <c r="CK118" s="259">
        <f t="shared" si="138"/>
        <v>1.1541728013465409</v>
      </c>
      <c r="CL118" s="107">
        <v>7051.63</v>
      </c>
      <c r="CM118" s="108">
        <v>7117.3000000000011</v>
      </c>
      <c r="CN118" s="176"/>
      <c r="CR118" s="133"/>
      <c r="CS118" s="133"/>
    </row>
    <row r="119" spans="1:97" ht="15.75" customHeight="1" x14ac:dyDescent="0.2">
      <c r="A119" s="225">
        <v>113</v>
      </c>
      <c r="B119" s="223" t="s">
        <v>139</v>
      </c>
      <c r="C119" s="94">
        <v>3220.4</v>
      </c>
      <c r="D119" s="95">
        <v>8140.0090392639231</v>
      </c>
      <c r="E119" s="95">
        <v>8791.8936860226568</v>
      </c>
      <c r="F119" s="96">
        <f t="shared" si="87"/>
        <v>0</v>
      </c>
      <c r="G119" s="97">
        <f t="shared" si="88"/>
        <v>-651.88464675873365</v>
      </c>
      <c r="H119" s="164">
        <f t="shared" si="89"/>
        <v>-651.88464675873365</v>
      </c>
      <c r="I119" s="165">
        <v>18231.619695502632</v>
      </c>
      <c r="J119" s="95">
        <v>18508.439187908716</v>
      </c>
      <c r="K119" s="97">
        <f t="shared" si="90"/>
        <v>0</v>
      </c>
      <c r="L119" s="97">
        <f t="shared" si="91"/>
        <v>-276.81949240608446</v>
      </c>
      <c r="M119" s="166">
        <f t="shared" si="92"/>
        <v>-276.81949240608446</v>
      </c>
      <c r="N119" s="103">
        <v>13476.429532728895</v>
      </c>
      <c r="O119" s="98">
        <v>12504.82</v>
      </c>
      <c r="P119" s="99">
        <f t="shared" si="93"/>
        <v>971.60953272889492</v>
      </c>
      <c r="Q119" s="99">
        <f t="shared" si="94"/>
        <v>0</v>
      </c>
      <c r="R119" s="102">
        <f t="shared" si="95"/>
        <v>971.60953272889492</v>
      </c>
      <c r="S119" s="103">
        <v>768.10488024656638</v>
      </c>
      <c r="T119" s="97">
        <v>780.08999999999992</v>
      </c>
      <c r="U119" s="99">
        <f t="shared" si="96"/>
        <v>0</v>
      </c>
      <c r="V119" s="101">
        <f t="shared" si="97"/>
        <v>-11.985119753433537</v>
      </c>
      <c r="W119" s="102">
        <v>-11.985119753433537</v>
      </c>
      <c r="X119" s="103">
        <v>0</v>
      </c>
      <c r="Y119" s="97">
        <v>0</v>
      </c>
      <c r="Z119" s="99">
        <f t="shared" si="98"/>
        <v>0</v>
      </c>
      <c r="AA119" s="101">
        <f t="shared" si="99"/>
        <v>0</v>
      </c>
      <c r="AB119" s="102">
        <v>0</v>
      </c>
      <c r="AC119" s="103">
        <v>4.0879246653104271E-3</v>
      </c>
      <c r="AD119" s="97">
        <v>0</v>
      </c>
      <c r="AE119" s="97">
        <f t="shared" si="100"/>
        <v>4.0879246653104271E-3</v>
      </c>
      <c r="AF119" s="97">
        <f t="shared" si="101"/>
        <v>0</v>
      </c>
      <c r="AG119" s="252">
        <f t="shared" si="102"/>
        <v>4.0879246653104271E-3</v>
      </c>
      <c r="AH119" s="103">
        <v>19226.78073083227</v>
      </c>
      <c r="AI119" s="97">
        <v>15843.139480401183</v>
      </c>
      <c r="AJ119" s="99">
        <f t="shared" si="103"/>
        <v>3383.6412504310865</v>
      </c>
      <c r="AK119" s="181">
        <f t="shared" si="104"/>
        <v>0</v>
      </c>
      <c r="AL119" s="102">
        <f t="shared" si="105"/>
        <v>3383.6412504310865</v>
      </c>
      <c r="AM119" s="103">
        <v>1568.4071871811298</v>
      </c>
      <c r="AN119" s="97">
        <v>1359.94</v>
      </c>
      <c r="AO119" s="97">
        <f t="shared" si="106"/>
        <v>208.4671871811297</v>
      </c>
      <c r="AP119" s="97">
        <f t="shared" si="107"/>
        <v>0</v>
      </c>
      <c r="AQ119" s="252">
        <f t="shared" si="108"/>
        <v>208.4671871811297</v>
      </c>
      <c r="AR119" s="103">
        <v>62.798785535811163</v>
      </c>
      <c r="AS119" s="97">
        <v>0</v>
      </c>
      <c r="AT119" s="99">
        <f t="shared" si="109"/>
        <v>62.798785535811163</v>
      </c>
      <c r="AU119" s="181">
        <f t="shared" si="110"/>
        <v>0</v>
      </c>
      <c r="AV119" s="100">
        <f t="shared" si="111"/>
        <v>62.798785535811163</v>
      </c>
      <c r="AW119" s="103">
        <v>1181.9402281338264</v>
      </c>
      <c r="AX119" s="97">
        <v>1523.9</v>
      </c>
      <c r="AY119" s="97">
        <f t="shared" si="112"/>
        <v>0</v>
      </c>
      <c r="AZ119" s="97">
        <f t="shared" si="113"/>
        <v>-341.9597718661737</v>
      </c>
      <c r="BA119" s="102">
        <f t="shared" si="114"/>
        <v>-341.9597718661737</v>
      </c>
      <c r="BB119" s="103">
        <v>5758.3590695070561</v>
      </c>
      <c r="BC119" s="97">
        <v>2305.9299999999998</v>
      </c>
      <c r="BD119" s="99">
        <f t="shared" si="115"/>
        <v>3452.4290695070563</v>
      </c>
      <c r="BE119" s="181">
        <f t="shared" si="116"/>
        <v>0</v>
      </c>
      <c r="BF119" s="100">
        <f t="shared" si="117"/>
        <v>3452.4290695070563</v>
      </c>
      <c r="BG119" s="103">
        <v>31756.352320358325</v>
      </c>
      <c r="BH119" s="97">
        <v>65184.412986081712</v>
      </c>
      <c r="BI119" s="97">
        <f t="shared" si="118"/>
        <v>0</v>
      </c>
      <c r="BJ119" s="97">
        <f t="shared" si="119"/>
        <v>-33428.060665723388</v>
      </c>
      <c r="BK119" s="252">
        <f t="shared" si="120"/>
        <v>-33428.060665723388</v>
      </c>
      <c r="BL119" s="103">
        <v>5544.1736133484092</v>
      </c>
      <c r="BM119" s="97">
        <v>6256.1117487291394</v>
      </c>
      <c r="BN119" s="99">
        <f t="shared" si="121"/>
        <v>0</v>
      </c>
      <c r="BO119" s="181">
        <f t="shared" si="122"/>
        <v>-711.93813538073027</v>
      </c>
      <c r="BP119" s="100">
        <f t="shared" si="123"/>
        <v>-711.93813538073027</v>
      </c>
      <c r="BQ119" s="103">
        <v>5.1529887771461897</v>
      </c>
      <c r="BR119" s="97">
        <v>0</v>
      </c>
      <c r="BS119" s="97">
        <f t="shared" si="124"/>
        <v>5.1529887771461897</v>
      </c>
      <c r="BT119" s="97">
        <f t="shared" si="125"/>
        <v>0</v>
      </c>
      <c r="BU119" s="102">
        <f t="shared" si="126"/>
        <v>5.1529887771461897</v>
      </c>
      <c r="BV119" s="103">
        <v>7299.407461363704</v>
      </c>
      <c r="BW119" s="97">
        <v>7066.65</v>
      </c>
      <c r="BX119" s="99">
        <f t="shared" si="127"/>
        <v>232.75746136370435</v>
      </c>
      <c r="BY119" s="101">
        <f t="shared" si="128"/>
        <v>0</v>
      </c>
      <c r="BZ119" s="250">
        <f t="shared" si="129"/>
        <v>232.75746136370435</v>
      </c>
      <c r="CA119" s="103">
        <v>5.6137412041332657E-2</v>
      </c>
      <c r="CB119" s="97">
        <v>0</v>
      </c>
      <c r="CC119" s="97">
        <f t="shared" si="130"/>
        <v>5.6137412041332657E-2</v>
      </c>
      <c r="CD119" s="97">
        <f t="shared" si="131"/>
        <v>0</v>
      </c>
      <c r="CE119" s="102">
        <f t="shared" si="132"/>
        <v>5.6137412041332657E-2</v>
      </c>
      <c r="CF119" s="254">
        <f t="shared" si="133"/>
        <v>113019.5957581164</v>
      </c>
      <c r="CG119" s="97">
        <f t="shared" si="134"/>
        <v>140125.32708914339</v>
      </c>
      <c r="CH119" s="97">
        <f t="shared" si="135"/>
        <v>0</v>
      </c>
      <c r="CI119" s="104">
        <f t="shared" si="136"/>
        <v>-27105.731331026996</v>
      </c>
      <c r="CJ119" s="97">
        <f t="shared" si="137"/>
        <v>-27105.731331026996</v>
      </c>
      <c r="CK119" s="259">
        <f t="shared" si="138"/>
        <v>1.2398321383934026</v>
      </c>
      <c r="CL119" s="107">
        <v>4285.1499999999996</v>
      </c>
      <c r="CM119" s="108">
        <v>11048.580000000002</v>
      </c>
      <c r="CN119" s="176"/>
      <c r="CR119" s="133"/>
      <c r="CS119" s="133"/>
    </row>
    <row r="120" spans="1:97" ht="15.75" customHeight="1" x14ac:dyDescent="0.2">
      <c r="A120" s="225">
        <v>114</v>
      </c>
      <c r="B120" s="223" t="s">
        <v>140</v>
      </c>
      <c r="C120" s="94">
        <v>2108.9499999999998</v>
      </c>
      <c r="D120" s="95">
        <v>6077.7083362533394</v>
      </c>
      <c r="E120" s="95">
        <v>6336.3457998673466</v>
      </c>
      <c r="F120" s="96">
        <f t="shared" si="87"/>
        <v>0</v>
      </c>
      <c r="G120" s="97">
        <f t="shared" si="88"/>
        <v>-258.63746361400717</v>
      </c>
      <c r="H120" s="164">
        <f t="shared" si="89"/>
        <v>-258.63746361400717</v>
      </c>
      <c r="I120" s="165">
        <v>9701.3473693126271</v>
      </c>
      <c r="J120" s="95">
        <v>11383.515701269413</v>
      </c>
      <c r="K120" s="97">
        <f t="shared" si="90"/>
        <v>0</v>
      </c>
      <c r="L120" s="97">
        <f t="shared" si="91"/>
        <v>-1682.1683319567856</v>
      </c>
      <c r="M120" s="166">
        <f t="shared" si="92"/>
        <v>-1682.1683319567856</v>
      </c>
      <c r="N120" s="103">
        <v>7379.2170321020103</v>
      </c>
      <c r="O120" s="98">
        <v>6553.2</v>
      </c>
      <c r="P120" s="99">
        <f t="shared" si="93"/>
        <v>826.01703210201049</v>
      </c>
      <c r="Q120" s="99">
        <f t="shared" si="94"/>
        <v>0</v>
      </c>
      <c r="R120" s="102">
        <f t="shared" si="95"/>
        <v>826.01703210201049</v>
      </c>
      <c r="S120" s="103">
        <v>440.76324958744146</v>
      </c>
      <c r="T120" s="97">
        <v>457.85</v>
      </c>
      <c r="U120" s="99">
        <f t="shared" si="96"/>
        <v>0</v>
      </c>
      <c r="V120" s="101">
        <f t="shared" si="97"/>
        <v>-17.086750412558558</v>
      </c>
      <c r="W120" s="102">
        <v>-17.086750412558558</v>
      </c>
      <c r="X120" s="103">
        <v>4271.1287709132594</v>
      </c>
      <c r="Y120" s="97">
        <v>3357.6716666666662</v>
      </c>
      <c r="Z120" s="99">
        <f t="shared" si="98"/>
        <v>913.45710424659319</v>
      </c>
      <c r="AA120" s="101">
        <f t="shared" si="99"/>
        <v>0</v>
      </c>
      <c r="AB120" s="102">
        <v>913.45710424659319</v>
      </c>
      <c r="AC120" s="103">
        <v>555.79084818024728</v>
      </c>
      <c r="AD120" s="97">
        <v>97.22</v>
      </c>
      <c r="AE120" s="97">
        <f t="shared" si="100"/>
        <v>458.57084818024725</v>
      </c>
      <c r="AF120" s="97">
        <f t="shared" si="101"/>
        <v>0</v>
      </c>
      <c r="AG120" s="252">
        <f t="shared" si="102"/>
        <v>458.57084818024725</v>
      </c>
      <c r="AH120" s="103">
        <v>12243.472825942163</v>
      </c>
      <c r="AI120" s="97">
        <v>7617.6326638435203</v>
      </c>
      <c r="AJ120" s="99">
        <f t="shared" si="103"/>
        <v>4625.8401620986424</v>
      </c>
      <c r="AK120" s="181">
        <f t="shared" si="104"/>
        <v>0</v>
      </c>
      <c r="AL120" s="102">
        <f t="shared" si="105"/>
        <v>4625.8401620986424</v>
      </c>
      <c r="AM120" s="103">
        <v>564.14907122234649</v>
      </c>
      <c r="AN120" s="97">
        <v>480.01</v>
      </c>
      <c r="AO120" s="97">
        <f t="shared" si="106"/>
        <v>84.139071222346502</v>
      </c>
      <c r="AP120" s="97">
        <f t="shared" si="107"/>
        <v>0</v>
      </c>
      <c r="AQ120" s="252">
        <f t="shared" si="108"/>
        <v>84.139071222346502</v>
      </c>
      <c r="AR120" s="103">
        <v>21.091583214482728</v>
      </c>
      <c r="AS120" s="97">
        <v>0</v>
      </c>
      <c r="AT120" s="99">
        <f t="shared" si="109"/>
        <v>21.091583214482728</v>
      </c>
      <c r="AU120" s="181">
        <f t="shared" si="110"/>
        <v>0</v>
      </c>
      <c r="AV120" s="100">
        <f t="shared" si="111"/>
        <v>21.091583214482728</v>
      </c>
      <c r="AW120" s="103">
        <v>622.14300468414797</v>
      </c>
      <c r="AX120" s="97">
        <v>816.59</v>
      </c>
      <c r="AY120" s="97">
        <f t="shared" si="112"/>
        <v>0</v>
      </c>
      <c r="AZ120" s="97">
        <f t="shared" si="113"/>
        <v>-194.44699531585206</v>
      </c>
      <c r="BA120" s="102">
        <f t="shared" si="114"/>
        <v>-194.44699531585206</v>
      </c>
      <c r="BB120" s="103">
        <v>1276.9698154197231</v>
      </c>
      <c r="BC120" s="97">
        <v>2768.01</v>
      </c>
      <c r="BD120" s="99">
        <f t="shared" si="115"/>
        <v>0</v>
      </c>
      <c r="BE120" s="181">
        <f t="shared" si="116"/>
        <v>-1491.0401845802771</v>
      </c>
      <c r="BF120" s="100">
        <f t="shared" si="117"/>
        <v>-1491.0401845802771</v>
      </c>
      <c r="BG120" s="103">
        <v>18798.062599393787</v>
      </c>
      <c r="BH120" s="97">
        <v>8052.6160543880605</v>
      </c>
      <c r="BI120" s="97">
        <f t="shared" si="118"/>
        <v>10745.446545005725</v>
      </c>
      <c r="BJ120" s="97">
        <f t="shared" si="119"/>
        <v>0</v>
      </c>
      <c r="BK120" s="252">
        <f t="shared" si="120"/>
        <v>10745.446545005725</v>
      </c>
      <c r="BL120" s="103">
        <v>2287.1377829667749</v>
      </c>
      <c r="BM120" s="97">
        <v>2236.5890906919076</v>
      </c>
      <c r="BN120" s="99">
        <f t="shared" si="121"/>
        <v>50.548692274867335</v>
      </c>
      <c r="BO120" s="181">
        <f t="shared" si="122"/>
        <v>0</v>
      </c>
      <c r="BP120" s="100">
        <f t="shared" si="123"/>
        <v>50.548692274867335</v>
      </c>
      <c r="BQ120" s="103">
        <v>4.7981973997274121</v>
      </c>
      <c r="BR120" s="97">
        <v>0</v>
      </c>
      <c r="BS120" s="97">
        <f t="shared" si="124"/>
        <v>4.7981973997274121</v>
      </c>
      <c r="BT120" s="97">
        <f t="shared" si="125"/>
        <v>0</v>
      </c>
      <c r="BU120" s="102">
        <f t="shared" si="126"/>
        <v>4.7981973997274121</v>
      </c>
      <c r="BV120" s="103">
        <v>4100.4526524969924</v>
      </c>
      <c r="BW120" s="97">
        <v>6014.32</v>
      </c>
      <c r="BX120" s="99">
        <f t="shared" si="127"/>
        <v>0</v>
      </c>
      <c r="BY120" s="101">
        <f t="shared" si="128"/>
        <v>-1913.8673475030073</v>
      </c>
      <c r="BZ120" s="250">
        <f t="shared" si="129"/>
        <v>-1913.8673475030073</v>
      </c>
      <c r="CA120" s="103">
        <v>5378.9568543344294</v>
      </c>
      <c r="CB120" s="97">
        <v>6029.5599999999995</v>
      </c>
      <c r="CC120" s="97">
        <f t="shared" si="130"/>
        <v>0</v>
      </c>
      <c r="CD120" s="97">
        <f t="shared" si="131"/>
        <v>-650.60314566557008</v>
      </c>
      <c r="CE120" s="102">
        <f t="shared" si="132"/>
        <v>-650.60314566557008</v>
      </c>
      <c r="CF120" s="254">
        <f t="shared" si="133"/>
        <v>73723.189993423512</v>
      </c>
      <c r="CG120" s="97">
        <f t="shared" si="134"/>
        <v>62201.130976726912</v>
      </c>
      <c r="CH120" s="97">
        <f t="shared" si="135"/>
        <v>11522.059016696599</v>
      </c>
      <c r="CI120" s="104">
        <f t="shared" si="136"/>
        <v>0</v>
      </c>
      <c r="CJ120" s="97">
        <f t="shared" si="137"/>
        <v>11522.059016696599</v>
      </c>
      <c r="CK120" s="259">
        <f t="shared" si="138"/>
        <v>0.84371187657880209</v>
      </c>
      <c r="CL120" s="107">
        <v>3509.41</v>
      </c>
      <c r="CM120" s="108">
        <v>7174.5199999999995</v>
      </c>
      <c r="CN120" s="176"/>
      <c r="CR120" s="133"/>
      <c r="CS120" s="133"/>
    </row>
    <row r="121" spans="1:97" ht="15.75" customHeight="1" x14ac:dyDescent="0.2">
      <c r="A121" s="225">
        <v>115</v>
      </c>
      <c r="B121" s="223" t="s">
        <v>141</v>
      </c>
      <c r="C121" s="94">
        <v>1853.9</v>
      </c>
      <c r="D121" s="95">
        <v>7764.7514130436321</v>
      </c>
      <c r="E121" s="95">
        <v>8538.4634586817192</v>
      </c>
      <c r="F121" s="96">
        <f t="shared" si="87"/>
        <v>0</v>
      </c>
      <c r="G121" s="97">
        <f t="shared" si="88"/>
        <v>-773.71204563808715</v>
      </c>
      <c r="H121" s="164">
        <f t="shared" si="89"/>
        <v>-773.71204563808715</v>
      </c>
      <c r="I121" s="165">
        <v>13048.391273193876</v>
      </c>
      <c r="J121" s="95">
        <v>13715.794154831059</v>
      </c>
      <c r="K121" s="97">
        <f t="shared" si="90"/>
        <v>0</v>
      </c>
      <c r="L121" s="97">
        <f t="shared" si="91"/>
        <v>-667.40288163718287</v>
      </c>
      <c r="M121" s="166">
        <f t="shared" si="92"/>
        <v>-667.40288163718287</v>
      </c>
      <c r="N121" s="103">
        <v>7043.6277738997842</v>
      </c>
      <c r="O121" s="98">
        <v>5973.170000000001</v>
      </c>
      <c r="P121" s="99">
        <f t="shared" si="93"/>
        <v>1070.4577738997832</v>
      </c>
      <c r="Q121" s="99">
        <f t="shared" si="94"/>
        <v>0</v>
      </c>
      <c r="R121" s="102">
        <f t="shared" si="95"/>
        <v>1070.4577738997832</v>
      </c>
      <c r="S121" s="103">
        <v>315.16220854868277</v>
      </c>
      <c r="T121" s="97">
        <v>343.24</v>
      </c>
      <c r="U121" s="99">
        <f t="shared" si="96"/>
        <v>0</v>
      </c>
      <c r="V121" s="101">
        <f t="shared" si="97"/>
        <v>-28.077791451317239</v>
      </c>
      <c r="W121" s="102">
        <v>-28.077791451317239</v>
      </c>
      <c r="X121" s="103">
        <v>6852.116225401167</v>
      </c>
      <c r="Y121" s="97">
        <v>6361.1533333333336</v>
      </c>
      <c r="Z121" s="99">
        <f t="shared" si="98"/>
        <v>490.96289206783331</v>
      </c>
      <c r="AA121" s="101">
        <f t="shared" si="99"/>
        <v>0</v>
      </c>
      <c r="AB121" s="102">
        <v>490.96289206783331</v>
      </c>
      <c r="AC121" s="103">
        <v>938.64973329609631</v>
      </c>
      <c r="AD121" s="97">
        <v>0</v>
      </c>
      <c r="AE121" s="97">
        <f t="shared" si="100"/>
        <v>938.64973329609631</v>
      </c>
      <c r="AF121" s="97">
        <f t="shared" si="101"/>
        <v>0</v>
      </c>
      <c r="AG121" s="252">
        <f t="shared" si="102"/>
        <v>938.64973329609631</v>
      </c>
      <c r="AH121" s="103">
        <v>10513.485260708509</v>
      </c>
      <c r="AI121" s="97">
        <v>8586.3787078295027</v>
      </c>
      <c r="AJ121" s="99">
        <f t="shared" si="103"/>
        <v>1927.1065528790059</v>
      </c>
      <c r="AK121" s="181">
        <f t="shared" si="104"/>
        <v>0</v>
      </c>
      <c r="AL121" s="102">
        <f t="shared" si="105"/>
        <v>1927.1065528790059</v>
      </c>
      <c r="AM121" s="103">
        <v>474.59551738412574</v>
      </c>
      <c r="AN121" s="97">
        <v>405.61</v>
      </c>
      <c r="AO121" s="97">
        <f t="shared" si="106"/>
        <v>68.985517384125728</v>
      </c>
      <c r="AP121" s="97">
        <f t="shared" si="107"/>
        <v>0</v>
      </c>
      <c r="AQ121" s="252">
        <f t="shared" si="108"/>
        <v>68.985517384125728</v>
      </c>
      <c r="AR121" s="103">
        <v>18.53114187899428</v>
      </c>
      <c r="AS121" s="97">
        <v>0</v>
      </c>
      <c r="AT121" s="99">
        <f t="shared" si="109"/>
        <v>18.53114187899428</v>
      </c>
      <c r="AU121" s="181">
        <f t="shared" si="110"/>
        <v>0</v>
      </c>
      <c r="AV121" s="100">
        <f t="shared" si="111"/>
        <v>18.53114187899428</v>
      </c>
      <c r="AW121" s="103">
        <v>616.41598059076978</v>
      </c>
      <c r="AX121" s="97">
        <v>0</v>
      </c>
      <c r="AY121" s="97">
        <f t="shared" si="112"/>
        <v>616.41598059076978</v>
      </c>
      <c r="AZ121" s="97">
        <f t="shared" si="113"/>
        <v>0</v>
      </c>
      <c r="BA121" s="102">
        <f t="shared" si="114"/>
        <v>616.41598059076978</v>
      </c>
      <c r="BB121" s="103">
        <v>1086.3827655194368</v>
      </c>
      <c r="BC121" s="97">
        <v>1883.1599999999999</v>
      </c>
      <c r="BD121" s="99">
        <f t="shared" si="115"/>
        <v>0</v>
      </c>
      <c r="BE121" s="181">
        <f t="shared" si="116"/>
        <v>-796.77723448056304</v>
      </c>
      <c r="BF121" s="100">
        <f t="shared" si="117"/>
        <v>-796.77723448056304</v>
      </c>
      <c r="BG121" s="103">
        <v>13326.788325070802</v>
      </c>
      <c r="BH121" s="97">
        <v>17863.404931155601</v>
      </c>
      <c r="BI121" s="97">
        <f t="shared" si="118"/>
        <v>0</v>
      </c>
      <c r="BJ121" s="97">
        <f t="shared" si="119"/>
        <v>-4536.6166060847991</v>
      </c>
      <c r="BK121" s="252">
        <f t="shared" si="120"/>
        <v>-4536.6166060847991</v>
      </c>
      <c r="BL121" s="103">
        <v>2114.1856445312787</v>
      </c>
      <c r="BM121" s="97">
        <v>3001.2899403562487</v>
      </c>
      <c r="BN121" s="99">
        <f t="shared" si="121"/>
        <v>0</v>
      </c>
      <c r="BO121" s="181">
        <f t="shared" si="122"/>
        <v>-887.10429582497</v>
      </c>
      <c r="BP121" s="100">
        <f t="shared" si="123"/>
        <v>-887.10429582497</v>
      </c>
      <c r="BQ121" s="103">
        <v>4.3704204905965893</v>
      </c>
      <c r="BR121" s="97">
        <v>0</v>
      </c>
      <c r="BS121" s="97">
        <f t="shared" si="124"/>
        <v>4.3704204905965893</v>
      </c>
      <c r="BT121" s="97">
        <f t="shared" si="125"/>
        <v>0</v>
      </c>
      <c r="BU121" s="102">
        <f t="shared" si="126"/>
        <v>4.3704204905965893</v>
      </c>
      <c r="BV121" s="103">
        <v>3872.3586794326043</v>
      </c>
      <c r="BW121" s="97">
        <v>3059.5900000000006</v>
      </c>
      <c r="BX121" s="99">
        <f t="shared" si="127"/>
        <v>812.76867943260368</v>
      </c>
      <c r="BY121" s="101">
        <f t="shared" si="128"/>
        <v>0</v>
      </c>
      <c r="BZ121" s="250">
        <f t="shared" si="129"/>
        <v>812.76867943260368</v>
      </c>
      <c r="CA121" s="103">
        <v>4899.4573732786403</v>
      </c>
      <c r="CB121" s="97">
        <v>3082.14</v>
      </c>
      <c r="CC121" s="97">
        <f t="shared" si="130"/>
        <v>1817.3173732786404</v>
      </c>
      <c r="CD121" s="97">
        <f t="shared" si="131"/>
        <v>0</v>
      </c>
      <c r="CE121" s="102">
        <f t="shared" si="132"/>
        <v>1817.3173732786404</v>
      </c>
      <c r="CF121" s="254">
        <f t="shared" si="133"/>
        <v>72889.269736269009</v>
      </c>
      <c r="CG121" s="97">
        <f t="shared" si="134"/>
        <v>72813.394526187461</v>
      </c>
      <c r="CH121" s="97">
        <f t="shared" si="135"/>
        <v>75.875210081547266</v>
      </c>
      <c r="CI121" s="104">
        <f t="shared" si="136"/>
        <v>0</v>
      </c>
      <c r="CJ121" s="97">
        <f t="shared" si="137"/>
        <v>75.875210081547266</v>
      </c>
      <c r="CK121" s="259">
        <f t="shared" si="138"/>
        <v>0.9989590345690651</v>
      </c>
      <c r="CL121" s="107">
        <v>3081.91</v>
      </c>
      <c r="CM121" s="108">
        <v>7146.17</v>
      </c>
      <c r="CN121" s="176"/>
      <c r="CR121" s="133"/>
      <c r="CS121" s="133"/>
    </row>
    <row r="122" spans="1:97" ht="15.75" customHeight="1" x14ac:dyDescent="0.2">
      <c r="A122" s="225">
        <v>116</v>
      </c>
      <c r="B122" s="223" t="s">
        <v>142</v>
      </c>
      <c r="C122" s="94">
        <v>2757.3</v>
      </c>
      <c r="D122" s="95">
        <v>6338.1674792227641</v>
      </c>
      <c r="E122" s="95">
        <v>7133.7473591257949</v>
      </c>
      <c r="F122" s="96">
        <f t="shared" si="87"/>
        <v>0</v>
      </c>
      <c r="G122" s="97">
        <f t="shared" si="88"/>
        <v>-795.57987990303081</v>
      </c>
      <c r="H122" s="164">
        <f t="shared" si="89"/>
        <v>-795.57987990303081</v>
      </c>
      <c r="I122" s="165">
        <v>11798.991230998397</v>
      </c>
      <c r="J122" s="95">
        <v>15856.205680684945</v>
      </c>
      <c r="K122" s="97">
        <f t="shared" si="90"/>
        <v>0</v>
      </c>
      <c r="L122" s="97">
        <f t="shared" si="91"/>
        <v>-4057.2144496865476</v>
      </c>
      <c r="M122" s="166">
        <f t="shared" si="92"/>
        <v>-4057.2144496865476</v>
      </c>
      <c r="N122" s="103">
        <v>10600.332227261084</v>
      </c>
      <c r="O122" s="98">
        <v>9412.8700000000008</v>
      </c>
      <c r="P122" s="99">
        <f t="shared" si="93"/>
        <v>1187.4622272610832</v>
      </c>
      <c r="Q122" s="99">
        <f t="shared" si="94"/>
        <v>0</v>
      </c>
      <c r="R122" s="102">
        <f t="shared" si="95"/>
        <v>1187.4622272610832</v>
      </c>
      <c r="S122" s="103">
        <v>580.4120427337001</v>
      </c>
      <c r="T122" s="97">
        <v>391.79999999999995</v>
      </c>
      <c r="U122" s="99">
        <f t="shared" si="96"/>
        <v>188.61204273370015</v>
      </c>
      <c r="V122" s="101">
        <f t="shared" si="97"/>
        <v>0</v>
      </c>
      <c r="W122" s="102">
        <v>188.61204273370015</v>
      </c>
      <c r="X122" s="103">
        <v>0</v>
      </c>
      <c r="Y122" s="97">
        <v>0</v>
      </c>
      <c r="Z122" s="99">
        <f t="shared" si="98"/>
        <v>0</v>
      </c>
      <c r="AA122" s="101">
        <f t="shared" si="99"/>
        <v>0</v>
      </c>
      <c r="AB122" s="102">
        <v>0</v>
      </c>
      <c r="AC122" s="103">
        <v>0</v>
      </c>
      <c r="AD122" s="97">
        <v>0</v>
      </c>
      <c r="AE122" s="97">
        <f t="shared" si="100"/>
        <v>0</v>
      </c>
      <c r="AF122" s="97">
        <f t="shared" si="101"/>
        <v>0</v>
      </c>
      <c r="AG122" s="252">
        <f t="shared" si="102"/>
        <v>0</v>
      </c>
      <c r="AH122" s="103">
        <v>16725.623587522594</v>
      </c>
      <c r="AI122" s="97">
        <v>13716.644015771994</v>
      </c>
      <c r="AJ122" s="99">
        <f t="shared" si="103"/>
        <v>3008.9795717506004</v>
      </c>
      <c r="AK122" s="181">
        <f t="shared" si="104"/>
        <v>0</v>
      </c>
      <c r="AL122" s="102">
        <f t="shared" si="105"/>
        <v>3008.9795717506004</v>
      </c>
      <c r="AM122" s="103">
        <v>1177.3631025253901</v>
      </c>
      <c r="AN122" s="97">
        <v>1020.72</v>
      </c>
      <c r="AO122" s="97">
        <f t="shared" si="106"/>
        <v>156.64310252539008</v>
      </c>
      <c r="AP122" s="97">
        <f t="shared" si="107"/>
        <v>0</v>
      </c>
      <c r="AQ122" s="252">
        <f t="shared" si="108"/>
        <v>156.64310252539008</v>
      </c>
      <c r="AR122" s="103">
        <v>52.378874078170064</v>
      </c>
      <c r="AS122" s="97">
        <v>828.31000000000006</v>
      </c>
      <c r="AT122" s="99">
        <f t="shared" si="109"/>
        <v>0</v>
      </c>
      <c r="AU122" s="181">
        <f t="shared" si="110"/>
        <v>-775.93112592183002</v>
      </c>
      <c r="AV122" s="100">
        <f t="shared" si="111"/>
        <v>-775.93112592183002</v>
      </c>
      <c r="AW122" s="103">
        <v>1009.1620415491581</v>
      </c>
      <c r="AX122" s="97">
        <v>1353.5200000000002</v>
      </c>
      <c r="AY122" s="97">
        <f t="shared" si="112"/>
        <v>0</v>
      </c>
      <c r="AZ122" s="97">
        <f t="shared" si="113"/>
        <v>-344.35795845084215</v>
      </c>
      <c r="BA122" s="102">
        <f t="shared" si="114"/>
        <v>-344.35795845084215</v>
      </c>
      <c r="BB122" s="103">
        <v>4530.2124763802585</v>
      </c>
      <c r="BC122" s="97">
        <v>4017.5299999999997</v>
      </c>
      <c r="BD122" s="99">
        <f t="shared" si="115"/>
        <v>512.68247638025878</v>
      </c>
      <c r="BE122" s="181">
        <f t="shared" si="116"/>
        <v>0</v>
      </c>
      <c r="BF122" s="100">
        <f t="shared" si="117"/>
        <v>512.68247638025878</v>
      </c>
      <c r="BG122" s="103">
        <v>35294.471094831053</v>
      </c>
      <c r="BH122" s="97">
        <v>12623.020803895275</v>
      </c>
      <c r="BI122" s="97">
        <f t="shared" si="118"/>
        <v>22671.450290935776</v>
      </c>
      <c r="BJ122" s="97">
        <f t="shared" si="119"/>
        <v>0</v>
      </c>
      <c r="BK122" s="252">
        <f t="shared" si="120"/>
        <v>22671.450290935776</v>
      </c>
      <c r="BL122" s="103">
        <v>4954.5978490691532</v>
      </c>
      <c r="BM122" s="97">
        <v>5303.3938450047226</v>
      </c>
      <c r="BN122" s="99">
        <f t="shared" si="121"/>
        <v>0</v>
      </c>
      <c r="BO122" s="181">
        <f t="shared" si="122"/>
        <v>-348.79599593556941</v>
      </c>
      <c r="BP122" s="100">
        <f t="shared" si="123"/>
        <v>-348.79599593556941</v>
      </c>
      <c r="BQ122" s="103">
        <v>5.2457843354781462</v>
      </c>
      <c r="BR122" s="97">
        <v>0</v>
      </c>
      <c r="BS122" s="97">
        <f t="shared" si="124"/>
        <v>5.2457843354781462</v>
      </c>
      <c r="BT122" s="97">
        <f t="shared" si="125"/>
        <v>0</v>
      </c>
      <c r="BU122" s="102">
        <f t="shared" si="126"/>
        <v>5.2457843354781462</v>
      </c>
      <c r="BV122" s="103">
        <v>6297.5225608202982</v>
      </c>
      <c r="BW122" s="97">
        <v>7867.4399999999987</v>
      </c>
      <c r="BX122" s="99">
        <f t="shared" si="127"/>
        <v>0</v>
      </c>
      <c r="BY122" s="101">
        <f t="shared" si="128"/>
        <v>-1569.9174391797005</v>
      </c>
      <c r="BZ122" s="250">
        <f t="shared" si="129"/>
        <v>-1569.9174391797005</v>
      </c>
      <c r="CA122" s="103">
        <v>0</v>
      </c>
      <c r="CB122" s="97">
        <v>0</v>
      </c>
      <c r="CC122" s="97">
        <f t="shared" si="130"/>
        <v>0</v>
      </c>
      <c r="CD122" s="97">
        <f t="shared" si="131"/>
        <v>0</v>
      </c>
      <c r="CE122" s="102">
        <f t="shared" si="132"/>
        <v>0</v>
      </c>
      <c r="CF122" s="254">
        <f t="shared" si="133"/>
        <v>99364.480351327496</v>
      </c>
      <c r="CG122" s="97">
        <f t="shared" si="134"/>
        <v>79525.201704482737</v>
      </c>
      <c r="CH122" s="97">
        <f t="shared" si="135"/>
        <v>19839.278646844759</v>
      </c>
      <c r="CI122" s="104">
        <f t="shared" si="136"/>
        <v>0</v>
      </c>
      <c r="CJ122" s="97">
        <f t="shared" si="137"/>
        <v>19839.278646844759</v>
      </c>
      <c r="CK122" s="259">
        <f t="shared" si="138"/>
        <v>0.80033832435194019</v>
      </c>
      <c r="CL122" s="107">
        <v>12037.98</v>
      </c>
      <c r="CM122" s="108">
        <v>9743.2899999999991</v>
      </c>
      <c r="CN122" s="176">
        <f t="shared" si="139"/>
        <v>2294.6900000000005</v>
      </c>
      <c r="CR122" s="133"/>
      <c r="CS122" s="133"/>
    </row>
    <row r="123" spans="1:97" ht="15.75" customHeight="1" x14ac:dyDescent="0.2">
      <c r="A123" s="225">
        <v>117</v>
      </c>
      <c r="B123" s="223" t="s">
        <v>143</v>
      </c>
      <c r="C123" s="94">
        <v>5749.32</v>
      </c>
      <c r="D123" s="95">
        <v>13348.991144375348</v>
      </c>
      <c r="E123" s="95">
        <v>14002.920924480528</v>
      </c>
      <c r="F123" s="96">
        <f t="shared" si="87"/>
        <v>0</v>
      </c>
      <c r="G123" s="97">
        <f t="shared" si="88"/>
        <v>-653.92978010517982</v>
      </c>
      <c r="H123" s="164">
        <f t="shared" si="89"/>
        <v>-653.92978010517982</v>
      </c>
      <c r="I123" s="165">
        <v>20073.389095946703</v>
      </c>
      <c r="J123" s="95">
        <v>20240.253830439658</v>
      </c>
      <c r="K123" s="97">
        <f t="shared" si="90"/>
        <v>0</v>
      </c>
      <c r="L123" s="97">
        <f t="shared" si="91"/>
        <v>-166.8647344929559</v>
      </c>
      <c r="M123" s="166">
        <f t="shared" si="92"/>
        <v>-166.8647344929559</v>
      </c>
      <c r="N123" s="103">
        <v>24970.557851334434</v>
      </c>
      <c r="O123" s="98">
        <v>22312.000000000004</v>
      </c>
      <c r="P123" s="99">
        <f t="shared" si="93"/>
        <v>2658.5578513344299</v>
      </c>
      <c r="Q123" s="99">
        <f t="shared" si="94"/>
        <v>0</v>
      </c>
      <c r="R123" s="102">
        <f t="shared" si="95"/>
        <v>2658.5578513344299</v>
      </c>
      <c r="S123" s="103">
        <v>1215.9628623285771</v>
      </c>
      <c r="T123" s="97">
        <v>1210.7700000000002</v>
      </c>
      <c r="U123" s="99">
        <f t="shared" si="96"/>
        <v>5.1928623285768936</v>
      </c>
      <c r="V123" s="101">
        <f t="shared" si="97"/>
        <v>0</v>
      </c>
      <c r="W123" s="102">
        <v>5.1928623285768936</v>
      </c>
      <c r="X123" s="103">
        <v>0</v>
      </c>
      <c r="Y123" s="97">
        <v>0</v>
      </c>
      <c r="Z123" s="99">
        <f t="shared" si="98"/>
        <v>0</v>
      </c>
      <c r="AA123" s="101">
        <f t="shared" si="99"/>
        <v>0</v>
      </c>
      <c r="AB123" s="102">
        <v>0</v>
      </c>
      <c r="AC123" s="103">
        <v>0</v>
      </c>
      <c r="AD123" s="97">
        <v>0</v>
      </c>
      <c r="AE123" s="97">
        <f t="shared" si="100"/>
        <v>0</v>
      </c>
      <c r="AF123" s="97">
        <f t="shared" si="101"/>
        <v>0</v>
      </c>
      <c r="AG123" s="252">
        <f t="shared" si="102"/>
        <v>0</v>
      </c>
      <c r="AH123" s="103">
        <v>34009.660056887333</v>
      </c>
      <c r="AI123" s="97">
        <v>27234.214289013729</v>
      </c>
      <c r="AJ123" s="99">
        <f t="shared" si="103"/>
        <v>6775.4457678736035</v>
      </c>
      <c r="AK123" s="181">
        <f t="shared" si="104"/>
        <v>0</v>
      </c>
      <c r="AL123" s="102">
        <f t="shared" si="105"/>
        <v>6775.4457678736035</v>
      </c>
      <c r="AM123" s="103">
        <v>2463.5507748691293</v>
      </c>
      <c r="AN123" s="97">
        <v>2154.04</v>
      </c>
      <c r="AO123" s="97">
        <f t="shared" si="106"/>
        <v>309.51077486912936</v>
      </c>
      <c r="AP123" s="97">
        <f t="shared" si="107"/>
        <v>0</v>
      </c>
      <c r="AQ123" s="252">
        <f t="shared" si="108"/>
        <v>309.51077486912936</v>
      </c>
      <c r="AR123" s="103">
        <v>109.23987634663051</v>
      </c>
      <c r="AS123" s="97">
        <v>0</v>
      </c>
      <c r="AT123" s="99">
        <f t="shared" si="109"/>
        <v>109.23987634663051</v>
      </c>
      <c r="AU123" s="181">
        <f t="shared" si="110"/>
        <v>0</v>
      </c>
      <c r="AV123" s="100">
        <f t="shared" si="111"/>
        <v>109.23987634663051</v>
      </c>
      <c r="AW123" s="103">
        <v>2080.6234441409051</v>
      </c>
      <c r="AX123" s="97">
        <v>1961.9499999999998</v>
      </c>
      <c r="AY123" s="97">
        <f t="shared" si="112"/>
        <v>118.6734441409053</v>
      </c>
      <c r="AZ123" s="97">
        <f t="shared" si="113"/>
        <v>0</v>
      </c>
      <c r="BA123" s="102">
        <f t="shared" si="114"/>
        <v>118.6734441409053</v>
      </c>
      <c r="BB123" s="103">
        <v>13974.589710585424</v>
      </c>
      <c r="BC123" s="97">
        <v>7244.3899999999994</v>
      </c>
      <c r="BD123" s="99">
        <f t="shared" si="115"/>
        <v>6730.1997105854243</v>
      </c>
      <c r="BE123" s="181">
        <f t="shared" si="116"/>
        <v>0</v>
      </c>
      <c r="BF123" s="100">
        <f t="shared" si="117"/>
        <v>6730.1997105854243</v>
      </c>
      <c r="BG123" s="103">
        <v>76260.836179218823</v>
      </c>
      <c r="BH123" s="97">
        <v>7634.8016077905522</v>
      </c>
      <c r="BI123" s="97">
        <f t="shared" si="118"/>
        <v>68626.034571428274</v>
      </c>
      <c r="BJ123" s="97">
        <f t="shared" si="119"/>
        <v>0</v>
      </c>
      <c r="BK123" s="252">
        <f t="shared" si="120"/>
        <v>68626.034571428274</v>
      </c>
      <c r="BL123" s="103">
        <v>10752.135265185434</v>
      </c>
      <c r="BM123" s="97">
        <v>9115.1253138209286</v>
      </c>
      <c r="BN123" s="99">
        <f t="shared" si="121"/>
        <v>1637.0099513645055</v>
      </c>
      <c r="BO123" s="181">
        <f t="shared" si="122"/>
        <v>0</v>
      </c>
      <c r="BP123" s="100">
        <f t="shared" si="123"/>
        <v>1637.0099513645055</v>
      </c>
      <c r="BQ123" s="103">
        <v>4.5608940352766938</v>
      </c>
      <c r="BR123" s="97">
        <v>0</v>
      </c>
      <c r="BS123" s="97">
        <f t="shared" si="124"/>
        <v>4.5608940352766938</v>
      </c>
      <c r="BT123" s="97">
        <f t="shared" si="125"/>
        <v>0</v>
      </c>
      <c r="BU123" s="102">
        <f t="shared" si="126"/>
        <v>4.5608940352766938</v>
      </c>
      <c r="BV123" s="103">
        <v>14597.562844745968</v>
      </c>
      <c r="BW123" s="97">
        <v>3208.3199999999997</v>
      </c>
      <c r="BX123" s="99">
        <f t="shared" si="127"/>
        <v>11389.242844745968</v>
      </c>
      <c r="BY123" s="101">
        <f t="shared" si="128"/>
        <v>0</v>
      </c>
      <c r="BZ123" s="250">
        <f t="shared" si="129"/>
        <v>11389.242844745968</v>
      </c>
      <c r="CA123" s="103">
        <v>0</v>
      </c>
      <c r="CB123" s="97">
        <v>0</v>
      </c>
      <c r="CC123" s="97">
        <f t="shared" si="130"/>
        <v>0</v>
      </c>
      <c r="CD123" s="97">
        <f t="shared" si="131"/>
        <v>0</v>
      </c>
      <c r="CE123" s="102">
        <f t="shared" si="132"/>
        <v>0</v>
      </c>
      <c r="CF123" s="254">
        <f t="shared" si="133"/>
        <v>213861.65999999997</v>
      </c>
      <c r="CG123" s="97">
        <f t="shared" si="134"/>
        <v>116318.78596554536</v>
      </c>
      <c r="CH123" s="97">
        <f t="shared" si="135"/>
        <v>97542.87403445461</v>
      </c>
      <c r="CI123" s="104">
        <f t="shared" si="136"/>
        <v>0</v>
      </c>
      <c r="CJ123" s="97">
        <f t="shared" si="137"/>
        <v>97542.87403445461</v>
      </c>
      <c r="CK123" s="259">
        <f t="shared" si="138"/>
        <v>0.54389733047777422</v>
      </c>
      <c r="CL123" s="107">
        <v>8649.58</v>
      </c>
      <c r="CM123" s="108">
        <v>21246.969999999994</v>
      </c>
      <c r="CN123" s="176"/>
      <c r="CR123" s="133"/>
      <c r="CS123" s="133"/>
    </row>
    <row r="124" spans="1:97" ht="15.75" customHeight="1" x14ac:dyDescent="0.2">
      <c r="A124" s="225">
        <v>118</v>
      </c>
      <c r="B124" s="223" t="s">
        <v>144</v>
      </c>
      <c r="C124" s="94">
        <v>2733.46</v>
      </c>
      <c r="D124" s="95">
        <v>6562.9713155171048</v>
      </c>
      <c r="E124" s="95">
        <v>7178.7591862826639</v>
      </c>
      <c r="F124" s="96">
        <f t="shared" si="87"/>
        <v>0</v>
      </c>
      <c r="G124" s="97">
        <f t="shared" si="88"/>
        <v>-615.78787076555909</v>
      </c>
      <c r="H124" s="164">
        <f t="shared" si="89"/>
        <v>-615.78787076555909</v>
      </c>
      <c r="I124" s="165">
        <v>14800.179350976281</v>
      </c>
      <c r="J124" s="95">
        <v>15968.801485023472</v>
      </c>
      <c r="K124" s="97">
        <f t="shared" si="90"/>
        <v>0</v>
      </c>
      <c r="L124" s="97">
        <f t="shared" si="91"/>
        <v>-1168.6221340471911</v>
      </c>
      <c r="M124" s="166">
        <f t="shared" si="92"/>
        <v>-1168.6221340471911</v>
      </c>
      <c r="N124" s="103">
        <v>13181.993165918069</v>
      </c>
      <c r="O124" s="98">
        <v>11633.869999999999</v>
      </c>
      <c r="P124" s="99">
        <f t="shared" si="93"/>
        <v>1548.1231659180703</v>
      </c>
      <c r="Q124" s="99">
        <f t="shared" si="94"/>
        <v>0</v>
      </c>
      <c r="R124" s="102">
        <f t="shared" si="95"/>
        <v>1548.1231659180703</v>
      </c>
      <c r="S124" s="103">
        <v>578.13071307123835</v>
      </c>
      <c r="T124" s="97">
        <v>763.8</v>
      </c>
      <c r="U124" s="99">
        <f t="shared" si="96"/>
        <v>0</v>
      </c>
      <c r="V124" s="101">
        <f t="shared" si="97"/>
        <v>-185.66928692876161</v>
      </c>
      <c r="W124" s="102">
        <v>-185.66928692876161</v>
      </c>
      <c r="X124" s="103">
        <v>0</v>
      </c>
      <c r="Y124" s="97">
        <v>0</v>
      </c>
      <c r="Z124" s="99">
        <f t="shared" si="98"/>
        <v>0</v>
      </c>
      <c r="AA124" s="101">
        <f t="shared" si="99"/>
        <v>0</v>
      </c>
      <c r="AB124" s="102">
        <v>0</v>
      </c>
      <c r="AC124" s="103">
        <v>0</v>
      </c>
      <c r="AD124" s="97">
        <v>0</v>
      </c>
      <c r="AE124" s="97">
        <f t="shared" si="100"/>
        <v>0</v>
      </c>
      <c r="AF124" s="97">
        <f t="shared" si="101"/>
        <v>0</v>
      </c>
      <c r="AG124" s="252">
        <f t="shared" si="102"/>
        <v>0</v>
      </c>
      <c r="AH124" s="103">
        <v>16775.086040910461</v>
      </c>
      <c r="AI124" s="97">
        <v>18913.760162202427</v>
      </c>
      <c r="AJ124" s="99">
        <f t="shared" si="103"/>
        <v>0</v>
      </c>
      <c r="AK124" s="181">
        <f t="shared" si="104"/>
        <v>-2138.674121291966</v>
      </c>
      <c r="AL124" s="102">
        <f t="shared" si="105"/>
        <v>-2138.674121291966</v>
      </c>
      <c r="AM124" s="103">
        <v>1171.2755579732307</v>
      </c>
      <c r="AN124" s="97">
        <v>1023.22</v>
      </c>
      <c r="AO124" s="97">
        <f t="shared" si="106"/>
        <v>148.05555797323063</v>
      </c>
      <c r="AP124" s="97">
        <f t="shared" si="107"/>
        <v>0</v>
      </c>
      <c r="AQ124" s="252">
        <f t="shared" si="108"/>
        <v>148.05555797323063</v>
      </c>
      <c r="AR124" s="103">
        <v>51.941464766434073</v>
      </c>
      <c r="AS124" s="97">
        <v>0</v>
      </c>
      <c r="AT124" s="99">
        <f t="shared" si="109"/>
        <v>51.941464766434073</v>
      </c>
      <c r="AU124" s="181">
        <f t="shared" si="110"/>
        <v>0</v>
      </c>
      <c r="AV124" s="100">
        <f t="shared" si="111"/>
        <v>51.941464766434073</v>
      </c>
      <c r="AW124" s="103">
        <v>1061.9454317702118</v>
      </c>
      <c r="AX124" s="97">
        <v>1473.26</v>
      </c>
      <c r="AY124" s="97">
        <f t="shared" si="112"/>
        <v>0</v>
      </c>
      <c r="AZ124" s="97">
        <f t="shared" si="113"/>
        <v>-411.31456822978816</v>
      </c>
      <c r="BA124" s="102">
        <f t="shared" si="114"/>
        <v>-411.31456822978816</v>
      </c>
      <c r="BB124" s="103">
        <v>4518.3466530493743</v>
      </c>
      <c r="BC124" s="97">
        <v>2002.19</v>
      </c>
      <c r="BD124" s="99">
        <f t="shared" si="115"/>
        <v>2516.1566530493742</v>
      </c>
      <c r="BE124" s="181">
        <f t="shared" si="116"/>
        <v>0</v>
      </c>
      <c r="BF124" s="100">
        <f t="shared" si="117"/>
        <v>2516.1566530493742</v>
      </c>
      <c r="BG124" s="103">
        <v>29430.889571103471</v>
      </c>
      <c r="BH124" s="97">
        <v>31883.250803895273</v>
      </c>
      <c r="BI124" s="97">
        <f t="shared" si="118"/>
        <v>0</v>
      </c>
      <c r="BJ124" s="97">
        <f t="shared" si="119"/>
        <v>-2452.3612327918017</v>
      </c>
      <c r="BK124" s="252">
        <f t="shared" si="120"/>
        <v>-2452.3612327918017</v>
      </c>
      <c r="BL124" s="103">
        <v>5367.097757388914</v>
      </c>
      <c r="BM124" s="97">
        <v>6064.4643258638062</v>
      </c>
      <c r="BN124" s="99">
        <f t="shared" si="121"/>
        <v>0</v>
      </c>
      <c r="BO124" s="181">
        <f t="shared" si="122"/>
        <v>-697.36656847489212</v>
      </c>
      <c r="BP124" s="100">
        <f t="shared" si="123"/>
        <v>-697.36656847489212</v>
      </c>
      <c r="BQ124" s="103">
        <v>5.4667996108949426</v>
      </c>
      <c r="BR124" s="97">
        <v>0</v>
      </c>
      <c r="BS124" s="97">
        <f t="shared" si="124"/>
        <v>5.4667996108949426</v>
      </c>
      <c r="BT124" s="97">
        <f t="shared" si="125"/>
        <v>0</v>
      </c>
      <c r="BU124" s="102">
        <f t="shared" si="126"/>
        <v>5.4667996108949426</v>
      </c>
      <c r="BV124" s="103">
        <v>6870.4850807348175</v>
      </c>
      <c r="BW124" s="97">
        <v>2062.61</v>
      </c>
      <c r="BX124" s="99">
        <f t="shared" si="127"/>
        <v>4807.8750807348169</v>
      </c>
      <c r="BY124" s="101">
        <f t="shared" si="128"/>
        <v>0</v>
      </c>
      <c r="BZ124" s="250">
        <f t="shared" si="129"/>
        <v>4807.8750807348169</v>
      </c>
      <c r="CA124" s="103">
        <v>0</v>
      </c>
      <c r="CB124" s="97">
        <v>0</v>
      </c>
      <c r="CC124" s="97">
        <f t="shared" si="130"/>
        <v>0</v>
      </c>
      <c r="CD124" s="97">
        <f t="shared" si="131"/>
        <v>0</v>
      </c>
      <c r="CE124" s="102">
        <f t="shared" si="132"/>
        <v>0</v>
      </c>
      <c r="CF124" s="254">
        <f t="shared" si="133"/>
        <v>100375.80890279049</v>
      </c>
      <c r="CG124" s="97">
        <f t="shared" si="134"/>
        <v>98967.985963267653</v>
      </c>
      <c r="CH124" s="97">
        <f t="shared" si="135"/>
        <v>1407.8229395228409</v>
      </c>
      <c r="CI124" s="104">
        <f t="shared" si="136"/>
        <v>0</v>
      </c>
      <c r="CJ124" s="97">
        <f t="shared" si="137"/>
        <v>1407.8229395228409</v>
      </c>
      <c r="CK124" s="259">
        <f t="shared" si="138"/>
        <v>0.98597447975850183</v>
      </c>
      <c r="CL124" s="107">
        <v>13900.99</v>
      </c>
      <c r="CM124" s="108">
        <v>9834.1200000000008</v>
      </c>
      <c r="CN124" s="176">
        <f t="shared" si="139"/>
        <v>4066.869999999999</v>
      </c>
      <c r="CR124" s="133"/>
      <c r="CS124" s="133"/>
    </row>
    <row r="125" spans="1:97" ht="15.75" customHeight="1" x14ac:dyDescent="0.2">
      <c r="A125" s="225">
        <v>119</v>
      </c>
      <c r="B125" s="223" t="s">
        <v>145</v>
      </c>
      <c r="C125" s="94">
        <v>1718.68</v>
      </c>
      <c r="D125" s="95">
        <v>3151.7871007950807</v>
      </c>
      <c r="E125" s="95">
        <v>3410.5289904364613</v>
      </c>
      <c r="F125" s="96">
        <f t="shared" si="87"/>
        <v>0</v>
      </c>
      <c r="G125" s="97">
        <f t="shared" si="88"/>
        <v>-258.74188964138057</v>
      </c>
      <c r="H125" s="164">
        <f t="shared" si="89"/>
        <v>-258.74188964138057</v>
      </c>
      <c r="I125" s="165">
        <v>8631.8181930058126</v>
      </c>
      <c r="J125" s="95">
        <v>9655.8297868310601</v>
      </c>
      <c r="K125" s="97">
        <f t="shared" si="90"/>
        <v>0</v>
      </c>
      <c r="L125" s="97">
        <f t="shared" si="91"/>
        <v>-1024.0115938252475</v>
      </c>
      <c r="M125" s="166">
        <f t="shared" si="92"/>
        <v>-1024.0115938252475</v>
      </c>
      <c r="N125" s="103">
        <v>7323.0090173146682</v>
      </c>
      <c r="O125" s="98">
        <v>7102.0700000000006</v>
      </c>
      <c r="P125" s="99">
        <f t="shared" si="93"/>
        <v>220.93901731466758</v>
      </c>
      <c r="Q125" s="99">
        <f t="shared" si="94"/>
        <v>0</v>
      </c>
      <c r="R125" s="102">
        <f t="shared" si="95"/>
        <v>220.93901731466758</v>
      </c>
      <c r="S125" s="103">
        <v>346.50853515133184</v>
      </c>
      <c r="T125" s="97">
        <v>238.48999999999998</v>
      </c>
      <c r="U125" s="99">
        <f t="shared" si="96"/>
        <v>108.01853515133186</v>
      </c>
      <c r="V125" s="101">
        <f t="shared" si="97"/>
        <v>0</v>
      </c>
      <c r="W125" s="102">
        <v>108.01853515133186</v>
      </c>
      <c r="X125" s="103">
        <v>0</v>
      </c>
      <c r="Y125" s="97">
        <v>0</v>
      </c>
      <c r="Z125" s="99">
        <f t="shared" si="98"/>
        <v>0</v>
      </c>
      <c r="AA125" s="101">
        <f t="shared" si="99"/>
        <v>0</v>
      </c>
      <c r="AB125" s="102">
        <v>0</v>
      </c>
      <c r="AC125" s="103">
        <v>0</v>
      </c>
      <c r="AD125" s="97">
        <v>0</v>
      </c>
      <c r="AE125" s="97">
        <f t="shared" si="100"/>
        <v>0</v>
      </c>
      <c r="AF125" s="97">
        <f t="shared" si="101"/>
        <v>0</v>
      </c>
      <c r="AG125" s="252">
        <f t="shared" si="102"/>
        <v>0</v>
      </c>
      <c r="AH125" s="103">
        <v>10677.134191495859</v>
      </c>
      <c r="AI125" s="97">
        <v>6213.3109400019639</v>
      </c>
      <c r="AJ125" s="99">
        <f t="shared" si="103"/>
        <v>4463.8232514938954</v>
      </c>
      <c r="AK125" s="181">
        <f t="shared" si="104"/>
        <v>0</v>
      </c>
      <c r="AL125" s="102">
        <f t="shared" si="105"/>
        <v>4463.8232514938954</v>
      </c>
      <c r="AM125" s="103">
        <v>719.75079641598904</v>
      </c>
      <c r="AN125" s="97">
        <v>624.31999999999994</v>
      </c>
      <c r="AO125" s="97">
        <f t="shared" si="106"/>
        <v>95.430796415989107</v>
      </c>
      <c r="AP125" s="97">
        <f t="shared" si="107"/>
        <v>0</v>
      </c>
      <c r="AQ125" s="252">
        <f t="shared" si="108"/>
        <v>95.430796415989107</v>
      </c>
      <c r="AR125" s="103">
        <v>32.244103427858121</v>
      </c>
      <c r="AS125" s="97">
        <v>0</v>
      </c>
      <c r="AT125" s="99">
        <f t="shared" si="109"/>
        <v>32.244103427858121</v>
      </c>
      <c r="AU125" s="181">
        <f t="shared" si="110"/>
        <v>0</v>
      </c>
      <c r="AV125" s="100">
        <f t="shared" si="111"/>
        <v>32.244103427858121</v>
      </c>
      <c r="AW125" s="103">
        <v>694.34389343100713</v>
      </c>
      <c r="AX125" s="97">
        <v>927.67000000000007</v>
      </c>
      <c r="AY125" s="97">
        <f t="shared" si="112"/>
        <v>0</v>
      </c>
      <c r="AZ125" s="97">
        <f t="shared" si="113"/>
        <v>-233.32610656899294</v>
      </c>
      <c r="BA125" s="102">
        <f t="shared" si="114"/>
        <v>-233.32610656899294</v>
      </c>
      <c r="BB125" s="103">
        <v>1672.440087671233</v>
      </c>
      <c r="BC125" s="97">
        <v>890.41</v>
      </c>
      <c r="BD125" s="99">
        <f t="shared" si="115"/>
        <v>782.03008767123299</v>
      </c>
      <c r="BE125" s="181">
        <f t="shared" si="116"/>
        <v>0</v>
      </c>
      <c r="BF125" s="100">
        <f t="shared" si="117"/>
        <v>782.03008767123299</v>
      </c>
      <c r="BG125" s="103">
        <v>21375.355912671777</v>
      </c>
      <c r="BH125" s="97">
        <v>7705.3154019476378</v>
      </c>
      <c r="BI125" s="97">
        <f t="shared" si="118"/>
        <v>13670.040510724139</v>
      </c>
      <c r="BJ125" s="97">
        <f t="shared" si="119"/>
        <v>0</v>
      </c>
      <c r="BK125" s="252">
        <f t="shared" si="120"/>
        <v>13670.040510724139</v>
      </c>
      <c r="BL125" s="103">
        <v>3147.7134659424146</v>
      </c>
      <c r="BM125" s="97">
        <v>3359.5104274383821</v>
      </c>
      <c r="BN125" s="99">
        <f t="shared" si="121"/>
        <v>0</v>
      </c>
      <c r="BO125" s="181">
        <f t="shared" si="122"/>
        <v>-211.79696149596748</v>
      </c>
      <c r="BP125" s="100">
        <f t="shared" si="123"/>
        <v>-211.79696149596748</v>
      </c>
      <c r="BQ125" s="103">
        <v>4.8123008999830184</v>
      </c>
      <c r="BR125" s="97">
        <v>0</v>
      </c>
      <c r="BS125" s="97">
        <f t="shared" si="124"/>
        <v>4.8123008999830184</v>
      </c>
      <c r="BT125" s="97">
        <f t="shared" si="125"/>
        <v>0</v>
      </c>
      <c r="BU125" s="102">
        <f t="shared" si="126"/>
        <v>4.8123008999830184</v>
      </c>
      <c r="BV125" s="103">
        <v>4228.9128538171863</v>
      </c>
      <c r="BW125" s="97">
        <v>3530.03</v>
      </c>
      <c r="BX125" s="99">
        <f t="shared" si="127"/>
        <v>698.88285381718606</v>
      </c>
      <c r="BY125" s="101">
        <f t="shared" si="128"/>
        <v>0</v>
      </c>
      <c r="BZ125" s="250">
        <f t="shared" si="129"/>
        <v>698.88285381718606</v>
      </c>
      <c r="CA125" s="103">
        <v>0</v>
      </c>
      <c r="CB125" s="97">
        <v>0</v>
      </c>
      <c r="CC125" s="97">
        <f t="shared" si="130"/>
        <v>0</v>
      </c>
      <c r="CD125" s="97">
        <f t="shared" si="131"/>
        <v>0</v>
      </c>
      <c r="CE125" s="102">
        <f t="shared" si="132"/>
        <v>0</v>
      </c>
      <c r="CF125" s="254">
        <f t="shared" si="133"/>
        <v>62005.830452040202</v>
      </c>
      <c r="CG125" s="97">
        <f t="shared" si="134"/>
        <v>43657.485546655509</v>
      </c>
      <c r="CH125" s="97">
        <f t="shared" si="135"/>
        <v>18348.344905384693</v>
      </c>
      <c r="CI125" s="104">
        <f t="shared" si="136"/>
        <v>0</v>
      </c>
      <c r="CJ125" s="97">
        <f t="shared" si="137"/>
        <v>18348.344905384693</v>
      </c>
      <c r="CK125" s="259">
        <f t="shared" si="138"/>
        <v>0.70408678068465458</v>
      </c>
      <c r="CL125" s="107">
        <v>9893.0300000000007</v>
      </c>
      <c r="CM125" s="108">
        <v>6072.78</v>
      </c>
      <c r="CN125" s="176">
        <f t="shared" si="139"/>
        <v>3820.2500000000009</v>
      </c>
      <c r="CR125" s="133"/>
      <c r="CS125" s="133"/>
    </row>
    <row r="126" spans="1:97" ht="15.75" customHeight="1" x14ac:dyDescent="0.2">
      <c r="A126" s="225">
        <v>120</v>
      </c>
      <c r="B126" s="223" t="s">
        <v>146</v>
      </c>
      <c r="C126" s="94">
        <v>4452.3200000000006</v>
      </c>
      <c r="D126" s="95">
        <v>8575.0641763612311</v>
      </c>
      <c r="E126" s="95">
        <v>9506.3169450932219</v>
      </c>
      <c r="F126" s="96">
        <f t="shared" si="87"/>
        <v>0</v>
      </c>
      <c r="G126" s="97">
        <f t="shared" si="88"/>
        <v>-931.25276873199073</v>
      </c>
      <c r="H126" s="164">
        <f t="shared" si="89"/>
        <v>-931.25276873199073</v>
      </c>
      <c r="I126" s="165">
        <v>18729.430584919686</v>
      </c>
      <c r="J126" s="95">
        <v>20885.593662974417</v>
      </c>
      <c r="K126" s="97">
        <f t="shared" si="90"/>
        <v>0</v>
      </c>
      <c r="L126" s="97">
        <f t="shared" si="91"/>
        <v>-2156.1630780547312</v>
      </c>
      <c r="M126" s="166">
        <f t="shared" si="92"/>
        <v>-2156.1630780547312</v>
      </c>
      <c r="N126" s="103">
        <v>17577.557316211092</v>
      </c>
      <c r="O126" s="98">
        <v>15856.939999999999</v>
      </c>
      <c r="P126" s="99">
        <f t="shared" si="93"/>
        <v>1720.6173162110936</v>
      </c>
      <c r="Q126" s="99">
        <f t="shared" si="94"/>
        <v>0</v>
      </c>
      <c r="R126" s="102">
        <f t="shared" si="95"/>
        <v>1720.6173162110936</v>
      </c>
      <c r="S126" s="103">
        <v>866.54061476910147</v>
      </c>
      <c r="T126" s="97">
        <v>585.82000000000005</v>
      </c>
      <c r="U126" s="99">
        <f t="shared" si="96"/>
        <v>280.72061476910142</v>
      </c>
      <c r="V126" s="101">
        <f t="shared" si="97"/>
        <v>0</v>
      </c>
      <c r="W126" s="102">
        <v>280.72061476910142</v>
      </c>
      <c r="X126" s="103">
        <v>0</v>
      </c>
      <c r="Y126" s="97">
        <v>0</v>
      </c>
      <c r="Z126" s="99">
        <f t="shared" si="98"/>
        <v>0</v>
      </c>
      <c r="AA126" s="101">
        <f t="shared" si="99"/>
        <v>0</v>
      </c>
      <c r="AB126" s="102">
        <v>0</v>
      </c>
      <c r="AC126" s="103">
        <v>0</v>
      </c>
      <c r="AD126" s="97">
        <v>0</v>
      </c>
      <c r="AE126" s="97">
        <f t="shared" si="100"/>
        <v>0</v>
      </c>
      <c r="AF126" s="97">
        <f t="shared" si="101"/>
        <v>0</v>
      </c>
      <c r="AG126" s="252">
        <f t="shared" si="102"/>
        <v>0</v>
      </c>
      <c r="AH126" s="103">
        <v>25614.028859184131</v>
      </c>
      <c r="AI126" s="97">
        <v>20109.973893058668</v>
      </c>
      <c r="AJ126" s="99">
        <f t="shared" si="103"/>
        <v>5504.0549661254627</v>
      </c>
      <c r="AK126" s="181">
        <f t="shared" si="104"/>
        <v>0</v>
      </c>
      <c r="AL126" s="102">
        <f t="shared" si="105"/>
        <v>5504.0549661254627</v>
      </c>
      <c r="AM126" s="103">
        <v>1676.4425373649451</v>
      </c>
      <c r="AN126" s="97">
        <v>1449.58</v>
      </c>
      <c r="AO126" s="97">
        <f t="shared" si="106"/>
        <v>226.86253736494518</v>
      </c>
      <c r="AP126" s="97">
        <f t="shared" si="107"/>
        <v>0</v>
      </c>
      <c r="AQ126" s="252">
        <f t="shared" si="108"/>
        <v>226.86253736494518</v>
      </c>
      <c r="AR126" s="103">
        <v>80.159342275707104</v>
      </c>
      <c r="AS126" s="97">
        <v>0</v>
      </c>
      <c r="AT126" s="99">
        <f t="shared" si="109"/>
        <v>80.159342275707104</v>
      </c>
      <c r="AU126" s="181">
        <f t="shared" si="110"/>
        <v>0</v>
      </c>
      <c r="AV126" s="100">
        <f t="shared" si="111"/>
        <v>80.159342275707104</v>
      </c>
      <c r="AW126" s="103">
        <v>11002.559152570519</v>
      </c>
      <c r="AX126" s="97">
        <v>8552.1500000000015</v>
      </c>
      <c r="AY126" s="97">
        <f t="shared" si="112"/>
        <v>2450.4091525705171</v>
      </c>
      <c r="AZ126" s="97">
        <f t="shared" si="113"/>
        <v>0</v>
      </c>
      <c r="BA126" s="102">
        <f t="shared" si="114"/>
        <v>2450.4091525705171</v>
      </c>
      <c r="BB126" s="103">
        <v>9034.2629779041927</v>
      </c>
      <c r="BC126" s="97">
        <v>5823.92</v>
      </c>
      <c r="BD126" s="99">
        <f t="shared" si="115"/>
        <v>3210.3429779041926</v>
      </c>
      <c r="BE126" s="181">
        <f t="shared" si="116"/>
        <v>0</v>
      </c>
      <c r="BF126" s="100">
        <f t="shared" si="117"/>
        <v>3210.3429779041926</v>
      </c>
      <c r="BG126" s="103">
        <v>51027.847646812421</v>
      </c>
      <c r="BH126" s="97">
        <v>7234.9462058429144</v>
      </c>
      <c r="BI126" s="97">
        <f t="shared" si="118"/>
        <v>43792.901440969508</v>
      </c>
      <c r="BJ126" s="97">
        <f t="shared" si="119"/>
        <v>0</v>
      </c>
      <c r="BK126" s="252">
        <f t="shared" si="120"/>
        <v>43792.901440969508</v>
      </c>
      <c r="BL126" s="103">
        <v>7890.1774328274278</v>
      </c>
      <c r="BM126" s="97">
        <v>8141.6399857299402</v>
      </c>
      <c r="BN126" s="99">
        <f t="shared" si="121"/>
        <v>0</v>
      </c>
      <c r="BO126" s="181">
        <f t="shared" si="122"/>
        <v>-251.46255290251247</v>
      </c>
      <c r="BP126" s="100">
        <f t="shared" si="123"/>
        <v>-251.46255290251247</v>
      </c>
      <c r="BQ126" s="103">
        <v>3.5240202366471296</v>
      </c>
      <c r="BR126" s="97">
        <v>0</v>
      </c>
      <c r="BS126" s="97">
        <f t="shared" si="124"/>
        <v>3.5240202366471296</v>
      </c>
      <c r="BT126" s="97">
        <f t="shared" si="125"/>
        <v>0</v>
      </c>
      <c r="BU126" s="102">
        <f t="shared" si="126"/>
        <v>3.5240202366471296</v>
      </c>
      <c r="BV126" s="103">
        <v>11222.557066261394</v>
      </c>
      <c r="BW126" s="97">
        <v>7635.73</v>
      </c>
      <c r="BX126" s="99">
        <f t="shared" si="127"/>
        <v>3586.8270662613941</v>
      </c>
      <c r="BY126" s="101">
        <f t="shared" si="128"/>
        <v>0</v>
      </c>
      <c r="BZ126" s="250">
        <f t="shared" si="129"/>
        <v>3586.8270662613941</v>
      </c>
      <c r="CA126" s="103">
        <v>0</v>
      </c>
      <c r="CB126" s="97">
        <v>0</v>
      </c>
      <c r="CC126" s="97">
        <f t="shared" si="130"/>
        <v>0</v>
      </c>
      <c r="CD126" s="97">
        <f t="shared" si="131"/>
        <v>0</v>
      </c>
      <c r="CE126" s="102">
        <f t="shared" si="132"/>
        <v>0</v>
      </c>
      <c r="CF126" s="254">
        <f t="shared" si="133"/>
        <v>163300.15172769851</v>
      </c>
      <c r="CG126" s="97">
        <f t="shared" si="134"/>
        <v>105782.61069269918</v>
      </c>
      <c r="CH126" s="97">
        <f t="shared" si="135"/>
        <v>57517.541034999333</v>
      </c>
      <c r="CI126" s="104">
        <f t="shared" si="136"/>
        <v>0</v>
      </c>
      <c r="CJ126" s="97">
        <f t="shared" si="137"/>
        <v>57517.541034999333</v>
      </c>
      <c r="CK126" s="259">
        <f t="shared" si="138"/>
        <v>0.64778023518980377</v>
      </c>
      <c r="CL126" s="107">
        <v>11393.08</v>
      </c>
      <c r="CM126" s="108">
        <v>16038.569999999998</v>
      </c>
      <c r="CN126" s="176"/>
      <c r="CR126" s="133"/>
      <c r="CS126" s="133"/>
    </row>
    <row r="127" spans="1:97" ht="15.75" customHeight="1" x14ac:dyDescent="0.2">
      <c r="A127" s="225">
        <v>121</v>
      </c>
      <c r="B127" s="223" t="s">
        <v>147</v>
      </c>
      <c r="C127" s="94">
        <v>1724.07</v>
      </c>
      <c r="D127" s="95">
        <v>3454.9210746552139</v>
      </c>
      <c r="E127" s="95">
        <v>3368.0566487935266</v>
      </c>
      <c r="F127" s="96">
        <f t="shared" si="87"/>
        <v>86.864425861687323</v>
      </c>
      <c r="G127" s="97">
        <f t="shared" si="88"/>
        <v>0</v>
      </c>
      <c r="H127" s="164">
        <f t="shared" si="89"/>
        <v>86.864425861687323</v>
      </c>
      <c r="I127" s="165">
        <v>8581.2907866393234</v>
      </c>
      <c r="J127" s="95">
        <v>8057.8243348310616</v>
      </c>
      <c r="K127" s="97">
        <f t="shared" si="90"/>
        <v>523.46645180826181</v>
      </c>
      <c r="L127" s="97">
        <f t="shared" si="91"/>
        <v>0</v>
      </c>
      <c r="M127" s="166">
        <f t="shared" si="92"/>
        <v>523.46645180826181</v>
      </c>
      <c r="N127" s="103">
        <v>7961.5302142685678</v>
      </c>
      <c r="O127" s="98">
        <v>6790.95</v>
      </c>
      <c r="P127" s="99">
        <f t="shared" si="93"/>
        <v>1170.5802142685679</v>
      </c>
      <c r="Q127" s="99">
        <f t="shared" si="94"/>
        <v>0</v>
      </c>
      <c r="R127" s="102">
        <f t="shared" si="95"/>
        <v>1170.5802142685679</v>
      </c>
      <c r="S127" s="103">
        <v>372.39690162133184</v>
      </c>
      <c r="T127" s="97">
        <v>347.12000000000006</v>
      </c>
      <c r="U127" s="99">
        <f t="shared" si="96"/>
        <v>25.276901621331774</v>
      </c>
      <c r="V127" s="101">
        <f t="shared" si="97"/>
        <v>0</v>
      </c>
      <c r="W127" s="102">
        <v>25.276901621331774</v>
      </c>
      <c r="X127" s="103">
        <v>0</v>
      </c>
      <c r="Y127" s="97">
        <v>0</v>
      </c>
      <c r="Z127" s="99">
        <f t="shared" si="98"/>
        <v>0</v>
      </c>
      <c r="AA127" s="101">
        <f t="shared" si="99"/>
        <v>0</v>
      </c>
      <c r="AB127" s="102">
        <v>0</v>
      </c>
      <c r="AC127" s="103">
        <v>0</v>
      </c>
      <c r="AD127" s="97">
        <v>0</v>
      </c>
      <c r="AE127" s="97">
        <f t="shared" si="100"/>
        <v>0</v>
      </c>
      <c r="AF127" s="97">
        <f t="shared" si="101"/>
        <v>0</v>
      </c>
      <c r="AG127" s="252">
        <f t="shared" si="102"/>
        <v>0</v>
      </c>
      <c r="AH127" s="103">
        <v>10361.346675507815</v>
      </c>
      <c r="AI127" s="97">
        <v>7113.4144337385569</v>
      </c>
      <c r="AJ127" s="99">
        <f t="shared" si="103"/>
        <v>3247.9322417692583</v>
      </c>
      <c r="AK127" s="181">
        <f t="shared" si="104"/>
        <v>0</v>
      </c>
      <c r="AL127" s="102">
        <f t="shared" si="105"/>
        <v>3247.9322417692583</v>
      </c>
      <c r="AM127" s="103">
        <v>717.19643948283715</v>
      </c>
      <c r="AN127" s="97">
        <v>626.9899999999999</v>
      </c>
      <c r="AO127" s="97">
        <f t="shared" si="106"/>
        <v>90.206439482837254</v>
      </c>
      <c r="AP127" s="97">
        <f t="shared" si="107"/>
        <v>0</v>
      </c>
      <c r="AQ127" s="252">
        <f t="shared" si="108"/>
        <v>90.206439482837254</v>
      </c>
      <c r="AR127" s="103">
        <v>32.760511812304422</v>
      </c>
      <c r="AS127" s="97">
        <v>0</v>
      </c>
      <c r="AT127" s="99">
        <f t="shared" si="109"/>
        <v>32.760511812304422</v>
      </c>
      <c r="AU127" s="181">
        <f t="shared" si="110"/>
        <v>0</v>
      </c>
      <c r="AV127" s="100">
        <f t="shared" si="111"/>
        <v>32.760511812304422</v>
      </c>
      <c r="AW127" s="103">
        <v>4901.3727421755766</v>
      </c>
      <c r="AX127" s="97">
        <v>3801.53</v>
      </c>
      <c r="AY127" s="97">
        <f t="shared" si="112"/>
        <v>1099.8427421755764</v>
      </c>
      <c r="AZ127" s="97">
        <f t="shared" si="113"/>
        <v>0</v>
      </c>
      <c r="BA127" s="102">
        <f t="shared" si="114"/>
        <v>1099.8427421755764</v>
      </c>
      <c r="BB127" s="103">
        <v>1684.3395677786</v>
      </c>
      <c r="BC127" s="97">
        <v>729.02</v>
      </c>
      <c r="BD127" s="99">
        <f t="shared" si="115"/>
        <v>955.3195677786</v>
      </c>
      <c r="BE127" s="181">
        <f t="shared" si="116"/>
        <v>0</v>
      </c>
      <c r="BF127" s="100">
        <f t="shared" si="117"/>
        <v>955.3195677786</v>
      </c>
      <c r="BG127" s="103">
        <v>18578.901068348208</v>
      </c>
      <c r="BH127" s="97">
        <v>11642.935401947638</v>
      </c>
      <c r="BI127" s="97">
        <f t="shared" si="118"/>
        <v>6935.9656664005706</v>
      </c>
      <c r="BJ127" s="97">
        <f t="shared" si="119"/>
        <v>0</v>
      </c>
      <c r="BK127" s="252">
        <f t="shared" si="120"/>
        <v>6935.9656664005706</v>
      </c>
      <c r="BL127" s="103">
        <v>2146.4218938221979</v>
      </c>
      <c r="BM127" s="97">
        <v>2747.110324335074</v>
      </c>
      <c r="BN127" s="99">
        <f t="shared" si="121"/>
        <v>0</v>
      </c>
      <c r="BO127" s="181">
        <f t="shared" si="122"/>
        <v>-600.68843051287604</v>
      </c>
      <c r="BP127" s="100">
        <f t="shared" si="123"/>
        <v>-600.68843051287604</v>
      </c>
      <c r="BQ127" s="103">
        <v>4.8269422807509104</v>
      </c>
      <c r="BR127" s="97">
        <v>0</v>
      </c>
      <c r="BS127" s="97">
        <f t="shared" si="124"/>
        <v>4.8269422807509104</v>
      </c>
      <c r="BT127" s="97">
        <f t="shared" si="125"/>
        <v>0</v>
      </c>
      <c r="BU127" s="102">
        <f t="shared" si="126"/>
        <v>4.8269422807509104</v>
      </c>
      <c r="BV127" s="103">
        <v>4248.8051816072666</v>
      </c>
      <c r="BW127" s="97">
        <v>1071.19</v>
      </c>
      <c r="BX127" s="99">
        <f t="shared" si="127"/>
        <v>3177.6151816072665</v>
      </c>
      <c r="BY127" s="101">
        <f t="shared" si="128"/>
        <v>0</v>
      </c>
      <c r="BZ127" s="250">
        <f t="shared" si="129"/>
        <v>3177.6151816072665</v>
      </c>
      <c r="CA127" s="103">
        <v>0</v>
      </c>
      <c r="CB127" s="97">
        <v>0</v>
      </c>
      <c r="CC127" s="97">
        <f t="shared" si="130"/>
        <v>0</v>
      </c>
      <c r="CD127" s="97">
        <f t="shared" si="131"/>
        <v>0</v>
      </c>
      <c r="CE127" s="102">
        <f t="shared" si="132"/>
        <v>0</v>
      </c>
      <c r="CF127" s="254">
        <f t="shared" si="133"/>
        <v>63046.109999999993</v>
      </c>
      <c r="CG127" s="97">
        <f t="shared" si="134"/>
        <v>46296.141143645858</v>
      </c>
      <c r="CH127" s="97">
        <f t="shared" si="135"/>
        <v>16749.968856354135</v>
      </c>
      <c r="CI127" s="104">
        <f t="shared" si="136"/>
        <v>0</v>
      </c>
      <c r="CJ127" s="97">
        <f t="shared" si="137"/>
        <v>16749.968856354135</v>
      </c>
      <c r="CK127" s="259">
        <f t="shared" si="138"/>
        <v>0.73432192951549058</v>
      </c>
      <c r="CL127" s="107">
        <v>6757.02</v>
      </c>
      <c r="CM127" s="108">
        <v>6152.0299999999979</v>
      </c>
      <c r="CN127" s="176">
        <f t="shared" si="139"/>
        <v>604.99000000000251</v>
      </c>
      <c r="CR127" s="133"/>
      <c r="CS127" s="133"/>
    </row>
    <row r="128" spans="1:97" ht="15.75" customHeight="1" x14ac:dyDescent="0.2">
      <c r="A128" s="225">
        <v>122</v>
      </c>
      <c r="B128" s="223" t="s">
        <v>148</v>
      </c>
      <c r="C128" s="94">
        <v>4428.3500000000004</v>
      </c>
      <c r="D128" s="95">
        <v>19330.937871996292</v>
      </c>
      <c r="E128" s="95">
        <v>21179.373459336355</v>
      </c>
      <c r="F128" s="96">
        <f t="shared" si="87"/>
        <v>0</v>
      </c>
      <c r="G128" s="97">
        <f t="shared" si="88"/>
        <v>-1848.4355873400636</v>
      </c>
      <c r="H128" s="164">
        <f t="shared" si="89"/>
        <v>-1848.4355873400636</v>
      </c>
      <c r="I128" s="165">
        <v>15956.717476843996</v>
      </c>
      <c r="J128" s="95">
        <v>17211.627163616478</v>
      </c>
      <c r="K128" s="97">
        <f t="shared" si="90"/>
        <v>0</v>
      </c>
      <c r="L128" s="97">
        <f t="shared" si="91"/>
        <v>-1254.909686772482</v>
      </c>
      <c r="M128" s="166">
        <f t="shared" si="92"/>
        <v>-1254.909686772482</v>
      </c>
      <c r="N128" s="103">
        <v>28085.257057681854</v>
      </c>
      <c r="O128" s="98">
        <v>24736.129999999997</v>
      </c>
      <c r="P128" s="99">
        <f t="shared" si="93"/>
        <v>3349.127057681857</v>
      </c>
      <c r="Q128" s="99">
        <f t="shared" si="94"/>
        <v>0</v>
      </c>
      <c r="R128" s="102">
        <f t="shared" si="95"/>
        <v>3349.127057681857</v>
      </c>
      <c r="S128" s="103">
        <v>947.60518647245135</v>
      </c>
      <c r="T128" s="97">
        <v>921.99000000000012</v>
      </c>
      <c r="U128" s="99">
        <f t="shared" si="96"/>
        <v>25.615186472451228</v>
      </c>
      <c r="V128" s="101">
        <f t="shared" si="97"/>
        <v>0</v>
      </c>
      <c r="W128" s="102">
        <v>25.615186472451228</v>
      </c>
      <c r="X128" s="103">
        <v>0</v>
      </c>
      <c r="Y128" s="97">
        <v>0</v>
      </c>
      <c r="Z128" s="99">
        <f t="shared" si="98"/>
        <v>0</v>
      </c>
      <c r="AA128" s="101">
        <f t="shared" si="99"/>
        <v>0</v>
      </c>
      <c r="AB128" s="102">
        <v>0</v>
      </c>
      <c r="AC128" s="103">
        <v>0</v>
      </c>
      <c r="AD128" s="97">
        <v>0</v>
      </c>
      <c r="AE128" s="97">
        <f t="shared" si="100"/>
        <v>0</v>
      </c>
      <c r="AF128" s="97">
        <f t="shared" si="101"/>
        <v>0</v>
      </c>
      <c r="AG128" s="252">
        <f t="shared" si="102"/>
        <v>0</v>
      </c>
      <c r="AH128" s="103">
        <v>27454.299853978773</v>
      </c>
      <c r="AI128" s="97">
        <v>16177.127972598204</v>
      </c>
      <c r="AJ128" s="99">
        <f t="shared" si="103"/>
        <v>11277.171881380569</v>
      </c>
      <c r="AK128" s="181">
        <f t="shared" si="104"/>
        <v>0</v>
      </c>
      <c r="AL128" s="102">
        <f t="shared" si="105"/>
        <v>11277.171881380569</v>
      </c>
      <c r="AM128" s="103">
        <v>1724.7529796827246</v>
      </c>
      <c r="AN128" s="97">
        <v>1494.37</v>
      </c>
      <c r="AO128" s="97">
        <f t="shared" si="106"/>
        <v>230.38297968272468</v>
      </c>
      <c r="AP128" s="97">
        <f t="shared" si="107"/>
        <v>0</v>
      </c>
      <c r="AQ128" s="252">
        <f t="shared" si="108"/>
        <v>230.38297968272468</v>
      </c>
      <c r="AR128" s="103">
        <v>79.714922761343203</v>
      </c>
      <c r="AS128" s="97">
        <v>0</v>
      </c>
      <c r="AT128" s="99">
        <f t="shared" si="109"/>
        <v>79.714922761343203</v>
      </c>
      <c r="AU128" s="181">
        <f t="shared" si="110"/>
        <v>0</v>
      </c>
      <c r="AV128" s="100">
        <f t="shared" si="111"/>
        <v>79.714922761343203</v>
      </c>
      <c r="AW128" s="103">
        <v>17262.995855419093</v>
      </c>
      <c r="AX128" s="97">
        <v>9953.1</v>
      </c>
      <c r="AY128" s="97">
        <f t="shared" si="112"/>
        <v>7309.8958554190922</v>
      </c>
      <c r="AZ128" s="97">
        <f t="shared" si="113"/>
        <v>0</v>
      </c>
      <c r="BA128" s="102">
        <f t="shared" si="114"/>
        <v>7309.8958554190922</v>
      </c>
      <c r="BB128" s="103">
        <v>2829.5998529012563</v>
      </c>
      <c r="BC128" s="97">
        <v>3534.7399999999993</v>
      </c>
      <c r="BD128" s="99">
        <f t="shared" si="115"/>
        <v>0</v>
      </c>
      <c r="BE128" s="181">
        <f t="shared" si="116"/>
        <v>-705.140147098743</v>
      </c>
      <c r="BF128" s="100">
        <f t="shared" si="117"/>
        <v>-705.140147098743</v>
      </c>
      <c r="BG128" s="103">
        <v>32683.85751608574</v>
      </c>
      <c r="BH128" s="97">
        <v>28011.519701563917</v>
      </c>
      <c r="BI128" s="97">
        <f t="shared" si="118"/>
        <v>4672.337814521823</v>
      </c>
      <c r="BJ128" s="97">
        <f t="shared" si="119"/>
        <v>0</v>
      </c>
      <c r="BK128" s="252">
        <f t="shared" si="120"/>
        <v>4672.337814521823</v>
      </c>
      <c r="BL128" s="103">
        <v>5902.6309908374014</v>
      </c>
      <c r="BM128" s="97">
        <v>6021.4189315821313</v>
      </c>
      <c r="BN128" s="99">
        <f t="shared" si="121"/>
        <v>0</v>
      </c>
      <c r="BO128" s="181">
        <f t="shared" si="122"/>
        <v>-118.78794074472989</v>
      </c>
      <c r="BP128" s="100">
        <f t="shared" si="123"/>
        <v>-118.78794074472989</v>
      </c>
      <c r="BQ128" s="103">
        <v>3.5425761097885475</v>
      </c>
      <c r="BR128" s="97">
        <v>0</v>
      </c>
      <c r="BS128" s="97">
        <f t="shared" si="124"/>
        <v>3.5425761097885475</v>
      </c>
      <c r="BT128" s="97">
        <f t="shared" si="125"/>
        <v>0</v>
      </c>
      <c r="BU128" s="102">
        <f t="shared" si="126"/>
        <v>3.5425761097885475</v>
      </c>
      <c r="BV128" s="103">
        <v>9768.4645055992878</v>
      </c>
      <c r="BW128" s="97">
        <v>31301.010000000009</v>
      </c>
      <c r="BX128" s="99">
        <f t="shared" si="127"/>
        <v>0</v>
      </c>
      <c r="BY128" s="101">
        <f t="shared" si="128"/>
        <v>-21532.545494400722</v>
      </c>
      <c r="BZ128" s="250">
        <f t="shared" si="129"/>
        <v>-21532.545494400722</v>
      </c>
      <c r="CA128" s="103">
        <v>0</v>
      </c>
      <c r="CB128" s="97">
        <v>0</v>
      </c>
      <c r="CC128" s="97">
        <f t="shared" si="130"/>
        <v>0</v>
      </c>
      <c r="CD128" s="97">
        <f t="shared" si="131"/>
        <v>0</v>
      </c>
      <c r="CE128" s="102">
        <f t="shared" si="132"/>
        <v>0</v>
      </c>
      <c r="CF128" s="254">
        <f t="shared" si="133"/>
        <v>162030.37664637002</v>
      </c>
      <c r="CG128" s="97">
        <f t="shared" si="134"/>
        <v>160542.40722869709</v>
      </c>
      <c r="CH128" s="97">
        <f t="shared" si="135"/>
        <v>1487.9694176729245</v>
      </c>
      <c r="CI128" s="104">
        <f t="shared" si="136"/>
        <v>0</v>
      </c>
      <c r="CJ128" s="97">
        <f t="shared" si="137"/>
        <v>1487.9694176729245</v>
      </c>
      <c r="CK128" s="259">
        <f t="shared" si="138"/>
        <v>0.99081672555189815</v>
      </c>
      <c r="CL128" s="107">
        <v>21531.39</v>
      </c>
      <c r="CM128" s="108">
        <v>15810.499999999998</v>
      </c>
      <c r="CN128" s="176">
        <f t="shared" si="139"/>
        <v>5720.8900000000012</v>
      </c>
      <c r="CR128" s="133"/>
      <c r="CS128" s="133"/>
    </row>
    <row r="129" spans="1:97" ht="15.75" customHeight="1" x14ac:dyDescent="0.2">
      <c r="A129" s="225">
        <v>123</v>
      </c>
      <c r="B129" s="223" t="s">
        <v>149</v>
      </c>
      <c r="C129" s="94">
        <v>2766.56</v>
      </c>
      <c r="D129" s="95">
        <v>6533.0836125644237</v>
      </c>
      <c r="E129" s="95">
        <v>7161.1733972275797</v>
      </c>
      <c r="F129" s="96">
        <f t="shared" si="87"/>
        <v>0</v>
      </c>
      <c r="G129" s="97">
        <f t="shared" si="88"/>
        <v>-628.08978466315602</v>
      </c>
      <c r="H129" s="164">
        <f t="shared" si="89"/>
        <v>-628.08978466315602</v>
      </c>
      <c r="I129" s="165">
        <v>15145.184471964685</v>
      </c>
      <c r="J129" s="95">
        <v>16965.083028100475</v>
      </c>
      <c r="K129" s="97">
        <f t="shared" si="90"/>
        <v>0</v>
      </c>
      <c r="L129" s="97">
        <f t="shared" si="91"/>
        <v>-1819.8985561357895</v>
      </c>
      <c r="M129" s="166">
        <f t="shared" si="92"/>
        <v>-1819.8985561357895</v>
      </c>
      <c r="N129" s="103">
        <v>9852.8933896620129</v>
      </c>
      <c r="O129" s="98">
        <v>9161.11</v>
      </c>
      <c r="P129" s="99">
        <f t="shared" si="93"/>
        <v>691.78338966201227</v>
      </c>
      <c r="Q129" s="99">
        <f t="shared" si="94"/>
        <v>0</v>
      </c>
      <c r="R129" s="102">
        <f t="shared" si="95"/>
        <v>691.78338966201227</v>
      </c>
      <c r="S129" s="103">
        <v>580.97377337848729</v>
      </c>
      <c r="T129" s="97">
        <v>380.1099999999999</v>
      </c>
      <c r="U129" s="99">
        <f t="shared" si="96"/>
        <v>200.86377337848739</v>
      </c>
      <c r="V129" s="101">
        <f t="shared" si="97"/>
        <v>0</v>
      </c>
      <c r="W129" s="102">
        <v>200.86377337848739</v>
      </c>
      <c r="X129" s="103">
        <v>0</v>
      </c>
      <c r="Y129" s="97">
        <v>0</v>
      </c>
      <c r="Z129" s="99">
        <f t="shared" si="98"/>
        <v>0</v>
      </c>
      <c r="AA129" s="101">
        <f t="shared" si="99"/>
        <v>0</v>
      </c>
      <c r="AB129" s="102">
        <v>0</v>
      </c>
      <c r="AC129" s="103">
        <v>0</v>
      </c>
      <c r="AD129" s="97">
        <v>0</v>
      </c>
      <c r="AE129" s="97">
        <f t="shared" si="100"/>
        <v>0</v>
      </c>
      <c r="AF129" s="97">
        <f t="shared" si="101"/>
        <v>0</v>
      </c>
      <c r="AG129" s="252">
        <f t="shared" si="102"/>
        <v>0</v>
      </c>
      <c r="AH129" s="103">
        <v>17015.328631711214</v>
      </c>
      <c r="AI129" s="97">
        <v>17243.675005312678</v>
      </c>
      <c r="AJ129" s="99">
        <f t="shared" si="103"/>
        <v>0</v>
      </c>
      <c r="AK129" s="181">
        <f t="shared" si="104"/>
        <v>-228.34637360146371</v>
      </c>
      <c r="AL129" s="102">
        <f t="shared" si="105"/>
        <v>-228.34637360146371</v>
      </c>
      <c r="AM129" s="103">
        <v>1178.5298570517471</v>
      </c>
      <c r="AN129" s="97">
        <v>1020.17</v>
      </c>
      <c r="AO129" s="97">
        <f t="shared" si="106"/>
        <v>158.3598570517471</v>
      </c>
      <c r="AP129" s="97">
        <f t="shared" si="107"/>
        <v>0</v>
      </c>
      <c r="AQ129" s="252">
        <f t="shared" si="108"/>
        <v>158.3598570517471</v>
      </c>
      <c r="AR129" s="103">
        <v>52.557689675075885</v>
      </c>
      <c r="AS129" s="97">
        <v>0</v>
      </c>
      <c r="AT129" s="99">
        <f t="shared" si="109"/>
        <v>52.557689675075885</v>
      </c>
      <c r="AU129" s="181">
        <f t="shared" si="110"/>
        <v>0</v>
      </c>
      <c r="AV129" s="100">
        <f t="shared" si="111"/>
        <v>52.557689675075885</v>
      </c>
      <c r="AW129" s="103">
        <v>1042.9723899273531</v>
      </c>
      <c r="AX129" s="97">
        <v>1451.21</v>
      </c>
      <c r="AY129" s="97">
        <f t="shared" si="112"/>
        <v>0</v>
      </c>
      <c r="AZ129" s="97">
        <f t="shared" si="113"/>
        <v>-408.23761007264693</v>
      </c>
      <c r="BA129" s="102">
        <f t="shared" si="114"/>
        <v>-408.23761007264693</v>
      </c>
      <c r="BB129" s="103">
        <v>4516.2559003494207</v>
      </c>
      <c r="BC129" s="97">
        <v>1910.1399999999999</v>
      </c>
      <c r="BD129" s="99">
        <f t="shared" si="115"/>
        <v>2606.1159003494208</v>
      </c>
      <c r="BE129" s="181">
        <f t="shared" si="116"/>
        <v>0</v>
      </c>
      <c r="BF129" s="100">
        <f t="shared" si="117"/>
        <v>2606.1159003494208</v>
      </c>
      <c r="BG129" s="103">
        <v>33718.077956096509</v>
      </c>
      <c r="BH129" s="97">
        <v>1472.1508038952768</v>
      </c>
      <c r="BI129" s="97">
        <f t="shared" si="118"/>
        <v>32245.927152201231</v>
      </c>
      <c r="BJ129" s="97">
        <f t="shared" si="119"/>
        <v>0</v>
      </c>
      <c r="BK129" s="252">
        <f t="shared" si="120"/>
        <v>32245.927152201231</v>
      </c>
      <c r="BL129" s="103">
        <v>5494.2931208249429</v>
      </c>
      <c r="BM129" s="97">
        <v>6190.209557267629</v>
      </c>
      <c r="BN129" s="99">
        <f t="shared" si="121"/>
        <v>0</v>
      </c>
      <c r="BO129" s="181">
        <f t="shared" si="122"/>
        <v>-695.91643644268606</v>
      </c>
      <c r="BP129" s="100">
        <f t="shared" si="123"/>
        <v>-695.91643644268606</v>
      </c>
      <c r="BQ129" s="103">
        <v>5.5327608527985888</v>
      </c>
      <c r="BR129" s="97">
        <v>0</v>
      </c>
      <c r="BS129" s="97">
        <f t="shared" si="124"/>
        <v>5.5327608527985888</v>
      </c>
      <c r="BT129" s="97">
        <f t="shared" si="125"/>
        <v>0</v>
      </c>
      <c r="BU129" s="102">
        <f t="shared" si="126"/>
        <v>5.5327608527985888</v>
      </c>
      <c r="BV129" s="103">
        <v>6999.2068167988245</v>
      </c>
      <c r="BW129" s="97">
        <v>9256.66</v>
      </c>
      <c r="BX129" s="99">
        <f t="shared" si="127"/>
        <v>0</v>
      </c>
      <c r="BY129" s="101">
        <f t="shared" si="128"/>
        <v>-2257.4531832011753</v>
      </c>
      <c r="BZ129" s="250">
        <f t="shared" si="129"/>
        <v>-2257.4531832011753</v>
      </c>
      <c r="CA129" s="103">
        <v>0</v>
      </c>
      <c r="CB129" s="97">
        <v>0</v>
      </c>
      <c r="CC129" s="97">
        <f t="shared" si="130"/>
        <v>0</v>
      </c>
      <c r="CD129" s="97">
        <f t="shared" si="131"/>
        <v>0</v>
      </c>
      <c r="CE129" s="102">
        <f t="shared" si="132"/>
        <v>0</v>
      </c>
      <c r="CF129" s="254">
        <f t="shared" si="133"/>
        <v>102134.89037085748</v>
      </c>
      <c r="CG129" s="97">
        <f t="shared" si="134"/>
        <v>72211.691791803634</v>
      </c>
      <c r="CH129" s="97">
        <f t="shared" si="135"/>
        <v>29923.198579053846</v>
      </c>
      <c r="CI129" s="104">
        <f t="shared" si="136"/>
        <v>0</v>
      </c>
      <c r="CJ129" s="97">
        <f t="shared" si="137"/>
        <v>29923.198579053846</v>
      </c>
      <c r="CK129" s="259">
        <f t="shared" si="138"/>
        <v>0.70702275715574725</v>
      </c>
      <c r="CL129" s="107">
        <v>16192.21</v>
      </c>
      <c r="CM129" s="108">
        <v>10042.85</v>
      </c>
      <c r="CN129" s="176">
        <f t="shared" si="139"/>
        <v>6149.3599999999988</v>
      </c>
      <c r="CR129" s="133"/>
      <c r="CS129" s="133"/>
    </row>
    <row r="130" spans="1:97" ht="15.75" customHeight="1" x14ac:dyDescent="0.2">
      <c r="A130" s="225">
        <v>124</v>
      </c>
      <c r="B130" s="223" t="s">
        <v>150</v>
      </c>
      <c r="C130" s="94">
        <v>4471.78</v>
      </c>
      <c r="D130" s="95">
        <v>9501.8251454588662</v>
      </c>
      <c r="E130" s="95">
        <v>10412.895780667359</v>
      </c>
      <c r="F130" s="96">
        <f t="shared" si="87"/>
        <v>0</v>
      </c>
      <c r="G130" s="97">
        <f t="shared" si="88"/>
        <v>-911.0706352084926</v>
      </c>
      <c r="H130" s="164">
        <f t="shared" si="89"/>
        <v>-911.0706352084926</v>
      </c>
      <c r="I130" s="165">
        <v>22788.798287233156</v>
      </c>
      <c r="J130" s="95">
        <v>22236.529506739775</v>
      </c>
      <c r="K130" s="97">
        <f t="shared" si="90"/>
        <v>552.2687804933812</v>
      </c>
      <c r="L130" s="97">
        <f t="shared" si="91"/>
        <v>0</v>
      </c>
      <c r="M130" s="166">
        <f t="shared" si="92"/>
        <v>552.2687804933812</v>
      </c>
      <c r="N130" s="103">
        <v>18203.214098181659</v>
      </c>
      <c r="O130" s="98">
        <v>16736.97</v>
      </c>
      <c r="P130" s="99">
        <f t="shared" si="93"/>
        <v>1466.244098181658</v>
      </c>
      <c r="Q130" s="99">
        <f t="shared" si="94"/>
        <v>0</v>
      </c>
      <c r="R130" s="102">
        <f t="shared" si="95"/>
        <v>1466.244098181658</v>
      </c>
      <c r="S130" s="103">
        <v>917.93113364592784</v>
      </c>
      <c r="T130" s="97">
        <v>729.07000000000016</v>
      </c>
      <c r="U130" s="99">
        <f t="shared" si="96"/>
        <v>188.86113364592768</v>
      </c>
      <c r="V130" s="101">
        <f t="shared" si="97"/>
        <v>0</v>
      </c>
      <c r="W130" s="102">
        <v>188.86113364592768</v>
      </c>
      <c r="X130" s="103">
        <v>0</v>
      </c>
      <c r="Y130" s="97">
        <v>0</v>
      </c>
      <c r="Z130" s="99">
        <f t="shared" si="98"/>
        <v>0</v>
      </c>
      <c r="AA130" s="101">
        <f t="shared" si="99"/>
        <v>0</v>
      </c>
      <c r="AB130" s="102">
        <v>0</v>
      </c>
      <c r="AC130" s="103">
        <v>0</v>
      </c>
      <c r="AD130" s="97">
        <v>0</v>
      </c>
      <c r="AE130" s="97">
        <f t="shared" si="100"/>
        <v>0</v>
      </c>
      <c r="AF130" s="97">
        <f t="shared" si="101"/>
        <v>0</v>
      </c>
      <c r="AG130" s="252">
        <f t="shared" si="102"/>
        <v>0</v>
      </c>
      <c r="AH130" s="103">
        <v>27016.502473155819</v>
      </c>
      <c r="AI130" s="97">
        <v>16504.752694331655</v>
      </c>
      <c r="AJ130" s="99">
        <f t="shared" si="103"/>
        <v>10511.749778824164</v>
      </c>
      <c r="AK130" s="181">
        <f t="shared" si="104"/>
        <v>0</v>
      </c>
      <c r="AL130" s="102">
        <f t="shared" si="105"/>
        <v>10511.749778824164</v>
      </c>
      <c r="AM130" s="103">
        <v>1898.1121710464413</v>
      </c>
      <c r="AN130" s="97">
        <v>1636.1299999999999</v>
      </c>
      <c r="AO130" s="97">
        <f t="shared" si="106"/>
        <v>261.98217104644141</v>
      </c>
      <c r="AP130" s="97">
        <f t="shared" si="107"/>
        <v>0</v>
      </c>
      <c r="AQ130" s="252">
        <f t="shared" si="108"/>
        <v>261.98217104644141</v>
      </c>
      <c r="AR130" s="103">
        <v>84.950210005714268</v>
      </c>
      <c r="AS130" s="97">
        <v>0</v>
      </c>
      <c r="AT130" s="99">
        <f t="shared" si="109"/>
        <v>84.950210005714268</v>
      </c>
      <c r="AU130" s="181">
        <f t="shared" si="110"/>
        <v>0</v>
      </c>
      <c r="AV130" s="100">
        <f t="shared" si="111"/>
        <v>84.950210005714268</v>
      </c>
      <c r="AW130" s="103">
        <v>1573.9562530425846</v>
      </c>
      <c r="AX130" s="97">
        <v>5387.52</v>
      </c>
      <c r="AY130" s="97">
        <f t="shared" si="112"/>
        <v>0</v>
      </c>
      <c r="AZ130" s="97">
        <f t="shared" si="113"/>
        <v>-3813.5637469574158</v>
      </c>
      <c r="BA130" s="102">
        <f t="shared" si="114"/>
        <v>-3813.5637469574158</v>
      </c>
      <c r="BB130" s="103">
        <v>9347.791190621132</v>
      </c>
      <c r="BC130" s="97">
        <v>3922.2000000000003</v>
      </c>
      <c r="BD130" s="99">
        <f t="shared" si="115"/>
        <v>5425.5911906211313</v>
      </c>
      <c r="BE130" s="181">
        <f t="shared" si="116"/>
        <v>0</v>
      </c>
      <c r="BF130" s="100">
        <f t="shared" si="117"/>
        <v>5425.5911906211313</v>
      </c>
      <c r="BG130" s="103">
        <v>55647.123020494822</v>
      </c>
      <c r="BH130" s="97">
        <v>35167.876205842913</v>
      </c>
      <c r="BI130" s="97">
        <f t="shared" si="118"/>
        <v>20479.24681465191</v>
      </c>
      <c r="BJ130" s="97">
        <f t="shared" si="119"/>
        <v>0</v>
      </c>
      <c r="BK130" s="252">
        <f t="shared" si="120"/>
        <v>20479.24681465191</v>
      </c>
      <c r="BL130" s="103">
        <v>8245.2055447633229</v>
      </c>
      <c r="BM130" s="97">
        <v>9074.9004074672812</v>
      </c>
      <c r="BN130" s="99">
        <f t="shared" si="121"/>
        <v>0</v>
      </c>
      <c r="BO130" s="181">
        <f t="shared" si="122"/>
        <v>-829.69486270395828</v>
      </c>
      <c r="BP130" s="100">
        <f t="shared" si="123"/>
        <v>-829.69486270395828</v>
      </c>
      <c r="BQ130" s="103">
        <v>3.5774254325586403</v>
      </c>
      <c r="BR130" s="97">
        <v>0</v>
      </c>
      <c r="BS130" s="97">
        <f t="shared" si="124"/>
        <v>3.5774254325586403</v>
      </c>
      <c r="BT130" s="97">
        <f t="shared" si="125"/>
        <v>0</v>
      </c>
      <c r="BU130" s="102">
        <f t="shared" si="126"/>
        <v>3.5774254325586403</v>
      </c>
      <c r="BV130" s="103">
        <v>11525.293046918006</v>
      </c>
      <c r="BW130" s="97">
        <v>9929.19</v>
      </c>
      <c r="BX130" s="99">
        <f t="shared" si="127"/>
        <v>1596.1030469180059</v>
      </c>
      <c r="BY130" s="101">
        <f t="shared" si="128"/>
        <v>0</v>
      </c>
      <c r="BZ130" s="250">
        <f t="shared" si="129"/>
        <v>1596.1030469180059</v>
      </c>
      <c r="CA130" s="103">
        <v>0</v>
      </c>
      <c r="CB130" s="97">
        <v>0</v>
      </c>
      <c r="CC130" s="97">
        <f t="shared" si="130"/>
        <v>0</v>
      </c>
      <c r="CD130" s="97">
        <f t="shared" si="131"/>
        <v>0</v>
      </c>
      <c r="CE130" s="102">
        <f t="shared" si="132"/>
        <v>0</v>
      </c>
      <c r="CF130" s="254">
        <f t="shared" si="133"/>
        <v>166754.28000000003</v>
      </c>
      <c r="CG130" s="97">
        <f t="shared" si="134"/>
        <v>131738.03459504899</v>
      </c>
      <c r="CH130" s="97">
        <f t="shared" si="135"/>
        <v>35016.245404951042</v>
      </c>
      <c r="CI130" s="104">
        <f t="shared" si="136"/>
        <v>0</v>
      </c>
      <c r="CJ130" s="97">
        <f t="shared" si="137"/>
        <v>35016.245404951042</v>
      </c>
      <c r="CK130" s="259">
        <f t="shared" si="138"/>
        <v>0.79001291358188208</v>
      </c>
      <c r="CL130" s="107">
        <v>19715.990000000002</v>
      </c>
      <c r="CM130" s="108">
        <v>16566.61</v>
      </c>
      <c r="CN130" s="176">
        <f t="shared" si="139"/>
        <v>3149.380000000001</v>
      </c>
      <c r="CR130" s="133"/>
      <c r="CS130" s="133"/>
    </row>
    <row r="131" spans="1:97" ht="15.75" customHeight="1" x14ac:dyDescent="0.2">
      <c r="A131" s="225">
        <v>125</v>
      </c>
      <c r="B131" s="223" t="s">
        <v>151</v>
      </c>
      <c r="C131" s="94">
        <v>2751.34</v>
      </c>
      <c r="D131" s="95">
        <v>6492.8820120380242</v>
      </c>
      <c r="E131" s="95">
        <v>7120.3480418993995</v>
      </c>
      <c r="F131" s="96">
        <f t="shared" si="87"/>
        <v>0</v>
      </c>
      <c r="G131" s="97">
        <f t="shared" si="88"/>
        <v>-627.46602986137532</v>
      </c>
      <c r="H131" s="164">
        <f t="shared" si="89"/>
        <v>-627.46602986137532</v>
      </c>
      <c r="I131" s="165">
        <v>7303.1290322490504</v>
      </c>
      <c r="J131" s="95">
        <v>12576.909422802755</v>
      </c>
      <c r="K131" s="97">
        <f t="shared" si="90"/>
        <v>0</v>
      </c>
      <c r="L131" s="97">
        <f t="shared" si="91"/>
        <v>-5273.7803905537048</v>
      </c>
      <c r="M131" s="166">
        <f t="shared" si="92"/>
        <v>-5273.7803905537048</v>
      </c>
      <c r="N131" s="103">
        <v>11476.693273847912</v>
      </c>
      <c r="O131" s="98">
        <v>10191.619999999999</v>
      </c>
      <c r="P131" s="99">
        <f t="shared" si="93"/>
        <v>1285.0732738479128</v>
      </c>
      <c r="Q131" s="99">
        <f t="shared" si="94"/>
        <v>0</v>
      </c>
      <c r="R131" s="102">
        <f t="shared" si="95"/>
        <v>1285.0732738479128</v>
      </c>
      <c r="S131" s="103">
        <v>557.42527245421138</v>
      </c>
      <c r="T131" s="97">
        <v>373.96999999999997</v>
      </c>
      <c r="U131" s="99">
        <f t="shared" si="96"/>
        <v>183.45527245421141</v>
      </c>
      <c r="V131" s="101">
        <f t="shared" si="97"/>
        <v>0</v>
      </c>
      <c r="W131" s="102">
        <v>183.45527245421141</v>
      </c>
      <c r="X131" s="103">
        <v>0</v>
      </c>
      <c r="Y131" s="97">
        <v>0</v>
      </c>
      <c r="Z131" s="99">
        <f t="shared" si="98"/>
        <v>0</v>
      </c>
      <c r="AA131" s="101">
        <f t="shared" si="99"/>
        <v>0</v>
      </c>
      <c r="AB131" s="102">
        <v>0</v>
      </c>
      <c r="AC131" s="103">
        <v>0</v>
      </c>
      <c r="AD131" s="97">
        <v>0</v>
      </c>
      <c r="AE131" s="97">
        <f t="shared" si="100"/>
        <v>0</v>
      </c>
      <c r="AF131" s="97">
        <f t="shared" si="101"/>
        <v>0</v>
      </c>
      <c r="AG131" s="252">
        <f t="shared" si="102"/>
        <v>0</v>
      </c>
      <c r="AH131" s="103">
        <v>16998.423816753842</v>
      </c>
      <c r="AI131" s="97">
        <v>9937.2120366906274</v>
      </c>
      <c r="AJ131" s="99">
        <f t="shared" si="103"/>
        <v>7061.211780063215</v>
      </c>
      <c r="AK131" s="181">
        <f t="shared" si="104"/>
        <v>0</v>
      </c>
      <c r="AL131" s="102">
        <f t="shared" si="105"/>
        <v>7061.211780063215</v>
      </c>
      <c r="AM131" s="103">
        <v>1174.7672943696612</v>
      </c>
      <c r="AN131" s="97">
        <v>1019.97</v>
      </c>
      <c r="AO131" s="97">
        <f t="shared" si="106"/>
        <v>154.79729436966113</v>
      </c>
      <c r="AP131" s="97">
        <f t="shared" si="107"/>
        <v>0</v>
      </c>
      <c r="AQ131" s="252">
        <f t="shared" si="108"/>
        <v>154.79729436966113</v>
      </c>
      <c r="AR131" s="103">
        <v>52.267692766630802</v>
      </c>
      <c r="AS131" s="97">
        <v>0</v>
      </c>
      <c r="AT131" s="99">
        <f t="shared" si="109"/>
        <v>52.267692766630802</v>
      </c>
      <c r="AU131" s="181">
        <f t="shared" si="110"/>
        <v>0</v>
      </c>
      <c r="AV131" s="100">
        <f t="shared" si="111"/>
        <v>52.267692766630802</v>
      </c>
      <c r="AW131" s="103">
        <v>1046.8404344735598</v>
      </c>
      <c r="AX131" s="97">
        <v>1473.26</v>
      </c>
      <c r="AY131" s="97">
        <f t="shared" si="112"/>
        <v>0</v>
      </c>
      <c r="AZ131" s="97">
        <f t="shared" si="113"/>
        <v>-426.41956552644024</v>
      </c>
      <c r="BA131" s="102">
        <f t="shared" si="114"/>
        <v>-426.41956552644024</v>
      </c>
      <c r="BB131" s="103">
        <v>4527.1889528740812</v>
      </c>
      <c r="BC131" s="97">
        <v>1909.49</v>
      </c>
      <c r="BD131" s="99">
        <f t="shared" si="115"/>
        <v>2617.6989528740814</v>
      </c>
      <c r="BE131" s="181">
        <f t="shared" si="116"/>
        <v>0</v>
      </c>
      <c r="BF131" s="100">
        <f t="shared" si="117"/>
        <v>2617.6989528740814</v>
      </c>
      <c r="BG131" s="103">
        <v>39097.558348141276</v>
      </c>
      <c r="BH131" s="97">
        <v>12445.180803895277</v>
      </c>
      <c r="BI131" s="97">
        <f t="shared" si="118"/>
        <v>26652.377544245999</v>
      </c>
      <c r="BJ131" s="97">
        <f t="shared" si="119"/>
        <v>0</v>
      </c>
      <c r="BK131" s="252">
        <f t="shared" si="120"/>
        <v>26652.377544245999</v>
      </c>
      <c r="BL131" s="103">
        <v>5399.2163254886273</v>
      </c>
      <c r="BM131" s="97">
        <v>3745.0576760857311</v>
      </c>
      <c r="BN131" s="99">
        <f t="shared" si="121"/>
        <v>1654.1586494028961</v>
      </c>
      <c r="BO131" s="181">
        <f t="shared" si="122"/>
        <v>0</v>
      </c>
      <c r="BP131" s="100">
        <f t="shared" si="123"/>
        <v>1654.1586494028961</v>
      </c>
      <c r="BQ131" s="103">
        <v>5.5026624008902498</v>
      </c>
      <c r="BR131" s="97">
        <v>0</v>
      </c>
      <c r="BS131" s="97">
        <f t="shared" si="124"/>
        <v>5.5026624008902498</v>
      </c>
      <c r="BT131" s="97">
        <f t="shared" si="125"/>
        <v>0</v>
      </c>
      <c r="BU131" s="102">
        <f t="shared" si="126"/>
        <v>5.5026624008902498</v>
      </c>
      <c r="BV131" s="103">
        <v>6911.1041450552293</v>
      </c>
      <c r="BW131" s="97">
        <v>10503.58</v>
      </c>
      <c r="BX131" s="99">
        <f t="shared" si="127"/>
        <v>0</v>
      </c>
      <c r="BY131" s="101">
        <f t="shared" si="128"/>
        <v>-3592.4758549447706</v>
      </c>
      <c r="BZ131" s="250">
        <f t="shared" si="129"/>
        <v>-3592.4758549447706</v>
      </c>
      <c r="CA131" s="103">
        <v>0</v>
      </c>
      <c r="CB131" s="97">
        <v>0</v>
      </c>
      <c r="CC131" s="97">
        <f t="shared" si="130"/>
        <v>0</v>
      </c>
      <c r="CD131" s="97">
        <f t="shared" si="131"/>
        <v>0</v>
      </c>
      <c r="CE131" s="102">
        <f t="shared" si="132"/>
        <v>0</v>
      </c>
      <c r="CF131" s="254">
        <f t="shared" si="133"/>
        <v>101042.999262913</v>
      </c>
      <c r="CG131" s="97">
        <f t="shared" si="134"/>
        <v>71296.597981373779</v>
      </c>
      <c r="CH131" s="97">
        <f t="shared" si="135"/>
        <v>29746.40128153922</v>
      </c>
      <c r="CI131" s="104">
        <f t="shared" si="136"/>
        <v>0</v>
      </c>
      <c r="CJ131" s="97">
        <f t="shared" si="137"/>
        <v>29746.40128153922</v>
      </c>
      <c r="CK131" s="259">
        <f t="shared" si="138"/>
        <v>0.70560650912450307</v>
      </c>
      <c r="CL131" s="107">
        <v>7234.61</v>
      </c>
      <c r="CM131" s="108">
        <v>9889.659999999998</v>
      </c>
      <c r="CN131" s="176"/>
      <c r="CR131" s="133"/>
      <c r="CS131" s="133"/>
    </row>
    <row r="132" spans="1:97" ht="15.75" customHeight="1" x14ac:dyDescent="0.2">
      <c r="A132" s="225">
        <v>126</v>
      </c>
      <c r="B132" s="223" t="s">
        <v>152</v>
      </c>
      <c r="C132" s="94">
        <v>3722.85</v>
      </c>
      <c r="D132" s="95">
        <v>15116.681402957274</v>
      </c>
      <c r="E132" s="95">
        <v>14119.443387293144</v>
      </c>
      <c r="F132" s="96">
        <f t="shared" si="87"/>
        <v>997.23801566413022</v>
      </c>
      <c r="G132" s="97">
        <f t="shared" si="88"/>
        <v>0</v>
      </c>
      <c r="H132" s="164">
        <f t="shared" si="89"/>
        <v>997.23801566413022</v>
      </c>
      <c r="I132" s="165">
        <v>22295.249378974517</v>
      </c>
      <c r="J132" s="95">
        <v>20440.892494538824</v>
      </c>
      <c r="K132" s="97">
        <f t="shared" si="90"/>
        <v>1854.3568844356923</v>
      </c>
      <c r="L132" s="97">
        <f t="shared" si="91"/>
        <v>0</v>
      </c>
      <c r="M132" s="166">
        <f t="shared" si="92"/>
        <v>1854.3568844356923</v>
      </c>
      <c r="N132" s="103">
        <v>13975.833985227528</v>
      </c>
      <c r="O132" s="98">
        <v>12045.99</v>
      </c>
      <c r="P132" s="99">
        <f t="shared" si="93"/>
        <v>1929.8439852275278</v>
      </c>
      <c r="Q132" s="99">
        <f t="shared" si="94"/>
        <v>0</v>
      </c>
      <c r="R132" s="102">
        <f t="shared" si="95"/>
        <v>1929.8439852275278</v>
      </c>
      <c r="S132" s="103">
        <v>727.74174347049689</v>
      </c>
      <c r="T132" s="97">
        <v>572.59</v>
      </c>
      <c r="U132" s="99">
        <f t="shared" si="96"/>
        <v>155.15174347049685</v>
      </c>
      <c r="V132" s="101">
        <f t="shared" si="97"/>
        <v>0</v>
      </c>
      <c r="W132" s="102">
        <v>155.15174347049685</v>
      </c>
      <c r="X132" s="103">
        <v>12391.424531051769</v>
      </c>
      <c r="Y132" s="97">
        <v>8419.3233333333337</v>
      </c>
      <c r="Z132" s="99">
        <f t="shared" si="98"/>
        <v>3972.1011977184353</v>
      </c>
      <c r="AA132" s="101">
        <f t="shared" si="99"/>
        <v>0</v>
      </c>
      <c r="AB132" s="102">
        <v>3972.1011977184353</v>
      </c>
      <c r="AC132" s="103">
        <v>1803.7975710094463</v>
      </c>
      <c r="AD132" s="97">
        <v>591.51</v>
      </c>
      <c r="AE132" s="97">
        <f t="shared" si="100"/>
        <v>1212.2875710094463</v>
      </c>
      <c r="AF132" s="97">
        <f t="shared" si="101"/>
        <v>0</v>
      </c>
      <c r="AG132" s="252">
        <f t="shared" si="102"/>
        <v>1212.2875710094463</v>
      </c>
      <c r="AH132" s="103">
        <v>22706.586738882321</v>
      </c>
      <c r="AI132" s="97">
        <v>25323.658043217998</v>
      </c>
      <c r="AJ132" s="99">
        <f t="shared" si="103"/>
        <v>0</v>
      </c>
      <c r="AK132" s="181">
        <f t="shared" si="104"/>
        <v>-2617.0713043356773</v>
      </c>
      <c r="AL132" s="102">
        <f t="shared" si="105"/>
        <v>-2617.0713043356773</v>
      </c>
      <c r="AM132" s="103">
        <v>1006.9297205830208</v>
      </c>
      <c r="AN132" s="97">
        <v>867.81999999999994</v>
      </c>
      <c r="AO132" s="97">
        <f t="shared" si="106"/>
        <v>139.10972058302082</v>
      </c>
      <c r="AP132" s="97">
        <f t="shared" si="107"/>
        <v>0</v>
      </c>
      <c r="AQ132" s="252">
        <f t="shared" si="108"/>
        <v>139.10972058302082</v>
      </c>
      <c r="AR132" s="103">
        <v>37.219894105021986</v>
      </c>
      <c r="AS132" s="97">
        <v>145.06</v>
      </c>
      <c r="AT132" s="99">
        <f t="shared" si="109"/>
        <v>0</v>
      </c>
      <c r="AU132" s="181">
        <f t="shared" si="110"/>
        <v>-107.84010589497802</v>
      </c>
      <c r="AV132" s="100">
        <f t="shared" si="111"/>
        <v>-107.84010589497802</v>
      </c>
      <c r="AW132" s="103">
        <v>1204.1900253620245</v>
      </c>
      <c r="AX132" s="97">
        <v>1635.7899999999997</v>
      </c>
      <c r="AY132" s="97">
        <f t="shared" si="112"/>
        <v>0</v>
      </c>
      <c r="AZ132" s="97">
        <f t="shared" si="113"/>
        <v>-431.59997463797527</v>
      </c>
      <c r="BA132" s="102">
        <f t="shared" si="114"/>
        <v>-431.59997463797527</v>
      </c>
      <c r="BB132" s="103">
        <v>2151.452476339749</v>
      </c>
      <c r="BC132" s="97">
        <v>4217.2999999999993</v>
      </c>
      <c r="BD132" s="99">
        <f t="shared" si="115"/>
        <v>0</v>
      </c>
      <c r="BE132" s="181">
        <f t="shared" si="116"/>
        <v>-2065.8475236602503</v>
      </c>
      <c r="BF132" s="100">
        <f t="shared" si="117"/>
        <v>-2065.8475236602503</v>
      </c>
      <c r="BG132" s="103">
        <v>31731.557731297256</v>
      </c>
      <c r="BH132" s="97">
        <v>72109.579862311191</v>
      </c>
      <c r="BI132" s="97">
        <f t="shared" si="118"/>
        <v>0</v>
      </c>
      <c r="BJ132" s="97">
        <f t="shared" si="119"/>
        <v>-40378.022131013931</v>
      </c>
      <c r="BK132" s="252">
        <f t="shared" si="120"/>
        <v>-40378.022131013931</v>
      </c>
      <c r="BL132" s="103">
        <v>3249.7803231192429</v>
      </c>
      <c r="BM132" s="97">
        <v>3527.6043647794268</v>
      </c>
      <c r="BN132" s="99">
        <f t="shared" si="121"/>
        <v>0</v>
      </c>
      <c r="BO132" s="181">
        <f t="shared" si="122"/>
        <v>-277.82404166018387</v>
      </c>
      <c r="BP132" s="100">
        <f t="shared" si="123"/>
        <v>-277.82404166018387</v>
      </c>
      <c r="BQ132" s="103">
        <v>5.9546061555677809</v>
      </c>
      <c r="BR132" s="97">
        <v>0</v>
      </c>
      <c r="BS132" s="97">
        <f t="shared" si="124"/>
        <v>5.9546061555677809</v>
      </c>
      <c r="BT132" s="97">
        <f t="shared" si="125"/>
        <v>0</v>
      </c>
      <c r="BU132" s="102">
        <f t="shared" si="126"/>
        <v>5.9546061555677809</v>
      </c>
      <c r="BV132" s="103">
        <v>8023.3851869592727</v>
      </c>
      <c r="BW132" s="97">
        <v>10166.430000000002</v>
      </c>
      <c r="BX132" s="99">
        <f t="shared" si="127"/>
        <v>0</v>
      </c>
      <c r="BY132" s="101">
        <f t="shared" si="128"/>
        <v>-2143.0448130407294</v>
      </c>
      <c r="BZ132" s="250">
        <f t="shared" si="129"/>
        <v>-2143.0448130407294</v>
      </c>
      <c r="CA132" s="103">
        <v>10013.025222016506</v>
      </c>
      <c r="CB132" s="97">
        <v>8690.9800000000014</v>
      </c>
      <c r="CC132" s="97">
        <f t="shared" si="130"/>
        <v>1322.0452220165043</v>
      </c>
      <c r="CD132" s="97">
        <f t="shared" si="131"/>
        <v>0</v>
      </c>
      <c r="CE132" s="102">
        <f t="shared" si="132"/>
        <v>1322.0452220165043</v>
      </c>
      <c r="CF132" s="254">
        <f t="shared" si="133"/>
        <v>146440.81053751102</v>
      </c>
      <c r="CG132" s="97">
        <f t="shared" si="134"/>
        <v>182873.97148547391</v>
      </c>
      <c r="CH132" s="97">
        <f t="shared" si="135"/>
        <v>0</v>
      </c>
      <c r="CI132" s="104">
        <f t="shared" si="136"/>
        <v>-36433.160947962897</v>
      </c>
      <c r="CJ132" s="97">
        <f t="shared" si="137"/>
        <v>-36433.160947962897</v>
      </c>
      <c r="CK132" s="259">
        <f t="shared" si="138"/>
        <v>1.2487910358747332</v>
      </c>
      <c r="CL132" s="107">
        <v>14710.75</v>
      </c>
      <c r="CM132" s="108">
        <v>14236.960000000001</v>
      </c>
      <c r="CN132" s="176">
        <f t="shared" si="139"/>
        <v>473.78999999999905</v>
      </c>
      <c r="CR132" s="133"/>
      <c r="CS132" s="133"/>
    </row>
    <row r="133" spans="1:97" ht="15.75" customHeight="1" x14ac:dyDescent="0.2">
      <c r="A133" s="225">
        <v>127</v>
      </c>
      <c r="B133" s="223" t="s">
        <v>153</v>
      </c>
      <c r="C133" s="94">
        <v>1941.9</v>
      </c>
      <c r="D133" s="95">
        <v>4430.426281559764</v>
      </c>
      <c r="E133" s="95">
        <v>5874.8228567485676</v>
      </c>
      <c r="F133" s="96">
        <f t="shared" si="87"/>
        <v>0</v>
      </c>
      <c r="G133" s="97">
        <f t="shared" si="88"/>
        <v>-1444.3965751888036</v>
      </c>
      <c r="H133" s="164">
        <f t="shared" si="89"/>
        <v>-1444.3965751888036</v>
      </c>
      <c r="I133" s="165">
        <v>9161.8599096561029</v>
      </c>
      <c r="J133" s="95">
        <v>10290.072376684944</v>
      </c>
      <c r="K133" s="97">
        <f t="shared" si="90"/>
        <v>0</v>
      </c>
      <c r="L133" s="97">
        <f t="shared" si="91"/>
        <v>-1128.2124670288413</v>
      </c>
      <c r="M133" s="166">
        <f t="shared" si="92"/>
        <v>-1128.2124670288413</v>
      </c>
      <c r="N133" s="103">
        <v>11872.738129365378</v>
      </c>
      <c r="O133" s="98">
        <v>10561.05</v>
      </c>
      <c r="P133" s="99">
        <f t="shared" si="93"/>
        <v>1311.6881293653787</v>
      </c>
      <c r="Q133" s="99">
        <f t="shared" si="94"/>
        <v>0</v>
      </c>
      <c r="R133" s="102">
        <f t="shared" si="95"/>
        <v>1311.6881293653787</v>
      </c>
      <c r="S133" s="103">
        <v>415.56473953213839</v>
      </c>
      <c r="T133" s="97">
        <v>284.53000000000003</v>
      </c>
      <c r="U133" s="99">
        <f t="shared" si="96"/>
        <v>131.03473953213836</v>
      </c>
      <c r="V133" s="101">
        <f t="shared" si="97"/>
        <v>0</v>
      </c>
      <c r="W133" s="102">
        <v>131.03473953213836</v>
      </c>
      <c r="X133" s="103">
        <v>0</v>
      </c>
      <c r="Y133" s="97">
        <v>0</v>
      </c>
      <c r="Z133" s="99">
        <f t="shared" si="98"/>
        <v>0</v>
      </c>
      <c r="AA133" s="101">
        <f t="shared" si="99"/>
        <v>0</v>
      </c>
      <c r="AB133" s="102">
        <v>0</v>
      </c>
      <c r="AC133" s="103">
        <v>0</v>
      </c>
      <c r="AD133" s="97">
        <v>0</v>
      </c>
      <c r="AE133" s="97">
        <f t="shared" si="100"/>
        <v>0</v>
      </c>
      <c r="AF133" s="97">
        <f t="shared" si="101"/>
        <v>0</v>
      </c>
      <c r="AG133" s="252">
        <f t="shared" si="102"/>
        <v>0</v>
      </c>
      <c r="AH133" s="103">
        <v>12285.38568604954</v>
      </c>
      <c r="AI133" s="97">
        <v>5917.6699999999983</v>
      </c>
      <c r="AJ133" s="99">
        <f t="shared" si="103"/>
        <v>6367.7156860495415</v>
      </c>
      <c r="AK133" s="181">
        <f t="shared" si="104"/>
        <v>0</v>
      </c>
      <c r="AL133" s="102">
        <f t="shared" si="105"/>
        <v>6367.7156860495415</v>
      </c>
      <c r="AM133" s="103">
        <v>854.43687447052957</v>
      </c>
      <c r="AN133" s="97">
        <v>742.15</v>
      </c>
      <c r="AO133" s="97">
        <f t="shared" si="106"/>
        <v>112.2868744705296</v>
      </c>
      <c r="AP133" s="97">
        <f t="shared" si="107"/>
        <v>0</v>
      </c>
      <c r="AQ133" s="252">
        <f t="shared" si="108"/>
        <v>112.2868744705296</v>
      </c>
      <c r="AR133" s="103">
        <v>36.888378744046001</v>
      </c>
      <c r="AS133" s="97">
        <v>0</v>
      </c>
      <c r="AT133" s="99">
        <f t="shared" si="109"/>
        <v>36.888378744046001</v>
      </c>
      <c r="AU133" s="181">
        <f t="shared" si="110"/>
        <v>0</v>
      </c>
      <c r="AV133" s="100">
        <f t="shared" si="111"/>
        <v>36.888378744046001</v>
      </c>
      <c r="AW133" s="103">
        <v>1033.0838467520471</v>
      </c>
      <c r="AX133" s="97">
        <v>1432.3799999999999</v>
      </c>
      <c r="AY133" s="97">
        <f t="shared" si="112"/>
        <v>0</v>
      </c>
      <c r="AZ133" s="97">
        <f t="shared" si="113"/>
        <v>-399.29615324795282</v>
      </c>
      <c r="BA133" s="102">
        <f t="shared" si="114"/>
        <v>-399.29615324795282</v>
      </c>
      <c r="BB133" s="103">
        <v>1325.3349643572892</v>
      </c>
      <c r="BC133" s="97">
        <v>916.23999999999978</v>
      </c>
      <c r="BD133" s="99">
        <f t="shared" si="115"/>
        <v>409.09496435728943</v>
      </c>
      <c r="BE133" s="181">
        <f t="shared" si="116"/>
        <v>0</v>
      </c>
      <c r="BF133" s="100">
        <f t="shared" si="117"/>
        <v>409.09496435728943</v>
      </c>
      <c r="BG133" s="103">
        <v>23323.112071534782</v>
      </c>
      <c r="BH133" s="97">
        <v>44724.779701563923</v>
      </c>
      <c r="BI133" s="97">
        <f t="shared" si="118"/>
        <v>0</v>
      </c>
      <c r="BJ133" s="97">
        <f t="shared" si="119"/>
        <v>-21401.66763002914</v>
      </c>
      <c r="BK133" s="252">
        <f t="shared" si="120"/>
        <v>-21401.66763002914</v>
      </c>
      <c r="BL133" s="103">
        <v>2471.0555599592717</v>
      </c>
      <c r="BM133" s="97">
        <v>3729.9793543103747</v>
      </c>
      <c r="BN133" s="99">
        <f t="shared" si="121"/>
        <v>0</v>
      </c>
      <c r="BO133" s="181">
        <f t="shared" si="122"/>
        <v>-1258.923794351103</v>
      </c>
      <c r="BP133" s="100">
        <f t="shared" si="123"/>
        <v>-1258.923794351103</v>
      </c>
      <c r="BQ133" s="103">
        <v>4.6605598711900793</v>
      </c>
      <c r="BR133" s="97">
        <v>0</v>
      </c>
      <c r="BS133" s="97">
        <f t="shared" si="124"/>
        <v>4.6605598711900793</v>
      </c>
      <c r="BT133" s="97">
        <f t="shared" si="125"/>
        <v>0</v>
      </c>
      <c r="BU133" s="102">
        <f t="shared" si="126"/>
        <v>4.6605598711900793</v>
      </c>
      <c r="BV133" s="103">
        <v>3804.1735216809293</v>
      </c>
      <c r="BW133" s="97">
        <v>1912.12</v>
      </c>
      <c r="BX133" s="99">
        <f t="shared" si="127"/>
        <v>1892.0535216809294</v>
      </c>
      <c r="BY133" s="101">
        <f t="shared" si="128"/>
        <v>0</v>
      </c>
      <c r="BZ133" s="250">
        <f t="shared" si="129"/>
        <v>1892.0535216809294</v>
      </c>
      <c r="CA133" s="103">
        <v>0</v>
      </c>
      <c r="CB133" s="97">
        <v>0</v>
      </c>
      <c r="CC133" s="97">
        <f t="shared" si="130"/>
        <v>0</v>
      </c>
      <c r="CD133" s="97">
        <f t="shared" si="131"/>
        <v>0</v>
      </c>
      <c r="CE133" s="102">
        <f t="shared" si="132"/>
        <v>0</v>
      </c>
      <c r="CF133" s="254">
        <f t="shared" si="133"/>
        <v>71018.720523533004</v>
      </c>
      <c r="CG133" s="97">
        <f t="shared" si="134"/>
        <v>86385.794289307785</v>
      </c>
      <c r="CH133" s="97">
        <f t="shared" si="135"/>
        <v>0</v>
      </c>
      <c r="CI133" s="104">
        <f t="shared" si="136"/>
        <v>-15367.073765774781</v>
      </c>
      <c r="CJ133" s="97">
        <f t="shared" si="137"/>
        <v>-15367.073765774781</v>
      </c>
      <c r="CK133" s="259">
        <f t="shared" si="138"/>
        <v>1.2163806057401823</v>
      </c>
      <c r="CL133" s="107">
        <v>-1052.8699999999999</v>
      </c>
      <c r="CM133" s="108">
        <v>6874.5200000000013</v>
      </c>
      <c r="CN133" s="176"/>
      <c r="CR133" s="133"/>
      <c r="CS133" s="133"/>
    </row>
    <row r="134" spans="1:97" ht="15.75" customHeight="1" x14ac:dyDescent="0.2">
      <c r="A134" s="225">
        <v>128</v>
      </c>
      <c r="B134" s="223" t="s">
        <v>154</v>
      </c>
      <c r="C134" s="94">
        <v>2735.56</v>
      </c>
      <c r="D134" s="95">
        <v>6469.5893952339165</v>
      </c>
      <c r="E134" s="95">
        <v>6301.5391168224223</v>
      </c>
      <c r="F134" s="96">
        <f t="shared" si="87"/>
        <v>168.05027841149422</v>
      </c>
      <c r="G134" s="97">
        <f t="shared" si="88"/>
        <v>0</v>
      </c>
      <c r="H134" s="164">
        <f t="shared" si="89"/>
        <v>168.05027841149422</v>
      </c>
      <c r="I134" s="165">
        <v>12108.936007694454</v>
      </c>
      <c r="J134" s="95">
        <v>13929.724054538827</v>
      </c>
      <c r="K134" s="97">
        <f t="shared" si="90"/>
        <v>0</v>
      </c>
      <c r="L134" s="97">
        <f t="shared" si="91"/>
        <v>-1820.7880468443727</v>
      </c>
      <c r="M134" s="166">
        <f t="shared" si="92"/>
        <v>-1820.7880468443727</v>
      </c>
      <c r="N134" s="103">
        <v>11792.964313051616</v>
      </c>
      <c r="O134" s="98">
        <v>10141.890000000001</v>
      </c>
      <c r="P134" s="99">
        <f t="shared" si="93"/>
        <v>1651.0743130516148</v>
      </c>
      <c r="Q134" s="99">
        <f t="shared" si="94"/>
        <v>0</v>
      </c>
      <c r="R134" s="102">
        <f t="shared" si="95"/>
        <v>1651.0743130516148</v>
      </c>
      <c r="S134" s="103">
        <v>577.20446399952721</v>
      </c>
      <c r="T134" s="97">
        <v>383.28</v>
      </c>
      <c r="U134" s="99">
        <f t="shared" si="96"/>
        <v>193.92446399952723</v>
      </c>
      <c r="V134" s="101">
        <f t="shared" si="97"/>
        <v>0</v>
      </c>
      <c r="W134" s="102">
        <v>193.92446399952723</v>
      </c>
      <c r="X134" s="103">
        <v>0</v>
      </c>
      <c r="Y134" s="97">
        <v>0</v>
      </c>
      <c r="Z134" s="99">
        <f t="shared" si="98"/>
        <v>0</v>
      </c>
      <c r="AA134" s="101">
        <f t="shared" si="99"/>
        <v>0</v>
      </c>
      <c r="AB134" s="102">
        <v>0</v>
      </c>
      <c r="AC134" s="103">
        <v>0</v>
      </c>
      <c r="AD134" s="97">
        <v>0</v>
      </c>
      <c r="AE134" s="97">
        <f t="shared" si="100"/>
        <v>0</v>
      </c>
      <c r="AF134" s="97">
        <f t="shared" si="101"/>
        <v>0</v>
      </c>
      <c r="AG134" s="252">
        <f t="shared" si="102"/>
        <v>0</v>
      </c>
      <c r="AH134" s="103">
        <v>16937.184496292171</v>
      </c>
      <c r="AI134" s="97">
        <v>16285.473310740963</v>
      </c>
      <c r="AJ134" s="99">
        <f t="shared" si="103"/>
        <v>651.71118555120847</v>
      </c>
      <c r="AK134" s="181">
        <f t="shared" si="104"/>
        <v>0</v>
      </c>
      <c r="AL134" s="102">
        <f t="shared" si="105"/>
        <v>651.71118555120847</v>
      </c>
      <c r="AM134" s="103">
        <v>1170.8082249232475</v>
      </c>
      <c r="AN134" s="97">
        <v>1019.21</v>
      </c>
      <c r="AO134" s="97">
        <f t="shared" si="106"/>
        <v>151.59822492324747</v>
      </c>
      <c r="AP134" s="97">
        <f t="shared" si="107"/>
        <v>0</v>
      </c>
      <c r="AQ134" s="252">
        <f t="shared" si="108"/>
        <v>151.59822492324747</v>
      </c>
      <c r="AR134" s="103">
        <v>51.973393294602388</v>
      </c>
      <c r="AS134" s="97">
        <v>145.26</v>
      </c>
      <c r="AT134" s="99">
        <f t="shared" si="109"/>
        <v>0</v>
      </c>
      <c r="AU134" s="181">
        <f t="shared" si="110"/>
        <v>-93.286606705397602</v>
      </c>
      <c r="AV134" s="100">
        <f t="shared" si="111"/>
        <v>-93.286606705397602</v>
      </c>
      <c r="AW134" s="103">
        <v>1062.7721901266921</v>
      </c>
      <c r="AX134" s="97">
        <v>1123.3</v>
      </c>
      <c r="AY134" s="97">
        <f t="shared" si="112"/>
        <v>0</v>
      </c>
      <c r="AZ134" s="97">
        <f t="shared" si="113"/>
        <v>-60.527809873307888</v>
      </c>
      <c r="BA134" s="102">
        <f t="shared" si="114"/>
        <v>-60.527809873307888</v>
      </c>
      <c r="BB134" s="103">
        <v>4517.7649323313144</v>
      </c>
      <c r="BC134" s="97">
        <v>1992.1699999999998</v>
      </c>
      <c r="BD134" s="99">
        <f t="shared" si="115"/>
        <v>2525.5949323313143</v>
      </c>
      <c r="BE134" s="181">
        <f t="shared" si="116"/>
        <v>0</v>
      </c>
      <c r="BF134" s="100">
        <f t="shared" si="117"/>
        <v>2525.5949323313143</v>
      </c>
      <c r="BG134" s="103">
        <v>33615.855559075084</v>
      </c>
      <c r="BH134" s="97">
        <v>16365.740803895278</v>
      </c>
      <c r="BI134" s="97">
        <f t="shared" si="118"/>
        <v>17250.114755179806</v>
      </c>
      <c r="BJ134" s="97">
        <f t="shared" si="119"/>
        <v>0</v>
      </c>
      <c r="BK134" s="252">
        <f t="shared" si="120"/>
        <v>17250.114755179806</v>
      </c>
      <c r="BL134" s="103">
        <v>5185.2323462316972</v>
      </c>
      <c r="BM134" s="97">
        <v>4651.5292213667244</v>
      </c>
      <c r="BN134" s="99">
        <f t="shared" si="121"/>
        <v>533.70312486497278</v>
      </c>
      <c r="BO134" s="181">
        <f t="shared" si="122"/>
        <v>0</v>
      </c>
      <c r="BP134" s="100">
        <f t="shared" si="123"/>
        <v>533.70312486497278</v>
      </c>
      <c r="BQ134" s="103">
        <v>5.4711374645064295</v>
      </c>
      <c r="BR134" s="97">
        <v>0</v>
      </c>
      <c r="BS134" s="97">
        <f t="shared" si="124"/>
        <v>5.4711374645064295</v>
      </c>
      <c r="BT134" s="97">
        <f t="shared" si="125"/>
        <v>0</v>
      </c>
      <c r="BU134" s="102">
        <f t="shared" si="126"/>
        <v>5.4711374645064295</v>
      </c>
      <c r="BV134" s="103">
        <v>6916.8435402811656</v>
      </c>
      <c r="BW134" s="97">
        <v>8114.99</v>
      </c>
      <c r="BX134" s="99">
        <f t="shared" si="127"/>
        <v>0</v>
      </c>
      <c r="BY134" s="101">
        <f t="shared" si="128"/>
        <v>-1198.1464597188342</v>
      </c>
      <c r="BZ134" s="250">
        <f t="shared" si="129"/>
        <v>-1198.1464597188342</v>
      </c>
      <c r="CA134" s="103">
        <v>0</v>
      </c>
      <c r="CB134" s="97">
        <v>0</v>
      </c>
      <c r="CC134" s="97">
        <f t="shared" si="130"/>
        <v>0</v>
      </c>
      <c r="CD134" s="97">
        <f t="shared" si="131"/>
        <v>0</v>
      </c>
      <c r="CE134" s="102">
        <f t="shared" si="132"/>
        <v>0</v>
      </c>
      <c r="CF134" s="254">
        <f t="shared" si="133"/>
        <v>100412.59999999999</v>
      </c>
      <c r="CG134" s="97">
        <f t="shared" si="134"/>
        <v>80454.106507364224</v>
      </c>
      <c r="CH134" s="97">
        <f t="shared" si="135"/>
        <v>19958.493492635767</v>
      </c>
      <c r="CI134" s="104">
        <f t="shared" si="136"/>
        <v>0</v>
      </c>
      <c r="CJ134" s="97">
        <f t="shared" si="137"/>
        <v>19958.493492635767</v>
      </c>
      <c r="CK134" s="259">
        <f t="shared" si="138"/>
        <v>0.80123516876730838</v>
      </c>
      <c r="CL134" s="107">
        <v>9743.61</v>
      </c>
      <c r="CM134" s="108">
        <v>9826.7099999999991</v>
      </c>
      <c r="CN134" s="176"/>
      <c r="CR134" s="133"/>
      <c r="CS134" s="133"/>
    </row>
    <row r="135" spans="1:97" ht="15.75" customHeight="1" x14ac:dyDescent="0.2">
      <c r="A135" s="225">
        <v>129</v>
      </c>
      <c r="B135" s="223" t="s">
        <v>155</v>
      </c>
      <c r="C135" s="94">
        <v>4436.5</v>
      </c>
      <c r="D135" s="95">
        <v>9688.7415239141392</v>
      </c>
      <c r="E135" s="95">
        <v>10575.234622069976</v>
      </c>
      <c r="F135" s="96">
        <f t="shared" si="87"/>
        <v>0</v>
      </c>
      <c r="G135" s="97">
        <f t="shared" si="88"/>
        <v>-886.49309815583729</v>
      </c>
      <c r="H135" s="164">
        <f t="shared" si="89"/>
        <v>-886.49309815583729</v>
      </c>
      <c r="I135" s="165">
        <v>17947.41135928121</v>
      </c>
      <c r="J135" s="95">
        <v>16779.432253672792</v>
      </c>
      <c r="K135" s="97">
        <f t="shared" si="90"/>
        <v>1167.9791056084177</v>
      </c>
      <c r="L135" s="97">
        <f t="shared" si="91"/>
        <v>0</v>
      </c>
      <c r="M135" s="166">
        <f t="shared" si="92"/>
        <v>1167.9791056084177</v>
      </c>
      <c r="N135" s="103">
        <v>18474.036639117741</v>
      </c>
      <c r="O135" s="98">
        <v>16781.240000000002</v>
      </c>
      <c r="P135" s="99">
        <f t="shared" si="93"/>
        <v>1692.7966391177397</v>
      </c>
      <c r="Q135" s="99">
        <f t="shared" si="94"/>
        <v>0</v>
      </c>
      <c r="R135" s="102">
        <f t="shared" si="95"/>
        <v>1692.7966391177397</v>
      </c>
      <c r="S135" s="103">
        <v>876.21193259382687</v>
      </c>
      <c r="T135" s="97">
        <v>1022.6100000000001</v>
      </c>
      <c r="U135" s="99">
        <f t="shared" si="96"/>
        <v>0</v>
      </c>
      <c r="V135" s="101">
        <f t="shared" si="97"/>
        <v>-146.39806740617325</v>
      </c>
      <c r="W135" s="102">
        <v>-146.39806740617325</v>
      </c>
      <c r="X135" s="103">
        <v>0</v>
      </c>
      <c r="Y135" s="97">
        <v>0</v>
      </c>
      <c r="Z135" s="99">
        <f t="shared" si="98"/>
        <v>0</v>
      </c>
      <c r="AA135" s="101">
        <f t="shared" si="99"/>
        <v>0</v>
      </c>
      <c r="AB135" s="102">
        <v>0</v>
      </c>
      <c r="AC135" s="103">
        <v>0</v>
      </c>
      <c r="AD135" s="97">
        <v>0</v>
      </c>
      <c r="AE135" s="97">
        <f t="shared" si="100"/>
        <v>0</v>
      </c>
      <c r="AF135" s="97">
        <f t="shared" si="101"/>
        <v>0</v>
      </c>
      <c r="AG135" s="252">
        <f t="shared" si="102"/>
        <v>0</v>
      </c>
      <c r="AH135" s="103">
        <v>26703.138215688115</v>
      </c>
      <c r="AI135" s="97">
        <v>21490.019920261013</v>
      </c>
      <c r="AJ135" s="99">
        <f t="shared" si="103"/>
        <v>5213.1182954271026</v>
      </c>
      <c r="AK135" s="181">
        <f t="shared" si="104"/>
        <v>0</v>
      </c>
      <c r="AL135" s="102">
        <f t="shared" si="105"/>
        <v>5213.1182954271026</v>
      </c>
      <c r="AM135" s="103">
        <v>1634.8361834004231</v>
      </c>
      <c r="AN135" s="97">
        <v>1433.3500000000001</v>
      </c>
      <c r="AO135" s="97">
        <f t="shared" si="106"/>
        <v>201.48618340042299</v>
      </c>
      <c r="AP135" s="97">
        <f t="shared" si="107"/>
        <v>0</v>
      </c>
      <c r="AQ135" s="252">
        <f t="shared" si="108"/>
        <v>201.48618340042299</v>
      </c>
      <c r="AR135" s="103">
        <v>79.850924927272516</v>
      </c>
      <c r="AS135" s="97">
        <v>150.6</v>
      </c>
      <c r="AT135" s="99">
        <f t="shared" si="109"/>
        <v>0</v>
      </c>
      <c r="AU135" s="181">
        <f t="shared" si="110"/>
        <v>-70.749075072727479</v>
      </c>
      <c r="AV135" s="100">
        <f t="shared" si="111"/>
        <v>-70.749075072727479</v>
      </c>
      <c r="AW135" s="103">
        <v>1559.4210015441497</v>
      </c>
      <c r="AX135" s="97">
        <v>2165.41</v>
      </c>
      <c r="AY135" s="97">
        <f t="shared" si="112"/>
        <v>0</v>
      </c>
      <c r="AZ135" s="97">
        <f t="shared" si="113"/>
        <v>-605.98899845585015</v>
      </c>
      <c r="BA135" s="102">
        <f t="shared" si="114"/>
        <v>-605.98899845585015</v>
      </c>
      <c r="BB135" s="103">
        <v>9190.172777774831</v>
      </c>
      <c r="BC135" s="97">
        <v>8132.88</v>
      </c>
      <c r="BD135" s="99">
        <f t="shared" si="115"/>
        <v>1057.2927777748309</v>
      </c>
      <c r="BE135" s="181">
        <f t="shared" si="116"/>
        <v>0</v>
      </c>
      <c r="BF135" s="100">
        <f t="shared" si="117"/>
        <v>1057.2927777748309</v>
      </c>
      <c r="BG135" s="103">
        <v>61345.367341247169</v>
      </c>
      <c r="BH135" s="97">
        <v>57159.866205842925</v>
      </c>
      <c r="BI135" s="97">
        <f t="shared" si="118"/>
        <v>4185.5011354042435</v>
      </c>
      <c r="BJ135" s="97">
        <f t="shared" si="119"/>
        <v>0</v>
      </c>
      <c r="BK135" s="252">
        <f t="shared" si="120"/>
        <v>4185.5011354042435</v>
      </c>
      <c r="BL135" s="103">
        <v>4777.1519156515806</v>
      </c>
      <c r="BM135" s="97">
        <v>6677.5606667313023</v>
      </c>
      <c r="BN135" s="99">
        <f t="shared" si="121"/>
        <v>0</v>
      </c>
      <c r="BO135" s="181">
        <f t="shared" si="122"/>
        <v>-1900.4087510797217</v>
      </c>
      <c r="BP135" s="100">
        <f t="shared" si="123"/>
        <v>-1900.4087510797217</v>
      </c>
      <c r="BQ135" s="103">
        <v>3.5255948447696799</v>
      </c>
      <c r="BR135" s="97">
        <v>0</v>
      </c>
      <c r="BS135" s="97">
        <f t="shared" si="124"/>
        <v>3.5255948447696799</v>
      </c>
      <c r="BT135" s="97">
        <f t="shared" si="125"/>
        <v>0</v>
      </c>
      <c r="BU135" s="102">
        <f t="shared" si="126"/>
        <v>3.5255948447696799</v>
      </c>
      <c r="BV135" s="103">
        <v>11334.754002564398</v>
      </c>
      <c r="BW135" s="97">
        <v>10134.64</v>
      </c>
      <c r="BX135" s="99">
        <f t="shared" si="127"/>
        <v>1200.1140025643981</v>
      </c>
      <c r="BY135" s="101">
        <f t="shared" si="128"/>
        <v>0</v>
      </c>
      <c r="BZ135" s="250">
        <f t="shared" si="129"/>
        <v>1200.1140025643981</v>
      </c>
      <c r="CA135" s="103">
        <v>0</v>
      </c>
      <c r="CB135" s="97">
        <v>0</v>
      </c>
      <c r="CC135" s="97">
        <f t="shared" si="130"/>
        <v>0</v>
      </c>
      <c r="CD135" s="97">
        <f t="shared" si="131"/>
        <v>0</v>
      </c>
      <c r="CE135" s="102">
        <f t="shared" si="132"/>
        <v>0</v>
      </c>
      <c r="CF135" s="254">
        <f t="shared" si="133"/>
        <v>163614.6194125496</v>
      </c>
      <c r="CG135" s="97">
        <f t="shared" si="134"/>
        <v>152502.84366857802</v>
      </c>
      <c r="CH135" s="97">
        <f t="shared" si="135"/>
        <v>11111.775743971579</v>
      </c>
      <c r="CI135" s="104">
        <f t="shared" si="136"/>
        <v>0</v>
      </c>
      <c r="CJ135" s="97">
        <f t="shared" si="137"/>
        <v>11111.775743971579</v>
      </c>
      <c r="CK135" s="259">
        <f t="shared" ref="CK135:CK198" si="140">CG135/CF135</f>
        <v>0.93208567923900765</v>
      </c>
      <c r="CL135" s="107">
        <v>24050.18</v>
      </c>
      <c r="CM135" s="108">
        <v>16206.760000000006</v>
      </c>
      <c r="CN135" s="176">
        <f t="shared" ref="CN135:CN191" si="141">CL135-CM135</f>
        <v>7843.4199999999946</v>
      </c>
      <c r="CR135" s="133"/>
      <c r="CS135" s="133"/>
    </row>
    <row r="136" spans="1:97" ht="15.75" customHeight="1" x14ac:dyDescent="0.2">
      <c r="A136" s="225">
        <v>130</v>
      </c>
      <c r="B136" s="223" t="s">
        <v>156</v>
      </c>
      <c r="C136" s="94">
        <v>4411.7</v>
      </c>
      <c r="D136" s="95">
        <v>21321.735477985592</v>
      </c>
      <c r="E136" s="95">
        <v>23397.048053981176</v>
      </c>
      <c r="F136" s="96">
        <f t="shared" ref="F136:F199" si="142">IF(H136&gt;0,H136,0)</f>
        <v>0</v>
      </c>
      <c r="G136" s="97">
        <f t="shared" ref="G136:G199" si="143">IF(H136&gt;0,0,H136)</f>
        <v>-2075.3125759955838</v>
      </c>
      <c r="H136" s="164">
        <f t="shared" ref="H136:H199" si="144">D136-E136</f>
        <v>-2075.3125759955838</v>
      </c>
      <c r="I136" s="165">
        <v>20664.41801930614</v>
      </c>
      <c r="J136" s="95">
        <v>22480.959637904118</v>
      </c>
      <c r="K136" s="97">
        <f t="shared" ref="K136:K199" si="145">IF(M136&gt;0,M136,0)</f>
        <v>0</v>
      </c>
      <c r="L136" s="97">
        <f t="shared" ref="L136:L199" si="146">IF(M136&gt;0,0,M136)</f>
        <v>-1816.5416185979775</v>
      </c>
      <c r="M136" s="166">
        <f t="shared" ref="M136:M199" si="147">I136-J136</f>
        <v>-1816.5416185979775</v>
      </c>
      <c r="N136" s="103">
        <v>19451.091065089669</v>
      </c>
      <c r="O136" s="98">
        <v>17242.36</v>
      </c>
      <c r="P136" s="99">
        <f t="shared" ref="P136:P199" si="148">IF(R136&gt;0,R136,0)</f>
        <v>2208.7310650896688</v>
      </c>
      <c r="Q136" s="99">
        <f t="shared" ref="Q136:Q199" si="149">IF(R136&gt;0,0,R136)</f>
        <v>0</v>
      </c>
      <c r="R136" s="102">
        <f t="shared" ref="R136:R199" si="150">N136-O136</f>
        <v>2208.7310650896688</v>
      </c>
      <c r="S136" s="103">
        <v>447.78620997730206</v>
      </c>
      <c r="T136" s="97">
        <v>1102.05</v>
      </c>
      <c r="U136" s="99">
        <f t="shared" ref="U136:U199" si="151">IF(W136&gt;0,W136,0)</f>
        <v>0</v>
      </c>
      <c r="V136" s="101">
        <f t="shared" ref="V136:V199" si="152">IF(W136&gt;0,0,W136)</f>
        <v>-654.26379002269789</v>
      </c>
      <c r="W136" s="102">
        <v>-654.26379002269789</v>
      </c>
      <c r="X136" s="103">
        <v>0</v>
      </c>
      <c r="Y136" s="97">
        <v>0</v>
      </c>
      <c r="Z136" s="99">
        <f t="shared" ref="Z136:Z199" si="153">IF(AB136&gt;0,AB136,0)</f>
        <v>0</v>
      </c>
      <c r="AA136" s="101">
        <f t="shared" ref="AA136:AA199" si="154">IF(AB136&gt;0,0,AB136)</f>
        <v>0</v>
      </c>
      <c r="AB136" s="102">
        <v>0</v>
      </c>
      <c r="AC136" s="103">
        <v>0</v>
      </c>
      <c r="AD136" s="97">
        <v>0</v>
      </c>
      <c r="AE136" s="97">
        <f t="shared" ref="AE136:AE199" si="155">IF(AG136&gt;0,AG136,0)</f>
        <v>0</v>
      </c>
      <c r="AF136" s="97">
        <f t="shared" ref="AF136:AF199" si="156">IF(AG136&gt;0,0,AG136)</f>
        <v>0</v>
      </c>
      <c r="AG136" s="252">
        <f t="shared" ref="AG136:AG199" si="157">AC136-AD136</f>
        <v>0</v>
      </c>
      <c r="AH136" s="103">
        <v>28470.8861142569</v>
      </c>
      <c r="AI136" s="97">
        <v>33356.527941179644</v>
      </c>
      <c r="AJ136" s="99">
        <f t="shared" ref="AJ136:AJ199" si="158">IF(AL136&gt;0,AL136,0)</f>
        <v>0</v>
      </c>
      <c r="AK136" s="181">
        <f t="shared" ref="AK136:AK199" si="159">IF(AL136&gt;0,0,AL136)</f>
        <v>-4885.6418269227433</v>
      </c>
      <c r="AL136" s="102">
        <f t="shared" ref="AL136:AL199" si="160">AH136-AI136</f>
        <v>-4885.6418269227433</v>
      </c>
      <c r="AM136" s="103">
        <v>1885.982664382057</v>
      </c>
      <c r="AN136" s="97">
        <v>1639.62</v>
      </c>
      <c r="AO136" s="97">
        <f t="shared" ref="AO136:AO199" si="161">IF(AQ136&gt;0,AQ136,0)</f>
        <v>246.36266438205712</v>
      </c>
      <c r="AP136" s="97">
        <f t="shared" ref="AP136:AP199" si="162">IF(AQ136&gt;0,0,AQ136)</f>
        <v>0</v>
      </c>
      <c r="AQ136" s="252">
        <f t="shared" ref="AQ136:AQ199" si="163">AM136-AN136</f>
        <v>246.36266438205712</v>
      </c>
      <c r="AR136" s="103">
        <v>83.815026343094729</v>
      </c>
      <c r="AS136" s="97">
        <v>295.86</v>
      </c>
      <c r="AT136" s="99">
        <f t="shared" ref="AT136:AT199" si="164">IF(AV136&gt;0,AV136,0)</f>
        <v>0</v>
      </c>
      <c r="AU136" s="181">
        <f t="shared" ref="AU136:AU199" si="165">IF(AV136&gt;0,0,AV136)</f>
        <v>-212.04497365690528</v>
      </c>
      <c r="AV136" s="100">
        <f t="shared" ref="AV136:AV199" si="166">AR136-AS136</f>
        <v>-212.04497365690528</v>
      </c>
      <c r="AW136" s="103">
        <v>2969.0829967193454</v>
      </c>
      <c r="AX136" s="97">
        <v>4073.16</v>
      </c>
      <c r="AY136" s="97">
        <f t="shared" ref="AY136:AY199" si="167">IF(BA136&gt;0,BA136,0)</f>
        <v>0</v>
      </c>
      <c r="AZ136" s="97">
        <f t="shared" ref="AZ136:AZ199" si="168">IF(BA136&gt;0,0,BA136)</f>
        <v>-1104.0770032806545</v>
      </c>
      <c r="BA136" s="102">
        <f t="shared" ref="BA136:BA199" si="169">AW136-AX136</f>
        <v>-1104.0770032806545</v>
      </c>
      <c r="BB136" s="103">
        <v>3966.189631736785</v>
      </c>
      <c r="BC136" s="97">
        <v>3122.9</v>
      </c>
      <c r="BD136" s="99">
        <f t="shared" ref="BD136:BD199" si="170">IF(BF136&gt;0,BF136,0)</f>
        <v>843.28963173678494</v>
      </c>
      <c r="BE136" s="181">
        <f t="shared" ref="BE136:BE199" si="171">IF(BF136&gt;0,0,BF136)</f>
        <v>0</v>
      </c>
      <c r="BF136" s="100">
        <f t="shared" ref="BF136:BF199" si="172">BB136-BC136</f>
        <v>843.28963173678494</v>
      </c>
      <c r="BG136" s="103">
        <v>37942.770960958573</v>
      </c>
      <c r="BH136" s="97">
        <v>9546.90970156392</v>
      </c>
      <c r="BI136" s="97">
        <f t="shared" ref="BI136:BI199" si="173">IF(BK136&gt;0,BK136,0)</f>
        <v>28395.861259394653</v>
      </c>
      <c r="BJ136" s="97">
        <f t="shared" ref="BJ136:BJ199" si="174">IF(BK136&gt;0,0,BK136)</f>
        <v>0</v>
      </c>
      <c r="BK136" s="252">
        <f t="shared" ref="BK136:BK199" si="175">BG136-BH136</f>
        <v>28395.861259394653</v>
      </c>
      <c r="BL136" s="103">
        <v>6478.4754337670911</v>
      </c>
      <c r="BM136" s="97">
        <v>8582.7063203070593</v>
      </c>
      <c r="BN136" s="99">
        <f t="shared" ref="BN136:BN199" si="176">IF(BP136&gt;0,BP136,0)</f>
        <v>0</v>
      </c>
      <c r="BO136" s="181">
        <f t="shared" ref="BO136:BO199" si="177">IF(BP136&gt;0,0,BP136)</f>
        <v>-2104.2308865399682</v>
      </c>
      <c r="BP136" s="100">
        <f t="shared" ref="BP136:BP199" si="178">BL136-BM136</f>
        <v>-2104.2308865399682</v>
      </c>
      <c r="BQ136" s="103">
        <v>3.5296161877591841</v>
      </c>
      <c r="BR136" s="97">
        <v>0</v>
      </c>
      <c r="BS136" s="97">
        <f t="shared" ref="BS136:BS199" si="179">IF(BU136&gt;0,BU136,0)</f>
        <v>3.5296161877591841</v>
      </c>
      <c r="BT136" s="97">
        <f t="shared" ref="BT136:BT199" si="180">IF(BU136&gt;0,0,BU136)</f>
        <v>0</v>
      </c>
      <c r="BU136" s="102">
        <f t="shared" ref="BU136:BU199" si="181">BQ136-BR136</f>
        <v>3.5296161877591841</v>
      </c>
      <c r="BV136" s="103">
        <v>9723.4762232470839</v>
      </c>
      <c r="BW136" s="97">
        <v>15396.119999999999</v>
      </c>
      <c r="BX136" s="99">
        <f t="shared" ref="BX136:BX199" si="182">IF(BZ136&gt;0,BZ136,0)</f>
        <v>0</v>
      </c>
      <c r="BY136" s="101">
        <f t="shared" ref="BY136:BY199" si="183">IF(BZ136&gt;0,0,BZ136)</f>
        <v>-5672.6437767529151</v>
      </c>
      <c r="BZ136" s="250">
        <f t="shared" ref="BZ136:BZ199" si="184">BV136-BW136</f>
        <v>-5672.6437767529151</v>
      </c>
      <c r="CA136" s="103">
        <v>0</v>
      </c>
      <c r="CB136" s="97">
        <v>0</v>
      </c>
      <c r="CC136" s="97">
        <f t="shared" ref="CC136:CC199" si="185">IF(CE136&gt;0,CE136,0)</f>
        <v>0</v>
      </c>
      <c r="CD136" s="97">
        <f t="shared" ref="CD136:CD199" si="186">IF(CE136&gt;0,0,CE136)</f>
        <v>0</v>
      </c>
      <c r="CE136" s="102">
        <f t="shared" ref="CE136:CE199" si="187">CA136-CB136</f>
        <v>0</v>
      </c>
      <c r="CF136" s="254">
        <f t="shared" ref="CF136:CF199" si="188">D136+I136+N136+S136+X136+AC136+AH136+AM136+AR136+AW136+BB136+BG136+BL136+BQ136+BV136+CA136</f>
        <v>153409.2394399574</v>
      </c>
      <c r="CG136" s="97">
        <f t="shared" ref="CG136:CG199" si="189">E136+J136+O136+T136+Y136+AD136+AI136+AN136+AS136+AX136+BC136+BH136+BM136+BR136+BW136+CB136</f>
        <v>140236.22165493591</v>
      </c>
      <c r="CH136" s="97">
        <f t="shared" ref="CH136:CH199" si="190">IF(CJ136&gt;0,CJ136,0)</f>
        <v>13173.017785021482</v>
      </c>
      <c r="CI136" s="104">
        <f t="shared" ref="CI136:CI199" si="191">IF(CJ136&gt;0,0,CJ136)</f>
        <v>0</v>
      </c>
      <c r="CJ136" s="97">
        <f t="shared" ref="CJ136:CJ199" si="192">CF136-CG136</f>
        <v>13173.017785021482</v>
      </c>
      <c r="CK136" s="259">
        <f t="shared" si="140"/>
        <v>0.91413152276152665</v>
      </c>
      <c r="CL136" s="107">
        <v>15282.88</v>
      </c>
      <c r="CM136" s="108">
        <v>15001.819999999996</v>
      </c>
      <c r="CN136" s="176">
        <f t="shared" si="141"/>
        <v>281.06000000000313</v>
      </c>
      <c r="CR136" s="133"/>
      <c r="CS136" s="133"/>
    </row>
    <row r="137" spans="1:97" ht="15.75" customHeight="1" x14ac:dyDescent="0.2">
      <c r="A137" s="225">
        <v>131</v>
      </c>
      <c r="B137" s="223" t="s">
        <v>157</v>
      </c>
      <c r="C137" s="94">
        <v>4357.3999999999996</v>
      </c>
      <c r="D137" s="95">
        <v>11660.894650027803</v>
      </c>
      <c r="E137" s="95">
        <v>12293.937342984207</v>
      </c>
      <c r="F137" s="96">
        <f t="shared" si="142"/>
        <v>0</v>
      </c>
      <c r="G137" s="97">
        <f t="shared" si="143"/>
        <v>-633.0426929564037</v>
      </c>
      <c r="H137" s="164">
        <f t="shared" si="144"/>
        <v>-633.0426929564037</v>
      </c>
      <c r="I137" s="165">
        <v>17914.021728733002</v>
      </c>
      <c r="J137" s="95">
        <v>17721.313973319651</v>
      </c>
      <c r="K137" s="97">
        <f t="shared" si="145"/>
        <v>192.70775541335024</v>
      </c>
      <c r="L137" s="97">
        <f t="shared" si="146"/>
        <v>0</v>
      </c>
      <c r="M137" s="166">
        <f t="shared" si="147"/>
        <v>192.70775541335024</v>
      </c>
      <c r="N137" s="103">
        <v>27624.833394307949</v>
      </c>
      <c r="O137" s="98">
        <v>24652.809999999998</v>
      </c>
      <c r="P137" s="99">
        <f t="shared" si="148"/>
        <v>2972.0233943079511</v>
      </c>
      <c r="Q137" s="99">
        <f t="shared" si="149"/>
        <v>0</v>
      </c>
      <c r="R137" s="102">
        <f t="shared" si="150"/>
        <v>2972.0233943079511</v>
      </c>
      <c r="S137" s="103">
        <v>398.71325110410976</v>
      </c>
      <c r="T137" s="97">
        <v>1396.19</v>
      </c>
      <c r="U137" s="99">
        <f t="shared" si="151"/>
        <v>0</v>
      </c>
      <c r="V137" s="101">
        <f t="shared" si="152"/>
        <v>-997.4767488958903</v>
      </c>
      <c r="W137" s="102">
        <v>-997.4767488958903</v>
      </c>
      <c r="X137" s="103">
        <v>0</v>
      </c>
      <c r="Y137" s="97">
        <v>0</v>
      </c>
      <c r="Z137" s="99">
        <f t="shared" si="153"/>
        <v>0</v>
      </c>
      <c r="AA137" s="101">
        <f t="shared" si="154"/>
        <v>0</v>
      </c>
      <c r="AB137" s="102">
        <v>0</v>
      </c>
      <c r="AC137" s="103">
        <v>0</v>
      </c>
      <c r="AD137" s="97">
        <v>0</v>
      </c>
      <c r="AE137" s="97">
        <f t="shared" si="155"/>
        <v>0</v>
      </c>
      <c r="AF137" s="97">
        <f t="shared" si="156"/>
        <v>0</v>
      </c>
      <c r="AG137" s="252">
        <f t="shared" si="157"/>
        <v>0</v>
      </c>
      <c r="AH137" s="103">
        <v>28248.0072571438</v>
      </c>
      <c r="AI137" s="97">
        <v>25803.672393038363</v>
      </c>
      <c r="AJ137" s="99">
        <f t="shared" si="158"/>
        <v>2444.3348641054363</v>
      </c>
      <c r="AK137" s="181">
        <f t="shared" si="159"/>
        <v>0</v>
      </c>
      <c r="AL137" s="102">
        <f t="shared" si="160"/>
        <v>2444.3348641054363</v>
      </c>
      <c r="AM137" s="103">
        <v>1854.1390978293646</v>
      </c>
      <c r="AN137" s="97">
        <v>1602.2499999999998</v>
      </c>
      <c r="AO137" s="97">
        <f t="shared" si="161"/>
        <v>251.8890978293648</v>
      </c>
      <c r="AP137" s="97">
        <f t="shared" si="162"/>
        <v>0</v>
      </c>
      <c r="AQ137" s="252">
        <f t="shared" si="163"/>
        <v>251.8890978293648</v>
      </c>
      <c r="AR137" s="103">
        <v>82.803220252259962</v>
      </c>
      <c r="AS137" s="97">
        <v>0</v>
      </c>
      <c r="AT137" s="99">
        <f t="shared" si="164"/>
        <v>82.803220252259962</v>
      </c>
      <c r="AU137" s="181">
        <f t="shared" si="165"/>
        <v>0</v>
      </c>
      <c r="AV137" s="100">
        <f t="shared" si="166"/>
        <v>82.803220252259962</v>
      </c>
      <c r="AW137" s="103">
        <v>2982.7695001994962</v>
      </c>
      <c r="AX137" s="97">
        <v>4423.58</v>
      </c>
      <c r="AY137" s="97">
        <f t="shared" si="167"/>
        <v>0</v>
      </c>
      <c r="AZ137" s="97">
        <f t="shared" si="168"/>
        <v>-1440.8104998005037</v>
      </c>
      <c r="BA137" s="102">
        <f t="shared" si="169"/>
        <v>-1440.8104998005037</v>
      </c>
      <c r="BB137" s="103">
        <v>3945.8253059190833</v>
      </c>
      <c r="BC137" s="97">
        <v>4664.8499999999995</v>
      </c>
      <c r="BD137" s="99">
        <f t="shared" si="170"/>
        <v>0</v>
      </c>
      <c r="BE137" s="181">
        <f t="shared" si="171"/>
        <v>-719.02469408091611</v>
      </c>
      <c r="BF137" s="100">
        <f t="shared" si="172"/>
        <v>-719.02469408091611</v>
      </c>
      <c r="BG137" s="103">
        <v>38571.112781496056</v>
      </c>
      <c r="BH137" s="97">
        <v>36370.029701563923</v>
      </c>
      <c r="BI137" s="97">
        <f t="shared" si="173"/>
        <v>2201.0830799321338</v>
      </c>
      <c r="BJ137" s="97">
        <f t="shared" si="174"/>
        <v>0</v>
      </c>
      <c r="BK137" s="252">
        <f t="shared" si="175"/>
        <v>2201.0830799321338</v>
      </c>
      <c r="BL137" s="103">
        <v>4910.9689582046385</v>
      </c>
      <c r="BM137" s="97">
        <v>6986.7762748009691</v>
      </c>
      <c r="BN137" s="99">
        <f t="shared" si="176"/>
        <v>0</v>
      </c>
      <c r="BO137" s="181">
        <f t="shared" si="177"/>
        <v>-2075.8073165963306</v>
      </c>
      <c r="BP137" s="100">
        <f t="shared" si="178"/>
        <v>-2075.8073165963306</v>
      </c>
      <c r="BQ137" s="103">
        <v>3.4862092211387994</v>
      </c>
      <c r="BR137" s="97">
        <v>0</v>
      </c>
      <c r="BS137" s="97">
        <f t="shared" si="179"/>
        <v>3.4862092211387994</v>
      </c>
      <c r="BT137" s="97">
        <f t="shared" si="180"/>
        <v>0</v>
      </c>
      <c r="BU137" s="102">
        <f t="shared" si="181"/>
        <v>3.4862092211387994</v>
      </c>
      <c r="BV137" s="103">
        <v>9662.9751845794926</v>
      </c>
      <c r="BW137" s="97">
        <v>19312.560000000001</v>
      </c>
      <c r="BX137" s="99">
        <f t="shared" si="182"/>
        <v>0</v>
      </c>
      <c r="BY137" s="101">
        <f t="shared" si="183"/>
        <v>-9649.5848154205087</v>
      </c>
      <c r="BZ137" s="250">
        <f t="shared" si="184"/>
        <v>-9649.5848154205087</v>
      </c>
      <c r="CA137" s="103">
        <v>0</v>
      </c>
      <c r="CB137" s="97">
        <v>0</v>
      </c>
      <c r="CC137" s="97">
        <f t="shared" si="185"/>
        <v>0</v>
      </c>
      <c r="CD137" s="97">
        <f t="shared" si="186"/>
        <v>0</v>
      </c>
      <c r="CE137" s="102">
        <f t="shared" si="187"/>
        <v>0</v>
      </c>
      <c r="CF137" s="254">
        <f t="shared" si="188"/>
        <v>147860.55053901821</v>
      </c>
      <c r="CG137" s="97">
        <f t="shared" si="189"/>
        <v>155227.96968570712</v>
      </c>
      <c r="CH137" s="97">
        <f t="shared" si="190"/>
        <v>0</v>
      </c>
      <c r="CI137" s="104">
        <f t="shared" si="191"/>
        <v>-7367.419146688917</v>
      </c>
      <c r="CJ137" s="97">
        <f t="shared" si="192"/>
        <v>-7367.419146688917</v>
      </c>
      <c r="CK137" s="259">
        <f t="shared" si="140"/>
        <v>1.0498268072168768</v>
      </c>
      <c r="CL137" s="107">
        <v>38365.65</v>
      </c>
      <c r="CM137" s="108">
        <v>14481.460000000003</v>
      </c>
      <c r="CN137" s="176">
        <f t="shared" si="141"/>
        <v>23884.19</v>
      </c>
      <c r="CR137" s="133"/>
      <c r="CS137" s="133"/>
    </row>
    <row r="138" spans="1:97" ht="15.75" customHeight="1" x14ac:dyDescent="0.2">
      <c r="A138" s="225">
        <v>132</v>
      </c>
      <c r="B138" s="223" t="s">
        <v>158</v>
      </c>
      <c r="C138" s="94">
        <v>2752.5</v>
      </c>
      <c r="D138" s="95">
        <v>6425.25210963888</v>
      </c>
      <c r="E138" s="95">
        <v>6982.7846421741615</v>
      </c>
      <c r="F138" s="96">
        <f t="shared" si="142"/>
        <v>0</v>
      </c>
      <c r="G138" s="97">
        <f t="shared" si="143"/>
        <v>-557.53253253528146</v>
      </c>
      <c r="H138" s="164">
        <f t="shared" si="144"/>
        <v>-557.53253253528146</v>
      </c>
      <c r="I138" s="165">
        <v>19746.481712487159</v>
      </c>
      <c r="J138" s="95">
        <v>20124.439644684946</v>
      </c>
      <c r="K138" s="97">
        <f t="shared" si="145"/>
        <v>0</v>
      </c>
      <c r="L138" s="97">
        <f t="shared" si="146"/>
        <v>-377.95793219778716</v>
      </c>
      <c r="M138" s="166">
        <f t="shared" si="147"/>
        <v>-377.95793219778716</v>
      </c>
      <c r="N138" s="103">
        <v>11580.081795619273</v>
      </c>
      <c r="O138" s="98">
        <v>10645.339999999998</v>
      </c>
      <c r="P138" s="99">
        <f t="shared" si="148"/>
        <v>934.74179561927485</v>
      </c>
      <c r="Q138" s="99">
        <f t="shared" si="149"/>
        <v>0</v>
      </c>
      <c r="R138" s="102">
        <f t="shared" si="150"/>
        <v>934.74179561927485</v>
      </c>
      <c r="S138" s="103">
        <v>538.32156308800609</v>
      </c>
      <c r="T138" s="97">
        <v>582.4</v>
      </c>
      <c r="U138" s="99">
        <f t="shared" si="151"/>
        <v>0</v>
      </c>
      <c r="V138" s="101">
        <f t="shared" si="152"/>
        <v>-44.07843691199389</v>
      </c>
      <c r="W138" s="102">
        <v>-44.07843691199389</v>
      </c>
      <c r="X138" s="103">
        <v>0</v>
      </c>
      <c r="Y138" s="97">
        <v>0</v>
      </c>
      <c r="Z138" s="99">
        <f t="shared" si="153"/>
        <v>0</v>
      </c>
      <c r="AA138" s="101">
        <f t="shared" si="154"/>
        <v>0</v>
      </c>
      <c r="AB138" s="102">
        <v>0</v>
      </c>
      <c r="AC138" s="103">
        <v>0</v>
      </c>
      <c r="AD138" s="97">
        <v>0</v>
      </c>
      <c r="AE138" s="97">
        <f t="shared" si="155"/>
        <v>0</v>
      </c>
      <c r="AF138" s="97">
        <f t="shared" si="156"/>
        <v>0</v>
      </c>
      <c r="AG138" s="252">
        <f t="shared" si="157"/>
        <v>0</v>
      </c>
      <c r="AH138" s="103">
        <v>17004.628617081133</v>
      </c>
      <c r="AI138" s="97">
        <v>11634.421047149945</v>
      </c>
      <c r="AJ138" s="99">
        <f t="shared" si="158"/>
        <v>5370.2075699311881</v>
      </c>
      <c r="AK138" s="181">
        <f t="shared" si="159"/>
        <v>0</v>
      </c>
      <c r="AL138" s="102">
        <f t="shared" si="160"/>
        <v>5370.2075699311881</v>
      </c>
      <c r="AM138" s="103">
        <v>1037.8672848630158</v>
      </c>
      <c r="AN138" s="97">
        <v>899.34000000000015</v>
      </c>
      <c r="AO138" s="97">
        <f t="shared" si="161"/>
        <v>138.52728486301567</v>
      </c>
      <c r="AP138" s="97">
        <f t="shared" si="162"/>
        <v>0</v>
      </c>
      <c r="AQ138" s="252">
        <f t="shared" si="163"/>
        <v>138.52728486301567</v>
      </c>
      <c r="AR138" s="103">
        <v>49.562117458237907</v>
      </c>
      <c r="AS138" s="97">
        <v>0</v>
      </c>
      <c r="AT138" s="99">
        <f t="shared" si="164"/>
        <v>49.562117458237907</v>
      </c>
      <c r="AU138" s="181">
        <f t="shared" si="165"/>
        <v>0</v>
      </c>
      <c r="AV138" s="100">
        <f t="shared" si="166"/>
        <v>49.562117458237907</v>
      </c>
      <c r="AW138" s="103">
        <v>1047.4676273791517</v>
      </c>
      <c r="AX138" s="97">
        <v>1596.92</v>
      </c>
      <c r="AY138" s="97">
        <f t="shared" si="167"/>
        <v>0</v>
      </c>
      <c r="AZ138" s="97">
        <f t="shared" si="168"/>
        <v>-549.45237262084834</v>
      </c>
      <c r="BA138" s="102">
        <f t="shared" si="169"/>
        <v>-549.45237262084834</v>
      </c>
      <c r="BB138" s="103">
        <v>4528.3107219494213</v>
      </c>
      <c r="BC138" s="97">
        <v>2124.9399999999996</v>
      </c>
      <c r="BD138" s="99">
        <f t="shared" si="170"/>
        <v>2403.3707219494217</v>
      </c>
      <c r="BE138" s="181">
        <f t="shared" si="171"/>
        <v>0</v>
      </c>
      <c r="BF138" s="100">
        <f t="shared" si="172"/>
        <v>2403.3707219494217</v>
      </c>
      <c r="BG138" s="103">
        <v>28043.82671247391</v>
      </c>
      <c r="BH138" s="97">
        <v>29947.620803895275</v>
      </c>
      <c r="BI138" s="97">
        <f t="shared" si="173"/>
        <v>0</v>
      </c>
      <c r="BJ138" s="97">
        <f t="shared" si="174"/>
        <v>-1903.794091421365</v>
      </c>
      <c r="BK138" s="252">
        <f t="shared" si="175"/>
        <v>-1903.794091421365</v>
      </c>
      <c r="BL138" s="103">
        <v>5215.5688149400075</v>
      </c>
      <c r="BM138" s="97">
        <v>8136.0752015931721</v>
      </c>
      <c r="BN138" s="99">
        <f t="shared" si="176"/>
        <v>0</v>
      </c>
      <c r="BO138" s="181">
        <f t="shared" si="177"/>
        <v>-2920.5063866531646</v>
      </c>
      <c r="BP138" s="100">
        <f t="shared" si="178"/>
        <v>-2920.5063866531646</v>
      </c>
      <c r="BQ138" s="103">
        <v>5.5050290029550171</v>
      </c>
      <c r="BR138" s="97">
        <v>0</v>
      </c>
      <c r="BS138" s="97">
        <f t="shared" si="179"/>
        <v>5.5050290029550171</v>
      </c>
      <c r="BT138" s="97">
        <f t="shared" si="180"/>
        <v>0</v>
      </c>
      <c r="BU138" s="102">
        <f t="shared" si="181"/>
        <v>5.5050290029550171</v>
      </c>
      <c r="BV138" s="103">
        <v>6989.4562648261426</v>
      </c>
      <c r="BW138" s="97">
        <v>7029.17</v>
      </c>
      <c r="BX138" s="99">
        <f t="shared" si="182"/>
        <v>0</v>
      </c>
      <c r="BY138" s="101">
        <f t="shared" si="183"/>
        <v>-39.713735173857458</v>
      </c>
      <c r="BZ138" s="250">
        <f t="shared" si="184"/>
        <v>-39.713735173857458</v>
      </c>
      <c r="CA138" s="103">
        <v>0</v>
      </c>
      <c r="CB138" s="97">
        <v>0</v>
      </c>
      <c r="CC138" s="97">
        <f t="shared" si="185"/>
        <v>0</v>
      </c>
      <c r="CD138" s="97">
        <f t="shared" si="186"/>
        <v>0</v>
      </c>
      <c r="CE138" s="102">
        <f t="shared" si="187"/>
        <v>0</v>
      </c>
      <c r="CF138" s="254">
        <f t="shared" si="188"/>
        <v>102212.33037080731</v>
      </c>
      <c r="CG138" s="97">
        <f t="shared" si="189"/>
        <v>99703.451339497507</v>
      </c>
      <c r="CH138" s="97">
        <f t="shared" si="190"/>
        <v>2508.8790313097998</v>
      </c>
      <c r="CI138" s="104">
        <f t="shared" si="191"/>
        <v>0</v>
      </c>
      <c r="CJ138" s="97">
        <f t="shared" si="192"/>
        <v>2508.8790313097998</v>
      </c>
      <c r="CK138" s="259">
        <f t="shared" si="140"/>
        <v>0.97545424292540783</v>
      </c>
      <c r="CL138" s="107">
        <v>4893.13</v>
      </c>
      <c r="CM138" s="108">
        <v>10059.889999999998</v>
      </c>
      <c r="CN138" s="176"/>
      <c r="CR138" s="133"/>
      <c r="CS138" s="133"/>
    </row>
    <row r="139" spans="1:97" ht="15.75" customHeight="1" x14ac:dyDescent="0.2">
      <c r="A139" s="225">
        <v>133</v>
      </c>
      <c r="B139" s="223" t="s">
        <v>159</v>
      </c>
      <c r="C139" s="94">
        <v>2771</v>
      </c>
      <c r="D139" s="95">
        <v>6357.1919227304834</v>
      </c>
      <c r="E139" s="95">
        <v>6908.1770856998419</v>
      </c>
      <c r="F139" s="96">
        <f t="shared" si="142"/>
        <v>0</v>
      </c>
      <c r="G139" s="97">
        <f t="shared" si="143"/>
        <v>-550.9851629693585</v>
      </c>
      <c r="H139" s="164">
        <f t="shared" si="144"/>
        <v>-550.9851629693585</v>
      </c>
      <c r="I139" s="165">
        <v>17455.930180991789</v>
      </c>
      <c r="J139" s="95">
        <v>17268.325529369886</v>
      </c>
      <c r="K139" s="97">
        <f t="shared" si="145"/>
        <v>187.60465162190303</v>
      </c>
      <c r="L139" s="97">
        <f t="shared" si="146"/>
        <v>0</v>
      </c>
      <c r="M139" s="166">
        <f t="shared" si="147"/>
        <v>187.60465162190303</v>
      </c>
      <c r="N139" s="103">
        <v>10566.729768645557</v>
      </c>
      <c r="O139" s="98">
        <v>9453.9500000000007</v>
      </c>
      <c r="P139" s="99">
        <f t="shared" si="148"/>
        <v>1112.779768645556</v>
      </c>
      <c r="Q139" s="99">
        <f t="shared" si="149"/>
        <v>0</v>
      </c>
      <c r="R139" s="102">
        <f t="shared" si="150"/>
        <v>1112.779768645556</v>
      </c>
      <c r="S139" s="103">
        <v>538.85400227536752</v>
      </c>
      <c r="T139" s="97">
        <v>582.33999999999992</v>
      </c>
      <c r="U139" s="99">
        <f t="shared" si="151"/>
        <v>0</v>
      </c>
      <c r="V139" s="101">
        <f t="shared" si="152"/>
        <v>-43.485997724632398</v>
      </c>
      <c r="W139" s="102">
        <v>-43.485997724632398</v>
      </c>
      <c r="X139" s="103">
        <v>0</v>
      </c>
      <c r="Y139" s="97">
        <v>0</v>
      </c>
      <c r="Z139" s="99">
        <f t="shared" si="153"/>
        <v>0</v>
      </c>
      <c r="AA139" s="101">
        <f t="shared" si="154"/>
        <v>0</v>
      </c>
      <c r="AB139" s="102">
        <v>0</v>
      </c>
      <c r="AC139" s="103">
        <v>0</v>
      </c>
      <c r="AD139" s="97">
        <v>0</v>
      </c>
      <c r="AE139" s="97">
        <f t="shared" si="155"/>
        <v>0</v>
      </c>
      <c r="AF139" s="97">
        <f t="shared" si="156"/>
        <v>0</v>
      </c>
      <c r="AG139" s="252">
        <f t="shared" si="157"/>
        <v>0</v>
      </c>
      <c r="AH139" s="103">
        <v>17080.460220445337</v>
      </c>
      <c r="AI139" s="97">
        <v>12273.270762640293</v>
      </c>
      <c r="AJ139" s="99">
        <f t="shared" si="158"/>
        <v>4807.1894578050433</v>
      </c>
      <c r="AK139" s="181">
        <f t="shared" si="159"/>
        <v>0</v>
      </c>
      <c r="AL139" s="102">
        <f t="shared" si="160"/>
        <v>4807.1894578050433</v>
      </c>
      <c r="AM139" s="103">
        <v>1043.3687229721606</v>
      </c>
      <c r="AN139" s="97">
        <v>900.37999999999988</v>
      </c>
      <c r="AO139" s="97">
        <f t="shared" si="161"/>
        <v>142.98872297216076</v>
      </c>
      <c r="AP139" s="97">
        <f t="shared" si="162"/>
        <v>0</v>
      </c>
      <c r="AQ139" s="252">
        <f t="shared" si="163"/>
        <v>142.98872297216076</v>
      </c>
      <c r="AR139" s="103">
        <v>49.878428331786175</v>
      </c>
      <c r="AS139" s="97">
        <v>0</v>
      </c>
      <c r="AT139" s="99">
        <f t="shared" si="164"/>
        <v>49.878428331786175</v>
      </c>
      <c r="AU139" s="181">
        <f t="shared" si="165"/>
        <v>0</v>
      </c>
      <c r="AV139" s="100">
        <f t="shared" si="166"/>
        <v>49.878428331786175</v>
      </c>
      <c r="AW139" s="103">
        <v>1050.2952301560922</v>
      </c>
      <c r="AX139" s="97">
        <v>1596.92</v>
      </c>
      <c r="AY139" s="97">
        <f t="shared" si="167"/>
        <v>0</v>
      </c>
      <c r="AZ139" s="97">
        <f t="shared" si="168"/>
        <v>-546.62476984390787</v>
      </c>
      <c r="BA139" s="102">
        <f t="shared" si="169"/>
        <v>-546.62476984390787</v>
      </c>
      <c r="BB139" s="103">
        <v>4519.7575720201185</v>
      </c>
      <c r="BC139" s="97">
        <v>5514.29</v>
      </c>
      <c r="BD139" s="99">
        <f t="shared" si="170"/>
        <v>0</v>
      </c>
      <c r="BE139" s="181">
        <f t="shared" si="171"/>
        <v>-994.5324279798815</v>
      </c>
      <c r="BF139" s="100">
        <f t="shared" si="172"/>
        <v>-994.5324279798815</v>
      </c>
      <c r="BG139" s="103">
        <v>32459.44245749027</v>
      </c>
      <c r="BH139" s="97">
        <v>23863.420803895278</v>
      </c>
      <c r="BI139" s="97">
        <f t="shared" si="173"/>
        <v>8596.0216535949912</v>
      </c>
      <c r="BJ139" s="97">
        <f t="shared" si="174"/>
        <v>0</v>
      </c>
      <c r="BK139" s="252">
        <f t="shared" si="175"/>
        <v>8596.0216535949912</v>
      </c>
      <c r="BL139" s="103">
        <v>4381.4062131439905</v>
      </c>
      <c r="BM139" s="97">
        <v>6909.3848815727524</v>
      </c>
      <c r="BN139" s="99">
        <f t="shared" si="176"/>
        <v>0</v>
      </c>
      <c r="BO139" s="181">
        <f t="shared" si="177"/>
        <v>-2527.9786684287619</v>
      </c>
      <c r="BP139" s="100">
        <f t="shared" si="178"/>
        <v>-2527.9786684287619</v>
      </c>
      <c r="BQ139" s="103">
        <v>5.5419956140350868</v>
      </c>
      <c r="BR139" s="97">
        <v>0</v>
      </c>
      <c r="BS139" s="97">
        <f t="shared" si="179"/>
        <v>5.5419956140350868</v>
      </c>
      <c r="BT139" s="97">
        <f t="shared" si="180"/>
        <v>0</v>
      </c>
      <c r="BU139" s="102">
        <f t="shared" si="181"/>
        <v>5.5419956140350868</v>
      </c>
      <c r="BV139" s="103">
        <v>7036.0632851830169</v>
      </c>
      <c r="BW139" s="97">
        <v>6257.46</v>
      </c>
      <c r="BX139" s="99">
        <f t="shared" si="182"/>
        <v>778.60328518301685</v>
      </c>
      <c r="BY139" s="101">
        <f t="shared" si="183"/>
        <v>0</v>
      </c>
      <c r="BZ139" s="250">
        <f t="shared" si="184"/>
        <v>778.60328518301685</v>
      </c>
      <c r="CA139" s="103">
        <v>0</v>
      </c>
      <c r="CB139" s="97">
        <v>0</v>
      </c>
      <c r="CC139" s="97">
        <f t="shared" si="185"/>
        <v>0</v>
      </c>
      <c r="CD139" s="97">
        <f t="shared" si="186"/>
        <v>0</v>
      </c>
      <c r="CE139" s="102">
        <f t="shared" si="187"/>
        <v>0</v>
      </c>
      <c r="CF139" s="254">
        <f t="shared" si="188"/>
        <v>102544.92</v>
      </c>
      <c r="CG139" s="97">
        <f t="shared" si="189"/>
        <v>91527.919063178051</v>
      </c>
      <c r="CH139" s="97">
        <f t="shared" si="190"/>
        <v>11017.000936821947</v>
      </c>
      <c r="CI139" s="104">
        <f t="shared" si="191"/>
        <v>0</v>
      </c>
      <c r="CJ139" s="97">
        <f t="shared" si="192"/>
        <v>11017.000936821947</v>
      </c>
      <c r="CK139" s="259">
        <f t="shared" si="140"/>
        <v>0.89256414713842536</v>
      </c>
      <c r="CL139" s="107">
        <v>10468.83</v>
      </c>
      <c r="CM139" s="108">
        <v>10108.6</v>
      </c>
      <c r="CN139" s="176">
        <f t="shared" si="141"/>
        <v>360.22999999999956</v>
      </c>
      <c r="CR139" s="133"/>
      <c r="CS139" s="133"/>
    </row>
    <row r="140" spans="1:97" ht="15.75" customHeight="1" x14ac:dyDescent="0.2">
      <c r="A140" s="225">
        <v>134</v>
      </c>
      <c r="B140" s="223" t="s">
        <v>160</v>
      </c>
      <c r="C140" s="94">
        <v>4431.7299999999996</v>
      </c>
      <c r="D140" s="95">
        <v>9357.9555288035426</v>
      </c>
      <c r="E140" s="95">
        <v>9224.3903062981226</v>
      </c>
      <c r="F140" s="96">
        <f t="shared" si="142"/>
        <v>133.56522250542002</v>
      </c>
      <c r="G140" s="97">
        <f t="shared" si="143"/>
        <v>0</v>
      </c>
      <c r="H140" s="164">
        <f t="shared" si="144"/>
        <v>133.56522250542002</v>
      </c>
      <c r="I140" s="165">
        <v>16548.736505307155</v>
      </c>
      <c r="J140" s="95">
        <v>15179.999009672791</v>
      </c>
      <c r="K140" s="97">
        <f t="shared" si="145"/>
        <v>1368.7374956343647</v>
      </c>
      <c r="L140" s="97">
        <f t="shared" si="146"/>
        <v>0</v>
      </c>
      <c r="M140" s="166">
        <f t="shared" si="147"/>
        <v>1368.7374956343647</v>
      </c>
      <c r="N140" s="103">
        <v>17412.867826189235</v>
      </c>
      <c r="O140" s="98">
        <v>15658.589999999998</v>
      </c>
      <c r="P140" s="99">
        <f t="shared" si="148"/>
        <v>1754.2778261892363</v>
      </c>
      <c r="Q140" s="99">
        <f t="shared" si="149"/>
        <v>0</v>
      </c>
      <c r="R140" s="102">
        <f t="shared" si="150"/>
        <v>1754.2778261892363</v>
      </c>
      <c r="S140" s="103">
        <v>403.29844422187824</v>
      </c>
      <c r="T140" s="97">
        <v>1027.58</v>
      </c>
      <c r="U140" s="99">
        <f t="shared" si="151"/>
        <v>0</v>
      </c>
      <c r="V140" s="101">
        <f t="shared" si="152"/>
        <v>-624.28155577812163</v>
      </c>
      <c r="W140" s="102">
        <v>-624.28155577812163</v>
      </c>
      <c r="X140" s="103">
        <v>0</v>
      </c>
      <c r="Y140" s="97">
        <v>0</v>
      </c>
      <c r="Z140" s="99">
        <f t="shared" si="153"/>
        <v>0</v>
      </c>
      <c r="AA140" s="101">
        <f t="shared" si="154"/>
        <v>0</v>
      </c>
      <c r="AB140" s="102">
        <v>0</v>
      </c>
      <c r="AC140" s="103">
        <v>0</v>
      </c>
      <c r="AD140" s="97">
        <v>0</v>
      </c>
      <c r="AE140" s="97">
        <f t="shared" si="155"/>
        <v>0</v>
      </c>
      <c r="AF140" s="97">
        <f t="shared" si="156"/>
        <v>0</v>
      </c>
      <c r="AG140" s="252">
        <f t="shared" si="157"/>
        <v>0</v>
      </c>
      <c r="AH140" s="103">
        <v>26852.858947462992</v>
      </c>
      <c r="AI140" s="97">
        <v>26798.959110636821</v>
      </c>
      <c r="AJ140" s="99">
        <f t="shared" si="158"/>
        <v>53.89983682617094</v>
      </c>
      <c r="AK140" s="181">
        <f t="shared" si="159"/>
        <v>0</v>
      </c>
      <c r="AL140" s="102">
        <f t="shared" si="160"/>
        <v>53.89983682617094</v>
      </c>
      <c r="AM140" s="103">
        <v>1737.2862961827134</v>
      </c>
      <c r="AN140" s="97">
        <v>1515.3100000000002</v>
      </c>
      <c r="AO140" s="97">
        <f t="shared" si="161"/>
        <v>221.97629618271321</v>
      </c>
      <c r="AP140" s="97">
        <f t="shared" si="162"/>
        <v>0</v>
      </c>
      <c r="AQ140" s="252">
        <f t="shared" si="163"/>
        <v>221.97629618271321</v>
      </c>
      <c r="AR140" s="103">
        <v>79.764977310007467</v>
      </c>
      <c r="AS140" s="97">
        <v>0</v>
      </c>
      <c r="AT140" s="99">
        <f t="shared" si="164"/>
        <v>79.764977310007467</v>
      </c>
      <c r="AU140" s="181">
        <f t="shared" si="165"/>
        <v>0</v>
      </c>
      <c r="AV140" s="100">
        <f t="shared" si="166"/>
        <v>79.764977310007467</v>
      </c>
      <c r="AW140" s="103">
        <v>2038.6673703582273</v>
      </c>
      <c r="AX140" s="97">
        <v>2692.1899999999996</v>
      </c>
      <c r="AY140" s="97">
        <f t="shared" si="167"/>
        <v>0</v>
      </c>
      <c r="AZ140" s="97">
        <f t="shared" si="168"/>
        <v>-653.52262964177226</v>
      </c>
      <c r="BA140" s="102">
        <f t="shared" si="169"/>
        <v>-653.52262964177226</v>
      </c>
      <c r="BB140" s="103">
        <v>9444.5584615079897</v>
      </c>
      <c r="BC140" s="97">
        <v>11570.810000000001</v>
      </c>
      <c r="BD140" s="99">
        <f t="shared" si="170"/>
        <v>0</v>
      </c>
      <c r="BE140" s="181">
        <f t="shared" si="171"/>
        <v>-2126.2515384920116</v>
      </c>
      <c r="BF140" s="100">
        <f t="shared" si="172"/>
        <v>-2126.2515384920116</v>
      </c>
      <c r="BG140" s="103">
        <v>43188.782571283831</v>
      </c>
      <c r="BH140" s="97">
        <v>54512.494479122564</v>
      </c>
      <c r="BI140" s="97">
        <f t="shared" si="173"/>
        <v>0</v>
      </c>
      <c r="BJ140" s="97">
        <f t="shared" si="174"/>
        <v>-11323.711907838733</v>
      </c>
      <c r="BK140" s="252">
        <f t="shared" si="175"/>
        <v>-11323.711907838733</v>
      </c>
      <c r="BL140" s="103">
        <v>4600.2389993655224</v>
      </c>
      <c r="BM140" s="97">
        <v>6291.7395932403742</v>
      </c>
      <c r="BN140" s="99">
        <f t="shared" si="176"/>
        <v>0</v>
      </c>
      <c r="BO140" s="181">
        <f t="shared" si="177"/>
        <v>-1691.5005938748518</v>
      </c>
      <c r="BP140" s="100">
        <f t="shared" si="178"/>
        <v>-1691.5005938748518</v>
      </c>
      <c r="BQ140" s="103">
        <v>3.5458365036652126</v>
      </c>
      <c r="BR140" s="97">
        <v>0</v>
      </c>
      <c r="BS140" s="97">
        <f t="shared" si="179"/>
        <v>3.5458365036652126</v>
      </c>
      <c r="BT140" s="97">
        <f t="shared" si="180"/>
        <v>0</v>
      </c>
      <c r="BU140" s="102">
        <f t="shared" si="181"/>
        <v>3.5458365036652126</v>
      </c>
      <c r="BV140" s="103">
        <v>11110.868235503249</v>
      </c>
      <c r="BW140" s="97">
        <v>11821.619999999999</v>
      </c>
      <c r="BX140" s="99">
        <f t="shared" si="182"/>
        <v>0</v>
      </c>
      <c r="BY140" s="101">
        <f t="shared" si="183"/>
        <v>-710.75176449675018</v>
      </c>
      <c r="BZ140" s="250">
        <f t="shared" si="184"/>
        <v>-710.75176449675018</v>
      </c>
      <c r="CA140" s="103">
        <v>0</v>
      </c>
      <c r="CB140" s="97">
        <v>0</v>
      </c>
      <c r="CC140" s="97">
        <f t="shared" si="185"/>
        <v>0</v>
      </c>
      <c r="CD140" s="97">
        <f t="shared" si="186"/>
        <v>0</v>
      </c>
      <c r="CE140" s="102">
        <f t="shared" si="187"/>
        <v>0</v>
      </c>
      <c r="CF140" s="254">
        <f t="shared" si="188"/>
        <v>142779.43000000002</v>
      </c>
      <c r="CG140" s="97">
        <f t="shared" si="189"/>
        <v>156293.68249897065</v>
      </c>
      <c r="CH140" s="97">
        <f t="shared" si="190"/>
        <v>0</v>
      </c>
      <c r="CI140" s="104">
        <f t="shared" si="191"/>
        <v>-13514.252498970629</v>
      </c>
      <c r="CJ140" s="97">
        <f t="shared" si="192"/>
        <v>-13514.252498970629</v>
      </c>
      <c r="CK140" s="259">
        <f t="shared" si="140"/>
        <v>1.0946512568299973</v>
      </c>
      <c r="CL140" s="107">
        <v>12687.8</v>
      </c>
      <c r="CM140" s="108">
        <v>14331.829999999996</v>
      </c>
      <c r="CN140" s="176"/>
      <c r="CR140" s="133"/>
      <c r="CS140" s="133"/>
    </row>
    <row r="141" spans="1:97" ht="15.75" customHeight="1" x14ac:dyDescent="0.2">
      <c r="A141" s="225">
        <v>135</v>
      </c>
      <c r="B141" s="223" t="s">
        <v>161</v>
      </c>
      <c r="C141" s="94">
        <v>3352.69</v>
      </c>
      <c r="D141" s="95">
        <v>3697.7439749813143</v>
      </c>
      <c r="E141" s="95">
        <v>3635.3085097927928</v>
      </c>
      <c r="F141" s="96">
        <f t="shared" si="142"/>
        <v>62.435465188521448</v>
      </c>
      <c r="G141" s="97">
        <f t="shared" si="143"/>
        <v>0</v>
      </c>
      <c r="H141" s="164">
        <f t="shared" si="144"/>
        <v>62.435465188521448</v>
      </c>
      <c r="I141" s="165">
        <v>12714.659692590711</v>
      </c>
      <c r="J141" s="95">
        <v>12610.923842538825</v>
      </c>
      <c r="K141" s="97">
        <f t="shared" si="145"/>
        <v>103.73585005188579</v>
      </c>
      <c r="L141" s="97">
        <f t="shared" si="146"/>
        <v>0</v>
      </c>
      <c r="M141" s="166">
        <f t="shared" si="147"/>
        <v>103.73585005188579</v>
      </c>
      <c r="N141" s="103">
        <v>21782.909681297631</v>
      </c>
      <c r="O141" s="98">
        <v>18884.66</v>
      </c>
      <c r="P141" s="99">
        <f t="shared" si="148"/>
        <v>2898.2496812976315</v>
      </c>
      <c r="Q141" s="99">
        <f t="shared" si="149"/>
        <v>0</v>
      </c>
      <c r="R141" s="102">
        <f t="shared" si="150"/>
        <v>2898.2496812976315</v>
      </c>
      <c r="S141" s="103">
        <v>306.46323311036525</v>
      </c>
      <c r="T141" s="97">
        <v>782.9</v>
      </c>
      <c r="U141" s="99">
        <f t="shared" si="151"/>
        <v>0</v>
      </c>
      <c r="V141" s="101">
        <f t="shared" si="152"/>
        <v>-476.43676688963473</v>
      </c>
      <c r="W141" s="102">
        <v>-476.43676688963473</v>
      </c>
      <c r="X141" s="103">
        <v>0</v>
      </c>
      <c r="Y141" s="97">
        <v>0</v>
      </c>
      <c r="Z141" s="99">
        <f t="shared" si="153"/>
        <v>0</v>
      </c>
      <c r="AA141" s="101">
        <f t="shared" si="154"/>
        <v>0</v>
      </c>
      <c r="AB141" s="102">
        <v>0</v>
      </c>
      <c r="AC141" s="103">
        <v>0</v>
      </c>
      <c r="AD141" s="97">
        <v>0</v>
      </c>
      <c r="AE141" s="97">
        <f t="shared" si="155"/>
        <v>0</v>
      </c>
      <c r="AF141" s="97">
        <f t="shared" si="156"/>
        <v>0</v>
      </c>
      <c r="AG141" s="252">
        <f t="shared" si="157"/>
        <v>0</v>
      </c>
      <c r="AH141" s="103">
        <v>22600.002609969284</v>
      </c>
      <c r="AI141" s="97">
        <v>24945.435509752246</v>
      </c>
      <c r="AJ141" s="99">
        <f t="shared" si="158"/>
        <v>0</v>
      </c>
      <c r="AK141" s="181">
        <f t="shared" si="159"/>
        <v>-2345.4328997829616</v>
      </c>
      <c r="AL141" s="102">
        <f t="shared" si="160"/>
        <v>-2345.4328997829616</v>
      </c>
      <c r="AM141" s="103">
        <v>1344.6111332632395</v>
      </c>
      <c r="AN141" s="97">
        <v>1159.4500000000003</v>
      </c>
      <c r="AO141" s="97">
        <f t="shared" si="161"/>
        <v>185.16113326323921</v>
      </c>
      <c r="AP141" s="97">
        <f t="shared" si="162"/>
        <v>0</v>
      </c>
      <c r="AQ141" s="252">
        <f t="shared" si="163"/>
        <v>185.16113326323921</v>
      </c>
      <c r="AR141" s="103">
        <v>60.26351360302732</v>
      </c>
      <c r="AS141" s="97">
        <v>301.19</v>
      </c>
      <c r="AT141" s="99">
        <f t="shared" si="164"/>
        <v>0</v>
      </c>
      <c r="AU141" s="181">
        <f t="shared" si="165"/>
        <v>-240.92648639697268</v>
      </c>
      <c r="AV141" s="100">
        <f t="shared" si="166"/>
        <v>-240.92648639697268</v>
      </c>
      <c r="AW141" s="103">
        <v>2242.4421901422015</v>
      </c>
      <c r="AX141" s="97">
        <v>3071.7000000000003</v>
      </c>
      <c r="AY141" s="97">
        <f t="shared" si="167"/>
        <v>0</v>
      </c>
      <c r="AZ141" s="97">
        <f t="shared" si="168"/>
        <v>-829.25780985779875</v>
      </c>
      <c r="BA141" s="102">
        <f t="shared" si="169"/>
        <v>-829.25780985779875</v>
      </c>
      <c r="BB141" s="103">
        <v>3479.4088416190798</v>
      </c>
      <c r="BC141" s="97">
        <v>8104.09</v>
      </c>
      <c r="BD141" s="99">
        <f t="shared" si="170"/>
        <v>0</v>
      </c>
      <c r="BE141" s="181">
        <f t="shared" si="171"/>
        <v>-4624.6811583809204</v>
      </c>
      <c r="BF141" s="100">
        <f t="shared" si="172"/>
        <v>-4624.6811583809204</v>
      </c>
      <c r="BG141" s="103">
        <v>31716.591917897815</v>
      </c>
      <c r="BH141" s="97">
        <v>34014.379701563928</v>
      </c>
      <c r="BI141" s="97">
        <f t="shared" si="173"/>
        <v>0</v>
      </c>
      <c r="BJ141" s="97">
        <f t="shared" si="174"/>
        <v>-2297.7877836661137</v>
      </c>
      <c r="BK141" s="252">
        <f t="shared" si="175"/>
        <v>-2297.7877836661137</v>
      </c>
      <c r="BL141" s="103">
        <v>4197.4818790666332</v>
      </c>
      <c r="BM141" s="97">
        <v>5189.1474515343634</v>
      </c>
      <c r="BN141" s="99">
        <f t="shared" si="176"/>
        <v>0</v>
      </c>
      <c r="BO141" s="181">
        <f t="shared" si="177"/>
        <v>-991.66557246773027</v>
      </c>
      <c r="BP141" s="100">
        <f t="shared" si="178"/>
        <v>-991.66557246773027</v>
      </c>
      <c r="BQ141" s="103">
        <v>5.3642659758203806</v>
      </c>
      <c r="BR141" s="97">
        <v>0</v>
      </c>
      <c r="BS141" s="97">
        <f t="shared" si="179"/>
        <v>5.3642659758203806</v>
      </c>
      <c r="BT141" s="97">
        <f t="shared" si="180"/>
        <v>0</v>
      </c>
      <c r="BU141" s="102">
        <f t="shared" si="181"/>
        <v>5.3642659758203806</v>
      </c>
      <c r="BV141" s="103">
        <v>7170.4474735116792</v>
      </c>
      <c r="BW141" s="97">
        <v>23943.260000000002</v>
      </c>
      <c r="BX141" s="99">
        <f t="shared" si="182"/>
        <v>0</v>
      </c>
      <c r="BY141" s="101">
        <f t="shared" si="183"/>
        <v>-16772.812526488324</v>
      </c>
      <c r="BZ141" s="250">
        <f t="shared" si="184"/>
        <v>-16772.812526488324</v>
      </c>
      <c r="CA141" s="103">
        <v>0</v>
      </c>
      <c r="CB141" s="97">
        <v>0</v>
      </c>
      <c r="CC141" s="97">
        <f t="shared" si="185"/>
        <v>0</v>
      </c>
      <c r="CD141" s="97">
        <f t="shared" si="186"/>
        <v>0</v>
      </c>
      <c r="CE141" s="102">
        <f t="shared" si="187"/>
        <v>0</v>
      </c>
      <c r="CF141" s="254">
        <f t="shared" si="188"/>
        <v>111318.39040702881</v>
      </c>
      <c r="CG141" s="97">
        <f t="shared" si="189"/>
        <v>136642.44501518214</v>
      </c>
      <c r="CH141" s="97">
        <f t="shared" si="190"/>
        <v>0</v>
      </c>
      <c r="CI141" s="104">
        <f t="shared" si="191"/>
        <v>-25324.054608153325</v>
      </c>
      <c r="CJ141" s="97">
        <f t="shared" si="192"/>
        <v>-25324.054608153325</v>
      </c>
      <c r="CK141" s="259">
        <f t="shared" si="140"/>
        <v>1.227492101849097</v>
      </c>
      <c r="CL141" s="107">
        <v>19067.41</v>
      </c>
      <c r="CM141" s="108">
        <v>10870.59</v>
      </c>
      <c r="CN141" s="176">
        <f t="shared" si="141"/>
        <v>8196.82</v>
      </c>
      <c r="CR141" s="133"/>
      <c r="CS141" s="133"/>
    </row>
    <row r="142" spans="1:97" ht="15.75" customHeight="1" x14ac:dyDescent="0.2">
      <c r="A142" s="225">
        <v>136</v>
      </c>
      <c r="B142" s="223" t="s">
        <v>162</v>
      </c>
      <c r="C142" s="94">
        <v>3340.88</v>
      </c>
      <c r="D142" s="95">
        <v>3913.811385392436</v>
      </c>
      <c r="E142" s="95">
        <v>4393.6836417141512</v>
      </c>
      <c r="F142" s="96">
        <f t="shared" si="142"/>
        <v>0</v>
      </c>
      <c r="G142" s="97">
        <f t="shared" si="143"/>
        <v>-479.87225632171521</v>
      </c>
      <c r="H142" s="164">
        <f t="shared" si="144"/>
        <v>-479.87225632171521</v>
      </c>
      <c r="I142" s="165">
        <v>14634.607861932885</v>
      </c>
      <c r="J142" s="95">
        <v>15252.743658246593</v>
      </c>
      <c r="K142" s="97">
        <f t="shared" si="145"/>
        <v>0</v>
      </c>
      <c r="L142" s="97">
        <f t="shared" si="146"/>
        <v>-618.13579631370703</v>
      </c>
      <c r="M142" s="166">
        <f t="shared" si="147"/>
        <v>-618.13579631370703</v>
      </c>
      <c r="N142" s="103">
        <v>21570.186440116206</v>
      </c>
      <c r="O142" s="98">
        <v>18866.230000000003</v>
      </c>
      <c r="P142" s="99">
        <f t="shared" si="148"/>
        <v>2703.9564401162024</v>
      </c>
      <c r="Q142" s="99">
        <f t="shared" si="149"/>
        <v>0</v>
      </c>
      <c r="R142" s="102">
        <f t="shared" si="150"/>
        <v>2703.9564401162024</v>
      </c>
      <c r="S142" s="103">
        <v>305.69681224793811</v>
      </c>
      <c r="T142" s="97">
        <v>650.23</v>
      </c>
      <c r="U142" s="99">
        <f t="shared" si="151"/>
        <v>0</v>
      </c>
      <c r="V142" s="101">
        <f t="shared" si="152"/>
        <v>-344.53318775206191</v>
      </c>
      <c r="W142" s="102">
        <v>-344.53318775206191</v>
      </c>
      <c r="X142" s="103">
        <v>0</v>
      </c>
      <c r="Y142" s="97">
        <v>0</v>
      </c>
      <c r="Z142" s="99">
        <f t="shared" si="153"/>
        <v>0</v>
      </c>
      <c r="AA142" s="101">
        <f t="shared" si="154"/>
        <v>0</v>
      </c>
      <c r="AB142" s="102">
        <v>0</v>
      </c>
      <c r="AC142" s="103">
        <v>0</v>
      </c>
      <c r="AD142" s="97">
        <v>0</v>
      </c>
      <c r="AE142" s="97">
        <f t="shared" si="155"/>
        <v>0</v>
      </c>
      <c r="AF142" s="97">
        <f t="shared" si="156"/>
        <v>0</v>
      </c>
      <c r="AG142" s="252">
        <f t="shared" si="157"/>
        <v>0</v>
      </c>
      <c r="AH142" s="103">
        <v>22547.400936995324</v>
      </c>
      <c r="AI142" s="97">
        <v>25756.115509752242</v>
      </c>
      <c r="AJ142" s="99">
        <f t="shared" si="158"/>
        <v>0</v>
      </c>
      <c r="AK142" s="181">
        <f t="shared" si="159"/>
        <v>-3208.7145727569186</v>
      </c>
      <c r="AL142" s="102">
        <f t="shared" si="160"/>
        <v>-3208.7145727569186</v>
      </c>
      <c r="AM142" s="103">
        <v>1341.3578720583926</v>
      </c>
      <c r="AN142" s="97">
        <v>1158.8199999999997</v>
      </c>
      <c r="AO142" s="97">
        <f t="shared" si="161"/>
        <v>182.53787205839285</v>
      </c>
      <c r="AP142" s="97">
        <f t="shared" si="162"/>
        <v>0</v>
      </c>
      <c r="AQ142" s="252">
        <f t="shared" si="163"/>
        <v>182.53787205839285</v>
      </c>
      <c r="AR142" s="103">
        <v>60.131884034123587</v>
      </c>
      <c r="AS142" s="97">
        <v>145.09</v>
      </c>
      <c r="AT142" s="99">
        <f t="shared" si="164"/>
        <v>0</v>
      </c>
      <c r="AU142" s="181">
        <f t="shared" si="165"/>
        <v>-84.958115965876416</v>
      </c>
      <c r="AV142" s="100">
        <f t="shared" si="166"/>
        <v>-84.958115965876416</v>
      </c>
      <c r="AW142" s="103">
        <v>2238.3740326078191</v>
      </c>
      <c r="AX142" s="97">
        <v>2935.4600000000005</v>
      </c>
      <c r="AY142" s="97">
        <f t="shared" si="167"/>
        <v>0</v>
      </c>
      <c r="AZ142" s="97">
        <f t="shared" si="168"/>
        <v>-697.08596739218137</v>
      </c>
      <c r="BA142" s="102">
        <f t="shared" si="169"/>
        <v>-697.08596739218137</v>
      </c>
      <c r="BB142" s="103">
        <v>3471.1476805996049</v>
      </c>
      <c r="BC142" s="97">
        <v>2121.0599999999995</v>
      </c>
      <c r="BD142" s="99">
        <f t="shared" si="170"/>
        <v>1350.0876805996054</v>
      </c>
      <c r="BE142" s="181">
        <f t="shared" si="171"/>
        <v>0</v>
      </c>
      <c r="BF142" s="100">
        <f t="shared" si="172"/>
        <v>1350.0876805996054</v>
      </c>
      <c r="BG142" s="103">
        <v>31435.728865560497</v>
      </c>
      <c r="BH142" s="97">
        <v>45142.619701563926</v>
      </c>
      <c r="BI142" s="97">
        <f t="shared" si="173"/>
        <v>0</v>
      </c>
      <c r="BJ142" s="97">
        <f t="shared" si="174"/>
        <v>-13706.890836003429</v>
      </c>
      <c r="BK142" s="252">
        <f t="shared" si="175"/>
        <v>-13706.890836003429</v>
      </c>
      <c r="BL142" s="103">
        <v>3240.6240849953692</v>
      </c>
      <c r="BM142" s="97">
        <v>5329.9863475442362</v>
      </c>
      <c r="BN142" s="99">
        <f t="shared" si="176"/>
        <v>0</v>
      </c>
      <c r="BO142" s="181">
        <f t="shared" si="177"/>
        <v>-2089.362262548867</v>
      </c>
      <c r="BP142" s="100">
        <f t="shared" si="178"/>
        <v>-2089.362262548867</v>
      </c>
      <c r="BQ142" s="103">
        <v>5.3453941503327824</v>
      </c>
      <c r="BR142" s="97">
        <v>0</v>
      </c>
      <c r="BS142" s="97">
        <f t="shared" si="179"/>
        <v>5.3453941503327824</v>
      </c>
      <c r="BT142" s="97">
        <f t="shared" si="180"/>
        <v>0</v>
      </c>
      <c r="BU142" s="102">
        <f t="shared" si="181"/>
        <v>5.3453941503327824</v>
      </c>
      <c r="BV142" s="103">
        <v>7149.4371578945711</v>
      </c>
      <c r="BW142" s="97">
        <v>24242.840000000004</v>
      </c>
      <c r="BX142" s="99">
        <f t="shared" si="182"/>
        <v>0</v>
      </c>
      <c r="BY142" s="101">
        <f t="shared" si="183"/>
        <v>-17093.402842105432</v>
      </c>
      <c r="BZ142" s="250">
        <f t="shared" si="184"/>
        <v>-17093.402842105432</v>
      </c>
      <c r="CA142" s="103">
        <v>0</v>
      </c>
      <c r="CB142" s="97">
        <v>0</v>
      </c>
      <c r="CC142" s="97">
        <f t="shared" si="185"/>
        <v>0</v>
      </c>
      <c r="CD142" s="97">
        <f t="shared" si="186"/>
        <v>0</v>
      </c>
      <c r="CE142" s="102">
        <f t="shared" si="187"/>
        <v>0</v>
      </c>
      <c r="CF142" s="254">
        <f t="shared" si="188"/>
        <v>111913.85040858551</v>
      </c>
      <c r="CG142" s="97">
        <f t="shared" si="189"/>
        <v>145994.87885882115</v>
      </c>
      <c r="CH142" s="97">
        <f t="shared" si="190"/>
        <v>0</v>
      </c>
      <c r="CI142" s="104">
        <f t="shared" si="191"/>
        <v>-34081.028450235637</v>
      </c>
      <c r="CJ142" s="97">
        <f t="shared" si="192"/>
        <v>-34081.028450235637</v>
      </c>
      <c r="CK142" s="259">
        <f t="shared" si="140"/>
        <v>1.3045291384918796</v>
      </c>
      <c r="CL142" s="107">
        <v>12299</v>
      </c>
      <c r="CM142" s="108">
        <v>10942.580000000002</v>
      </c>
      <c r="CN142" s="176">
        <f t="shared" si="141"/>
        <v>1356.4199999999983</v>
      </c>
      <c r="CR142" s="133"/>
      <c r="CS142" s="133"/>
    </row>
    <row r="143" spans="1:97" ht="15.75" customHeight="1" x14ac:dyDescent="0.2">
      <c r="A143" s="225">
        <v>137</v>
      </c>
      <c r="B143" s="223" t="s">
        <v>163</v>
      </c>
      <c r="C143" s="94">
        <v>4478.8500000000004</v>
      </c>
      <c r="D143" s="95">
        <v>9418.3251025418085</v>
      </c>
      <c r="E143" s="95">
        <v>10342.416890255648</v>
      </c>
      <c r="F143" s="96">
        <f t="shared" si="142"/>
        <v>0</v>
      </c>
      <c r="G143" s="97">
        <f t="shared" si="143"/>
        <v>-924.09178771383995</v>
      </c>
      <c r="H143" s="164">
        <f t="shared" si="144"/>
        <v>-924.09178771383995</v>
      </c>
      <c r="I143" s="165">
        <v>17119.188488057236</v>
      </c>
      <c r="J143" s="95">
        <v>16129.719775793525</v>
      </c>
      <c r="K143" s="97">
        <f t="shared" si="145"/>
        <v>989.4687122637115</v>
      </c>
      <c r="L143" s="97">
        <f t="shared" si="146"/>
        <v>0</v>
      </c>
      <c r="M143" s="166">
        <f t="shared" si="147"/>
        <v>989.4687122637115</v>
      </c>
      <c r="N143" s="103">
        <v>16897.370839579591</v>
      </c>
      <c r="O143" s="98">
        <v>14902.099999999999</v>
      </c>
      <c r="P143" s="99">
        <f t="shared" si="148"/>
        <v>1995.2708395795926</v>
      </c>
      <c r="Q143" s="99">
        <f t="shared" si="149"/>
        <v>0</v>
      </c>
      <c r="R143" s="102">
        <f t="shared" si="150"/>
        <v>1995.2708395795926</v>
      </c>
      <c r="S143" s="103">
        <v>919.71162259821904</v>
      </c>
      <c r="T143" s="97">
        <v>1216.8800000000001</v>
      </c>
      <c r="U143" s="99">
        <f t="shared" si="151"/>
        <v>0</v>
      </c>
      <c r="V143" s="101">
        <f t="shared" si="152"/>
        <v>-297.16837740178107</v>
      </c>
      <c r="W143" s="102">
        <v>-297.16837740178107</v>
      </c>
      <c r="X143" s="103">
        <v>0</v>
      </c>
      <c r="Y143" s="97">
        <v>0</v>
      </c>
      <c r="Z143" s="99">
        <f t="shared" si="153"/>
        <v>0</v>
      </c>
      <c r="AA143" s="101">
        <f t="shared" si="154"/>
        <v>0</v>
      </c>
      <c r="AB143" s="102">
        <v>0</v>
      </c>
      <c r="AC143" s="103">
        <v>0</v>
      </c>
      <c r="AD143" s="97">
        <v>0</v>
      </c>
      <c r="AE143" s="97">
        <f t="shared" si="155"/>
        <v>0</v>
      </c>
      <c r="AF143" s="97">
        <f t="shared" si="156"/>
        <v>0</v>
      </c>
      <c r="AG143" s="252">
        <f t="shared" si="157"/>
        <v>0</v>
      </c>
      <c r="AH143" s="103">
        <v>27377.192360059678</v>
      </c>
      <c r="AI143" s="97">
        <v>19625.825752911947</v>
      </c>
      <c r="AJ143" s="99">
        <f t="shared" si="158"/>
        <v>7751.366607147731</v>
      </c>
      <c r="AK143" s="181">
        <f t="shared" si="159"/>
        <v>0</v>
      </c>
      <c r="AL143" s="102">
        <f t="shared" si="160"/>
        <v>7751.366607147731</v>
      </c>
      <c r="AM143" s="103">
        <v>1901.1188667734268</v>
      </c>
      <c r="AN143" s="97">
        <v>1639.62</v>
      </c>
      <c r="AO143" s="97">
        <f t="shared" si="161"/>
        <v>261.49886677342693</v>
      </c>
      <c r="AP143" s="97">
        <f t="shared" si="162"/>
        <v>0</v>
      </c>
      <c r="AQ143" s="252">
        <f t="shared" si="163"/>
        <v>261.49886677342693</v>
      </c>
      <c r="AR143" s="103">
        <v>85.096156790165125</v>
      </c>
      <c r="AS143" s="97">
        <v>586.18999999999994</v>
      </c>
      <c r="AT143" s="99">
        <f t="shared" si="164"/>
        <v>0</v>
      </c>
      <c r="AU143" s="181">
        <f t="shared" si="165"/>
        <v>-501.0938432098348</v>
      </c>
      <c r="AV143" s="100">
        <f t="shared" si="166"/>
        <v>-501.0938432098348</v>
      </c>
      <c r="AW143" s="103">
        <v>1574.1933822133281</v>
      </c>
      <c r="AX143" s="97">
        <v>2197.13</v>
      </c>
      <c r="AY143" s="97">
        <f t="shared" si="167"/>
        <v>0</v>
      </c>
      <c r="AZ143" s="97">
        <f t="shared" si="168"/>
        <v>-622.93661778667206</v>
      </c>
      <c r="BA143" s="102">
        <f t="shared" si="169"/>
        <v>-622.93661778667206</v>
      </c>
      <c r="BB143" s="103">
        <v>9351.3827882349087</v>
      </c>
      <c r="BC143" s="97">
        <v>9220.92</v>
      </c>
      <c r="BD143" s="99">
        <f t="shared" si="170"/>
        <v>130.46278823490866</v>
      </c>
      <c r="BE143" s="181">
        <f t="shared" si="171"/>
        <v>0</v>
      </c>
      <c r="BF143" s="100">
        <f t="shared" si="172"/>
        <v>130.46278823490866</v>
      </c>
      <c r="BG143" s="103">
        <v>62226.657659694327</v>
      </c>
      <c r="BH143" s="97">
        <v>86502.906205842912</v>
      </c>
      <c r="BI143" s="97">
        <f t="shared" si="173"/>
        <v>0</v>
      </c>
      <c r="BJ143" s="97">
        <f t="shared" si="174"/>
        <v>-24276.248546148585</v>
      </c>
      <c r="BK143" s="252">
        <f t="shared" si="175"/>
        <v>-24276.248546148585</v>
      </c>
      <c r="BL143" s="103">
        <v>3829.0591145249723</v>
      </c>
      <c r="BM143" s="97">
        <v>6407.3165691944705</v>
      </c>
      <c r="BN143" s="99">
        <f t="shared" si="176"/>
        <v>0</v>
      </c>
      <c r="BO143" s="181">
        <f t="shared" si="177"/>
        <v>-2578.2574546694982</v>
      </c>
      <c r="BP143" s="100">
        <f t="shared" si="178"/>
        <v>-2578.2574546694982</v>
      </c>
      <c r="BQ143" s="103">
        <v>3.5830998692155727</v>
      </c>
      <c r="BR143" s="97">
        <v>0</v>
      </c>
      <c r="BS143" s="97">
        <f t="shared" si="179"/>
        <v>3.5830998692155727</v>
      </c>
      <c r="BT143" s="97">
        <f t="shared" si="180"/>
        <v>0</v>
      </c>
      <c r="BU143" s="102">
        <f t="shared" si="181"/>
        <v>3.5830998692155727</v>
      </c>
      <c r="BV143" s="103">
        <v>11478.580519063109</v>
      </c>
      <c r="BW143" s="97">
        <v>10549.210000000001</v>
      </c>
      <c r="BX143" s="99">
        <f t="shared" si="182"/>
        <v>929.37051906310808</v>
      </c>
      <c r="BY143" s="101">
        <f t="shared" si="183"/>
        <v>0</v>
      </c>
      <c r="BZ143" s="250">
        <f t="shared" si="184"/>
        <v>929.37051906310808</v>
      </c>
      <c r="CA143" s="103">
        <v>0</v>
      </c>
      <c r="CB143" s="97">
        <v>0</v>
      </c>
      <c r="CC143" s="97">
        <f t="shared" si="185"/>
        <v>0</v>
      </c>
      <c r="CD143" s="97">
        <f t="shared" si="186"/>
        <v>0</v>
      </c>
      <c r="CE143" s="102">
        <f t="shared" si="187"/>
        <v>0</v>
      </c>
      <c r="CF143" s="254">
        <f t="shared" si="188"/>
        <v>162181.46</v>
      </c>
      <c r="CG143" s="97">
        <f t="shared" si="189"/>
        <v>179320.23519399849</v>
      </c>
      <c r="CH143" s="97">
        <f t="shared" si="190"/>
        <v>0</v>
      </c>
      <c r="CI143" s="104">
        <f t="shared" si="191"/>
        <v>-17138.775193998503</v>
      </c>
      <c r="CJ143" s="97">
        <f t="shared" si="192"/>
        <v>-17138.775193998503</v>
      </c>
      <c r="CK143" s="259">
        <f t="shared" si="140"/>
        <v>1.1056765378360665</v>
      </c>
      <c r="CL143" s="107">
        <v>17189.689999999999</v>
      </c>
      <c r="CM143" s="108">
        <v>16095.729999999998</v>
      </c>
      <c r="CN143" s="176">
        <f t="shared" si="141"/>
        <v>1093.9600000000009</v>
      </c>
      <c r="CR143" s="133"/>
      <c r="CS143" s="133"/>
    </row>
    <row r="144" spans="1:97" ht="15.75" customHeight="1" x14ac:dyDescent="0.2">
      <c r="A144" s="225">
        <v>138</v>
      </c>
      <c r="B144" s="223" t="s">
        <v>164</v>
      </c>
      <c r="C144" s="94">
        <v>2758.6</v>
      </c>
      <c r="D144" s="95">
        <v>6479.7461453456508</v>
      </c>
      <c r="E144" s="95">
        <v>6386.1993111780093</v>
      </c>
      <c r="F144" s="96">
        <f t="shared" si="142"/>
        <v>93.546834167641464</v>
      </c>
      <c r="G144" s="97">
        <f t="shared" si="143"/>
        <v>0</v>
      </c>
      <c r="H144" s="164">
        <f t="shared" si="144"/>
        <v>93.546834167641464</v>
      </c>
      <c r="I144" s="165">
        <v>12551.244435739012</v>
      </c>
      <c r="J144" s="95">
        <v>12227.776906538827</v>
      </c>
      <c r="K144" s="97">
        <f t="shared" si="145"/>
        <v>323.4675292001848</v>
      </c>
      <c r="L144" s="97">
        <f t="shared" si="146"/>
        <v>0</v>
      </c>
      <c r="M144" s="166">
        <f t="shared" si="147"/>
        <v>323.4675292001848</v>
      </c>
      <c r="N144" s="103">
        <v>11293.379734822811</v>
      </c>
      <c r="O144" s="98">
        <v>10034.07</v>
      </c>
      <c r="P144" s="99">
        <f t="shared" si="148"/>
        <v>1259.3097348228112</v>
      </c>
      <c r="Q144" s="99">
        <f t="shared" si="149"/>
        <v>0</v>
      </c>
      <c r="R144" s="102">
        <f t="shared" si="150"/>
        <v>1259.3097348228112</v>
      </c>
      <c r="S144" s="103">
        <v>245.50865544894393</v>
      </c>
      <c r="T144" s="97">
        <v>805</v>
      </c>
      <c r="U144" s="99">
        <f t="shared" si="151"/>
        <v>0</v>
      </c>
      <c r="V144" s="101">
        <f t="shared" si="152"/>
        <v>-559.49134455105605</v>
      </c>
      <c r="W144" s="102">
        <v>-559.49134455105605</v>
      </c>
      <c r="X144" s="103">
        <v>0</v>
      </c>
      <c r="Y144" s="97">
        <v>0</v>
      </c>
      <c r="Z144" s="99">
        <f t="shared" si="153"/>
        <v>0</v>
      </c>
      <c r="AA144" s="101">
        <f t="shared" si="154"/>
        <v>0</v>
      </c>
      <c r="AB144" s="102">
        <v>0</v>
      </c>
      <c r="AC144" s="103">
        <v>0</v>
      </c>
      <c r="AD144" s="97">
        <v>0</v>
      </c>
      <c r="AE144" s="97">
        <f t="shared" si="155"/>
        <v>0</v>
      </c>
      <c r="AF144" s="97">
        <f t="shared" si="156"/>
        <v>0</v>
      </c>
      <c r="AG144" s="252">
        <f t="shared" si="157"/>
        <v>0</v>
      </c>
      <c r="AH144" s="103">
        <v>17374.517096925043</v>
      </c>
      <c r="AI144" s="97">
        <v>10532.89257644009</v>
      </c>
      <c r="AJ144" s="99">
        <f t="shared" si="158"/>
        <v>6841.6245204849529</v>
      </c>
      <c r="AK144" s="181">
        <f t="shared" si="159"/>
        <v>0</v>
      </c>
      <c r="AL144" s="102">
        <f t="shared" si="160"/>
        <v>6841.6245204849529</v>
      </c>
      <c r="AM144" s="103">
        <v>1039.9742953582761</v>
      </c>
      <c r="AN144" s="97">
        <v>900.37999999999988</v>
      </c>
      <c r="AO144" s="97">
        <f t="shared" si="161"/>
        <v>139.59429535827621</v>
      </c>
      <c r="AP144" s="97">
        <f t="shared" si="162"/>
        <v>0</v>
      </c>
      <c r="AQ144" s="252">
        <f t="shared" si="163"/>
        <v>139.59429535827621</v>
      </c>
      <c r="AR144" s="103">
        <v>49.659974194894396</v>
      </c>
      <c r="AS144" s="97">
        <v>0</v>
      </c>
      <c r="AT144" s="99">
        <f t="shared" si="164"/>
        <v>49.659974194894396</v>
      </c>
      <c r="AU144" s="181">
        <f t="shared" si="165"/>
        <v>0</v>
      </c>
      <c r="AV144" s="100">
        <f t="shared" si="166"/>
        <v>49.659974194894396</v>
      </c>
      <c r="AW144" s="103">
        <v>1049.6131127368194</v>
      </c>
      <c r="AX144" s="97">
        <v>755.25000000000023</v>
      </c>
      <c r="AY144" s="97">
        <f t="shared" si="167"/>
        <v>294.36311273681918</v>
      </c>
      <c r="AZ144" s="97">
        <f t="shared" si="168"/>
        <v>0</v>
      </c>
      <c r="BA144" s="102">
        <f t="shared" si="169"/>
        <v>294.36311273681918</v>
      </c>
      <c r="BB144" s="103">
        <v>4511.508705217414</v>
      </c>
      <c r="BC144" s="97">
        <v>4620</v>
      </c>
      <c r="BD144" s="99">
        <f t="shared" si="170"/>
        <v>0</v>
      </c>
      <c r="BE144" s="181">
        <f t="shared" si="171"/>
        <v>-108.49129478258601</v>
      </c>
      <c r="BF144" s="100">
        <f t="shared" si="172"/>
        <v>-108.49129478258601</v>
      </c>
      <c r="BG144" s="103">
        <v>33822.206147421828</v>
      </c>
      <c r="BH144" s="97">
        <f>25348.89</f>
        <v>25348.89</v>
      </c>
      <c r="BI144" s="97">
        <f t="shared" si="173"/>
        <v>8473.3161474218286</v>
      </c>
      <c r="BJ144" s="97">
        <f t="shared" si="174"/>
        <v>0</v>
      </c>
      <c r="BK144" s="252">
        <f t="shared" si="175"/>
        <v>8473.3161474218286</v>
      </c>
      <c r="BL144" s="103">
        <v>3042.6616596409799</v>
      </c>
      <c r="BM144" s="97">
        <v>4874.8141293082381</v>
      </c>
      <c r="BN144" s="99">
        <f t="shared" si="176"/>
        <v>0</v>
      </c>
      <c r="BO144" s="181">
        <f t="shared" si="177"/>
        <v>-1832.1524696672582</v>
      </c>
      <c r="BP144" s="100">
        <f t="shared" si="178"/>
        <v>-1832.1524696672582</v>
      </c>
      <c r="BQ144" s="103">
        <v>5.5168054095519512</v>
      </c>
      <c r="BR144" s="97">
        <v>0</v>
      </c>
      <c r="BS144" s="97">
        <f t="shared" si="179"/>
        <v>5.5168054095519512</v>
      </c>
      <c r="BT144" s="97">
        <f t="shared" si="180"/>
        <v>0</v>
      </c>
      <c r="BU144" s="102">
        <f t="shared" si="181"/>
        <v>5.5168054095519512</v>
      </c>
      <c r="BV144" s="103">
        <v>7013.4932317387647</v>
      </c>
      <c r="BW144" s="97">
        <v>5254.33</v>
      </c>
      <c r="BX144" s="99">
        <f t="shared" si="182"/>
        <v>1759.1632317387648</v>
      </c>
      <c r="BY144" s="101">
        <f t="shared" si="183"/>
        <v>0</v>
      </c>
      <c r="BZ144" s="250">
        <f t="shared" si="184"/>
        <v>1759.1632317387648</v>
      </c>
      <c r="CA144" s="103">
        <v>0</v>
      </c>
      <c r="CB144" s="97">
        <v>0</v>
      </c>
      <c r="CC144" s="97">
        <f t="shared" si="185"/>
        <v>0</v>
      </c>
      <c r="CD144" s="97">
        <f t="shared" si="186"/>
        <v>0</v>
      </c>
      <c r="CE144" s="102">
        <f t="shared" si="187"/>
        <v>0</v>
      </c>
      <c r="CF144" s="254">
        <f t="shared" si="188"/>
        <v>98479.03</v>
      </c>
      <c r="CG144" s="97">
        <f t="shared" si="189"/>
        <v>81739.60292346518</v>
      </c>
      <c r="CH144" s="97">
        <f t="shared" si="190"/>
        <v>16739.427076534819</v>
      </c>
      <c r="CI144" s="104">
        <f t="shared" si="191"/>
        <v>0</v>
      </c>
      <c r="CJ144" s="97">
        <f t="shared" si="192"/>
        <v>16739.427076534819</v>
      </c>
      <c r="CK144" s="259">
        <f t="shared" si="140"/>
        <v>0.83002039036600161</v>
      </c>
      <c r="CL144" s="107">
        <v>10648.46</v>
      </c>
      <c r="CM144" s="108">
        <v>9708.0499999999975</v>
      </c>
      <c r="CN144" s="176">
        <f t="shared" si="141"/>
        <v>940.41000000000167</v>
      </c>
      <c r="CR144" s="133"/>
      <c r="CS144" s="133"/>
    </row>
    <row r="145" spans="1:97" ht="15.75" customHeight="1" x14ac:dyDescent="0.2">
      <c r="A145" s="225">
        <v>139</v>
      </c>
      <c r="B145" s="223" t="s">
        <v>165</v>
      </c>
      <c r="C145" s="94">
        <v>2765.8</v>
      </c>
      <c r="D145" s="95">
        <v>6527.7175809883429</v>
      </c>
      <c r="E145" s="95">
        <v>7094.6569104104956</v>
      </c>
      <c r="F145" s="96">
        <f t="shared" si="142"/>
        <v>0</v>
      </c>
      <c r="G145" s="97">
        <f t="shared" si="143"/>
        <v>-566.9393294221527</v>
      </c>
      <c r="H145" s="164">
        <f t="shared" si="144"/>
        <v>-566.9393294221527</v>
      </c>
      <c r="I145" s="165">
        <v>13893.516717183673</v>
      </c>
      <c r="J145" s="95">
        <v>13833.66443697718</v>
      </c>
      <c r="K145" s="97">
        <f t="shared" si="145"/>
        <v>59.852280206492651</v>
      </c>
      <c r="L145" s="97">
        <f t="shared" si="146"/>
        <v>0</v>
      </c>
      <c r="M145" s="166">
        <f t="shared" si="147"/>
        <v>59.852280206492651</v>
      </c>
      <c r="N145" s="103">
        <v>10429.217604014344</v>
      </c>
      <c r="O145" s="98">
        <v>9326.89</v>
      </c>
      <c r="P145" s="99">
        <f t="shared" si="148"/>
        <v>1102.3276040143446</v>
      </c>
      <c r="Q145" s="99">
        <f t="shared" si="149"/>
        <v>0</v>
      </c>
      <c r="R145" s="102">
        <f t="shared" si="150"/>
        <v>1102.3276040143446</v>
      </c>
      <c r="S145" s="103">
        <v>547.07946018659004</v>
      </c>
      <c r="T145" s="97">
        <v>720.57999999999993</v>
      </c>
      <c r="U145" s="99">
        <f t="shared" si="151"/>
        <v>0</v>
      </c>
      <c r="V145" s="101">
        <f t="shared" si="152"/>
        <v>-173.50053981340989</v>
      </c>
      <c r="W145" s="102">
        <v>-173.50053981340989</v>
      </c>
      <c r="X145" s="103">
        <v>0</v>
      </c>
      <c r="Y145" s="97">
        <v>0</v>
      </c>
      <c r="Z145" s="99">
        <f t="shared" si="153"/>
        <v>0</v>
      </c>
      <c r="AA145" s="101">
        <f t="shared" si="154"/>
        <v>0</v>
      </c>
      <c r="AB145" s="102">
        <v>0</v>
      </c>
      <c r="AC145" s="103">
        <v>0</v>
      </c>
      <c r="AD145" s="97">
        <v>0</v>
      </c>
      <c r="AE145" s="97">
        <f t="shared" si="155"/>
        <v>0</v>
      </c>
      <c r="AF145" s="97">
        <f t="shared" si="156"/>
        <v>0</v>
      </c>
      <c r="AG145" s="252">
        <f t="shared" si="157"/>
        <v>0</v>
      </c>
      <c r="AH145" s="103">
        <v>17050.916968877624</v>
      </c>
      <c r="AI145" s="97">
        <v>11625.567074352286</v>
      </c>
      <c r="AJ145" s="99">
        <f t="shared" si="158"/>
        <v>5425.3498945253377</v>
      </c>
      <c r="AK145" s="181">
        <f t="shared" si="159"/>
        <v>0</v>
      </c>
      <c r="AL145" s="102">
        <f t="shared" si="160"/>
        <v>5425.3498945253377</v>
      </c>
      <c r="AM145" s="103">
        <v>1075.9709118279507</v>
      </c>
      <c r="AN145" s="97">
        <v>931.69999999999993</v>
      </c>
      <c r="AO145" s="97">
        <f t="shared" si="161"/>
        <v>144.27091182795073</v>
      </c>
      <c r="AP145" s="97">
        <f t="shared" si="162"/>
        <v>0</v>
      </c>
      <c r="AQ145" s="252">
        <f t="shared" si="163"/>
        <v>144.27091182795073</v>
      </c>
      <c r="AR145" s="103">
        <v>49.783051581344253</v>
      </c>
      <c r="AS145" s="97">
        <v>145.07</v>
      </c>
      <c r="AT145" s="99">
        <f t="shared" si="164"/>
        <v>0</v>
      </c>
      <c r="AU145" s="181">
        <f t="shared" si="165"/>
        <v>-95.28694841865574</v>
      </c>
      <c r="AV145" s="100">
        <f t="shared" si="166"/>
        <v>-95.28694841865574</v>
      </c>
      <c r="AW145" s="103">
        <v>1051.071790384188</v>
      </c>
      <c r="AX145" s="97">
        <v>755.25000000000023</v>
      </c>
      <c r="AY145" s="97">
        <f t="shared" si="167"/>
        <v>295.82179038418781</v>
      </c>
      <c r="AZ145" s="97">
        <f t="shared" si="168"/>
        <v>0</v>
      </c>
      <c r="BA145" s="102">
        <f t="shared" si="169"/>
        <v>295.82179038418781</v>
      </c>
      <c r="BB145" s="103">
        <v>4515.362428850578</v>
      </c>
      <c r="BC145" s="97">
        <v>6602.78</v>
      </c>
      <c r="BD145" s="99">
        <f t="shared" si="170"/>
        <v>0</v>
      </c>
      <c r="BE145" s="181">
        <f t="shared" si="171"/>
        <v>-2087.4175711494217</v>
      </c>
      <c r="BF145" s="100">
        <f t="shared" si="172"/>
        <v>-2087.4175711494217</v>
      </c>
      <c r="BG145" s="103">
        <v>36275.950733554288</v>
      </c>
      <c r="BH145" s="97">
        <v>72208.620803895275</v>
      </c>
      <c r="BI145" s="97">
        <f t="shared" si="173"/>
        <v>0</v>
      </c>
      <c r="BJ145" s="97">
        <f t="shared" si="174"/>
        <v>-35932.670070340988</v>
      </c>
      <c r="BK145" s="252">
        <f t="shared" si="175"/>
        <v>-35932.670070340988</v>
      </c>
      <c r="BL145" s="103">
        <v>3218.2761659617981</v>
      </c>
      <c r="BM145" s="97">
        <v>5473.0594145968535</v>
      </c>
      <c r="BN145" s="99">
        <f t="shared" si="176"/>
        <v>0</v>
      </c>
      <c r="BO145" s="181">
        <f t="shared" si="177"/>
        <v>-2254.7832486350553</v>
      </c>
      <c r="BP145" s="100">
        <f t="shared" si="178"/>
        <v>-2254.7832486350553</v>
      </c>
      <c r="BQ145" s="103">
        <v>5.5315539508401601</v>
      </c>
      <c r="BR145" s="97">
        <v>0</v>
      </c>
      <c r="BS145" s="97">
        <f t="shared" si="179"/>
        <v>5.5315539508401601</v>
      </c>
      <c r="BT145" s="97">
        <f t="shared" si="180"/>
        <v>0</v>
      </c>
      <c r="BU145" s="102">
        <f t="shared" si="181"/>
        <v>5.5315539508401601</v>
      </c>
      <c r="BV145" s="103">
        <v>7039.3550326384511</v>
      </c>
      <c r="BW145" s="97">
        <v>6441.62</v>
      </c>
      <c r="BX145" s="99">
        <f t="shared" si="182"/>
        <v>597.73503263845123</v>
      </c>
      <c r="BY145" s="101">
        <f t="shared" si="183"/>
        <v>0</v>
      </c>
      <c r="BZ145" s="250">
        <f t="shared" si="184"/>
        <v>597.73503263845123</v>
      </c>
      <c r="CA145" s="103">
        <v>0</v>
      </c>
      <c r="CB145" s="97">
        <v>0</v>
      </c>
      <c r="CC145" s="97">
        <f t="shared" si="185"/>
        <v>0</v>
      </c>
      <c r="CD145" s="97">
        <f t="shared" si="186"/>
        <v>0</v>
      </c>
      <c r="CE145" s="102">
        <f t="shared" si="187"/>
        <v>0</v>
      </c>
      <c r="CF145" s="254">
        <f t="shared" si="188"/>
        <v>101679.75000000003</v>
      </c>
      <c r="CG145" s="97">
        <f t="shared" si="189"/>
        <v>135159.45864023207</v>
      </c>
      <c r="CH145" s="97">
        <f t="shared" si="190"/>
        <v>0</v>
      </c>
      <c r="CI145" s="104">
        <f t="shared" si="191"/>
        <v>-33479.708640232042</v>
      </c>
      <c r="CJ145" s="97">
        <f t="shared" si="192"/>
        <v>-33479.708640232042</v>
      </c>
      <c r="CK145" s="259">
        <f t="shared" si="140"/>
        <v>1.3292662367898429</v>
      </c>
      <c r="CL145" s="107">
        <v>8887.9500000000007</v>
      </c>
      <c r="CM145" s="108">
        <v>9958.1800000000039</v>
      </c>
      <c r="CN145" s="176"/>
      <c r="CR145" s="133"/>
      <c r="CS145" s="133"/>
    </row>
    <row r="146" spans="1:97" ht="15.75" customHeight="1" x14ac:dyDescent="0.2">
      <c r="A146" s="225">
        <v>140</v>
      </c>
      <c r="B146" s="223" t="s">
        <v>166</v>
      </c>
      <c r="C146" s="94">
        <v>3195.37</v>
      </c>
      <c r="D146" s="95">
        <v>7369.740866283033</v>
      </c>
      <c r="E146" s="95">
        <v>7794.7451529605542</v>
      </c>
      <c r="F146" s="96">
        <f t="shared" si="142"/>
        <v>0</v>
      </c>
      <c r="G146" s="97">
        <f t="shared" si="143"/>
        <v>-425.00428667752112</v>
      </c>
      <c r="H146" s="164">
        <f t="shared" si="144"/>
        <v>-425.00428667752112</v>
      </c>
      <c r="I146" s="165">
        <v>11585.028901053109</v>
      </c>
      <c r="J146" s="95">
        <v>11902.718674138232</v>
      </c>
      <c r="K146" s="97">
        <f t="shared" si="145"/>
        <v>0</v>
      </c>
      <c r="L146" s="97">
        <f t="shared" si="146"/>
        <v>-317.68977308512331</v>
      </c>
      <c r="M146" s="166">
        <f t="shared" si="147"/>
        <v>-317.68977308512331</v>
      </c>
      <c r="N146" s="103">
        <v>11559.101947056846</v>
      </c>
      <c r="O146" s="98">
        <v>10461.82</v>
      </c>
      <c r="P146" s="99">
        <f t="shared" si="148"/>
        <v>1097.2819470568465</v>
      </c>
      <c r="Q146" s="99">
        <f t="shared" si="149"/>
        <v>0</v>
      </c>
      <c r="R146" s="102">
        <f t="shared" si="150"/>
        <v>1097.2819470568465</v>
      </c>
      <c r="S146" s="103">
        <v>282.70477555562934</v>
      </c>
      <c r="T146" s="97">
        <v>814.84999999999991</v>
      </c>
      <c r="U146" s="99">
        <f t="shared" si="151"/>
        <v>0</v>
      </c>
      <c r="V146" s="101">
        <f t="shared" si="152"/>
        <v>-532.14522444437057</v>
      </c>
      <c r="W146" s="102">
        <v>-532.14522444437057</v>
      </c>
      <c r="X146" s="103">
        <v>0</v>
      </c>
      <c r="Y146" s="97">
        <v>0</v>
      </c>
      <c r="Z146" s="99">
        <f t="shared" si="153"/>
        <v>0</v>
      </c>
      <c r="AA146" s="101">
        <f t="shared" si="154"/>
        <v>0</v>
      </c>
      <c r="AB146" s="102">
        <v>0</v>
      </c>
      <c r="AC146" s="103">
        <v>0</v>
      </c>
      <c r="AD146" s="97">
        <v>0</v>
      </c>
      <c r="AE146" s="97">
        <f t="shared" si="155"/>
        <v>0</v>
      </c>
      <c r="AF146" s="97">
        <f t="shared" si="156"/>
        <v>0</v>
      </c>
      <c r="AG146" s="252">
        <f t="shared" si="157"/>
        <v>0</v>
      </c>
      <c r="AH146" s="103">
        <v>19409.873258763015</v>
      </c>
      <c r="AI146" s="97">
        <v>11808.863992948303</v>
      </c>
      <c r="AJ146" s="99">
        <f t="shared" si="158"/>
        <v>7601.0092658147114</v>
      </c>
      <c r="AK146" s="181">
        <f t="shared" si="159"/>
        <v>0</v>
      </c>
      <c r="AL146" s="102">
        <f t="shared" si="160"/>
        <v>7601.0092658147114</v>
      </c>
      <c r="AM146" s="103">
        <v>1175.5469322265171</v>
      </c>
      <c r="AN146" s="97">
        <v>1028.56</v>
      </c>
      <c r="AO146" s="97">
        <f t="shared" si="161"/>
        <v>146.98693222651718</v>
      </c>
      <c r="AP146" s="97">
        <f t="shared" si="162"/>
        <v>0</v>
      </c>
      <c r="AQ146" s="252">
        <f t="shared" si="163"/>
        <v>146.98693222651718</v>
      </c>
      <c r="AR146" s="103">
        <v>57.489096892276393</v>
      </c>
      <c r="AS146" s="97">
        <v>150.6</v>
      </c>
      <c r="AT146" s="99">
        <f t="shared" si="164"/>
        <v>0</v>
      </c>
      <c r="AU146" s="181">
        <f t="shared" si="165"/>
        <v>-93.110903107723601</v>
      </c>
      <c r="AV146" s="100">
        <f t="shared" si="166"/>
        <v>-93.110903107723601</v>
      </c>
      <c r="AW146" s="103">
        <v>1249.0496154808739</v>
      </c>
      <c r="AX146" s="97">
        <v>1910.08</v>
      </c>
      <c r="AY146" s="97">
        <f t="shared" si="167"/>
        <v>0</v>
      </c>
      <c r="AZ146" s="97">
        <f t="shared" si="168"/>
        <v>-661.03038451912607</v>
      </c>
      <c r="BA146" s="102">
        <f t="shared" si="169"/>
        <v>-661.03038451912607</v>
      </c>
      <c r="BB146" s="103">
        <v>4897.6292643209663</v>
      </c>
      <c r="BC146" s="97">
        <v>8074.2099999999991</v>
      </c>
      <c r="BD146" s="99">
        <f t="shared" si="170"/>
        <v>0</v>
      </c>
      <c r="BE146" s="181">
        <f t="shared" si="171"/>
        <v>-3176.5807356790328</v>
      </c>
      <c r="BF146" s="100">
        <f t="shared" si="172"/>
        <v>-3176.5807356790328</v>
      </c>
      <c r="BG146" s="103">
        <v>32832.894271121178</v>
      </c>
      <c r="BH146" s="97">
        <v>75681.612986081716</v>
      </c>
      <c r="BI146" s="97">
        <f t="shared" si="173"/>
        <v>0</v>
      </c>
      <c r="BJ146" s="97">
        <f t="shared" si="174"/>
        <v>-42848.718714960538</v>
      </c>
      <c r="BK146" s="252">
        <f t="shared" si="175"/>
        <v>-42848.718714960538</v>
      </c>
      <c r="BL146" s="103">
        <v>3791.6339764329487</v>
      </c>
      <c r="BM146" s="97">
        <v>4602.5468586708084</v>
      </c>
      <c r="BN146" s="99">
        <f t="shared" si="176"/>
        <v>0</v>
      </c>
      <c r="BO146" s="181">
        <f t="shared" si="177"/>
        <v>-810.91288223785978</v>
      </c>
      <c r="BP146" s="100">
        <f t="shared" si="178"/>
        <v>-810.91288223785978</v>
      </c>
      <c r="BQ146" s="103">
        <v>5.1126687165182112</v>
      </c>
      <c r="BR146" s="97">
        <v>0</v>
      </c>
      <c r="BS146" s="97">
        <f t="shared" si="179"/>
        <v>5.1126687165182112</v>
      </c>
      <c r="BT146" s="97">
        <f t="shared" si="180"/>
        <v>0</v>
      </c>
      <c r="BU146" s="102">
        <f t="shared" si="181"/>
        <v>5.1126687165182112</v>
      </c>
      <c r="BV146" s="103">
        <v>8028.1444260970729</v>
      </c>
      <c r="BW146" s="97">
        <v>7455.8399999999992</v>
      </c>
      <c r="BX146" s="99">
        <f t="shared" si="182"/>
        <v>572.3044260970737</v>
      </c>
      <c r="BY146" s="101">
        <f t="shared" si="183"/>
        <v>0</v>
      </c>
      <c r="BZ146" s="250">
        <f t="shared" si="184"/>
        <v>572.3044260970737</v>
      </c>
      <c r="CA146" s="103">
        <v>0</v>
      </c>
      <c r="CB146" s="97">
        <v>0</v>
      </c>
      <c r="CC146" s="97">
        <f t="shared" si="185"/>
        <v>0</v>
      </c>
      <c r="CD146" s="97">
        <f t="shared" si="186"/>
        <v>0</v>
      </c>
      <c r="CE146" s="102">
        <f t="shared" si="187"/>
        <v>0</v>
      </c>
      <c r="CF146" s="254">
        <f t="shared" si="188"/>
        <v>102243.95</v>
      </c>
      <c r="CG146" s="97">
        <f t="shared" si="189"/>
        <v>141686.44766479961</v>
      </c>
      <c r="CH146" s="97">
        <f t="shared" si="190"/>
        <v>0</v>
      </c>
      <c r="CI146" s="104">
        <f t="shared" si="191"/>
        <v>-39442.497664799608</v>
      </c>
      <c r="CJ146" s="97">
        <f t="shared" si="192"/>
        <v>-39442.497664799608</v>
      </c>
      <c r="CK146" s="259">
        <f t="shared" si="140"/>
        <v>1.3857685238569091</v>
      </c>
      <c r="CL146" s="107">
        <v>2596.1999999999998</v>
      </c>
      <c r="CM146" s="108">
        <v>10080.74</v>
      </c>
      <c r="CN146" s="176"/>
      <c r="CR146" s="133"/>
      <c r="CS146" s="133"/>
    </row>
    <row r="147" spans="1:97" ht="15.75" customHeight="1" x14ac:dyDescent="0.2">
      <c r="A147" s="225">
        <v>141</v>
      </c>
      <c r="B147" s="223" t="s">
        <v>167</v>
      </c>
      <c r="C147" s="94">
        <v>3355.1</v>
      </c>
      <c r="D147" s="95">
        <v>3927.2244702681573</v>
      </c>
      <c r="E147" s="95">
        <v>4403.3017896966539</v>
      </c>
      <c r="F147" s="96">
        <f t="shared" si="142"/>
        <v>0</v>
      </c>
      <c r="G147" s="97">
        <f t="shared" si="143"/>
        <v>-476.07731942849659</v>
      </c>
      <c r="H147" s="164">
        <f t="shared" si="144"/>
        <v>-476.07731942849659</v>
      </c>
      <c r="I147" s="165">
        <v>12620.450589942986</v>
      </c>
      <c r="J147" s="95">
        <v>15910.007482246589</v>
      </c>
      <c r="K147" s="97">
        <f t="shared" si="145"/>
        <v>0</v>
      </c>
      <c r="L147" s="97">
        <f t="shared" si="146"/>
        <v>-3289.5568923036026</v>
      </c>
      <c r="M147" s="166">
        <f t="shared" si="147"/>
        <v>-3289.5568923036026</v>
      </c>
      <c r="N147" s="103">
        <v>15893.445945132575</v>
      </c>
      <c r="O147" s="98">
        <v>14169.09</v>
      </c>
      <c r="P147" s="99">
        <f t="shared" si="148"/>
        <v>1724.3559451325746</v>
      </c>
      <c r="Q147" s="99">
        <f t="shared" si="149"/>
        <v>0</v>
      </c>
      <c r="R147" s="102">
        <f t="shared" si="150"/>
        <v>1724.3559451325746</v>
      </c>
      <c r="S147" s="103">
        <v>308.68147343547656</v>
      </c>
      <c r="T147" s="97">
        <v>789.28</v>
      </c>
      <c r="U147" s="99">
        <f t="shared" si="151"/>
        <v>0</v>
      </c>
      <c r="V147" s="101">
        <f t="shared" si="152"/>
        <v>-480.59852656452341</v>
      </c>
      <c r="W147" s="102">
        <v>-480.59852656452341</v>
      </c>
      <c r="X147" s="103">
        <v>0</v>
      </c>
      <c r="Y147" s="97">
        <v>0</v>
      </c>
      <c r="Z147" s="99">
        <f t="shared" si="153"/>
        <v>0</v>
      </c>
      <c r="AA147" s="101">
        <f t="shared" si="154"/>
        <v>0</v>
      </c>
      <c r="AB147" s="102">
        <v>0</v>
      </c>
      <c r="AC147" s="103">
        <v>0</v>
      </c>
      <c r="AD147" s="97">
        <v>0</v>
      </c>
      <c r="AE147" s="97">
        <f t="shared" si="155"/>
        <v>0</v>
      </c>
      <c r="AF147" s="97">
        <f t="shared" si="156"/>
        <v>0</v>
      </c>
      <c r="AG147" s="252">
        <f t="shared" si="157"/>
        <v>0</v>
      </c>
      <c r="AH147" s="103">
        <v>22561.831166741016</v>
      </c>
      <c r="AI147" s="97">
        <v>42747.988795667305</v>
      </c>
      <c r="AJ147" s="99">
        <f t="shared" si="158"/>
        <v>0</v>
      </c>
      <c r="AK147" s="181">
        <f t="shared" si="159"/>
        <v>-20186.157628926288</v>
      </c>
      <c r="AL147" s="102">
        <f t="shared" si="160"/>
        <v>-20186.157628926288</v>
      </c>
      <c r="AM147" s="103">
        <v>1348.7718658941508</v>
      </c>
      <c r="AN147" s="97">
        <v>1171.05</v>
      </c>
      <c r="AO147" s="97">
        <f t="shared" si="161"/>
        <v>177.72186589415082</v>
      </c>
      <c r="AP147" s="97">
        <f t="shared" si="162"/>
        <v>0</v>
      </c>
      <c r="AQ147" s="252">
        <f t="shared" si="163"/>
        <v>177.72186589415082</v>
      </c>
      <c r="AR147" s="103">
        <v>60.392673527021074</v>
      </c>
      <c r="AS147" s="97">
        <v>145.06</v>
      </c>
      <c r="AT147" s="99">
        <f t="shared" si="164"/>
        <v>0</v>
      </c>
      <c r="AU147" s="181">
        <f t="shared" si="165"/>
        <v>-84.667326472978928</v>
      </c>
      <c r="AV147" s="100">
        <f t="shared" si="166"/>
        <v>-84.667326472978928</v>
      </c>
      <c r="AW147" s="103">
        <v>2219.4451616376255</v>
      </c>
      <c r="AX147" s="97">
        <v>3437.3</v>
      </c>
      <c r="AY147" s="97">
        <f t="shared" si="167"/>
        <v>0</v>
      </c>
      <c r="AZ147" s="97">
        <f t="shared" si="168"/>
        <v>-1217.8548383623747</v>
      </c>
      <c r="BA147" s="102">
        <f t="shared" si="169"/>
        <v>-1217.8548383623747</v>
      </c>
      <c r="BB147" s="103">
        <v>3375.267716597456</v>
      </c>
      <c r="BC147" s="97">
        <v>4347.8899999999994</v>
      </c>
      <c r="BD147" s="99">
        <f t="shared" si="170"/>
        <v>0</v>
      </c>
      <c r="BE147" s="181">
        <f t="shared" si="171"/>
        <v>-972.62228340254342</v>
      </c>
      <c r="BF147" s="100">
        <f t="shared" si="172"/>
        <v>-972.62228340254342</v>
      </c>
      <c r="BG147" s="103">
        <v>31588.909415696755</v>
      </c>
      <c r="BH147" s="97">
        <v>106504.73970156391</v>
      </c>
      <c r="BI147" s="97">
        <f t="shared" si="173"/>
        <v>0</v>
      </c>
      <c r="BJ147" s="97">
        <f t="shared" si="174"/>
        <v>-74915.830285867152</v>
      </c>
      <c r="BK147" s="252">
        <f t="shared" si="175"/>
        <v>-74915.830285867152</v>
      </c>
      <c r="BL147" s="103">
        <v>3088.4479445424863</v>
      </c>
      <c r="BM147" s="97">
        <v>4621.6632631124448</v>
      </c>
      <c r="BN147" s="99">
        <f t="shared" si="176"/>
        <v>0</v>
      </c>
      <c r="BO147" s="181">
        <f t="shared" si="177"/>
        <v>-1533.2153185699585</v>
      </c>
      <c r="BP147" s="100">
        <f t="shared" si="178"/>
        <v>-1533.2153185699585</v>
      </c>
      <c r="BQ147" s="103">
        <v>5.368151869006458</v>
      </c>
      <c r="BR147" s="97">
        <v>0</v>
      </c>
      <c r="BS147" s="97">
        <f t="shared" si="179"/>
        <v>5.368151869006458</v>
      </c>
      <c r="BT147" s="97">
        <f t="shared" si="180"/>
        <v>0</v>
      </c>
      <c r="BU147" s="102">
        <f t="shared" si="181"/>
        <v>5.368151869006458</v>
      </c>
      <c r="BV147" s="103">
        <v>7205.1934247152849</v>
      </c>
      <c r="BW147" s="97">
        <v>29026.149999999998</v>
      </c>
      <c r="BX147" s="99">
        <f t="shared" si="182"/>
        <v>0</v>
      </c>
      <c r="BY147" s="101">
        <f t="shared" si="183"/>
        <v>-21820.956575284712</v>
      </c>
      <c r="BZ147" s="250">
        <f t="shared" si="184"/>
        <v>-21820.956575284712</v>
      </c>
      <c r="CA147" s="103">
        <v>0</v>
      </c>
      <c r="CB147" s="97">
        <v>0</v>
      </c>
      <c r="CC147" s="97">
        <f t="shared" si="185"/>
        <v>0</v>
      </c>
      <c r="CD147" s="97">
        <f t="shared" si="186"/>
        <v>0</v>
      </c>
      <c r="CE147" s="102">
        <f t="shared" si="187"/>
        <v>0</v>
      </c>
      <c r="CF147" s="254">
        <f t="shared" si="188"/>
        <v>104203.43</v>
      </c>
      <c r="CG147" s="97">
        <f t="shared" si="189"/>
        <v>227273.52103228692</v>
      </c>
      <c r="CH147" s="97">
        <f t="shared" si="190"/>
        <v>0</v>
      </c>
      <c r="CI147" s="104">
        <f t="shared" si="191"/>
        <v>-123070.09103228693</v>
      </c>
      <c r="CJ147" s="97">
        <f t="shared" si="192"/>
        <v>-123070.09103228693</v>
      </c>
      <c r="CK147" s="259">
        <f t="shared" si="140"/>
        <v>2.1810560461616948</v>
      </c>
      <c r="CL147" s="107">
        <v>22513.48</v>
      </c>
      <c r="CM147" s="108">
        <v>10286.049999999996</v>
      </c>
      <c r="CN147" s="176">
        <f t="shared" si="141"/>
        <v>12227.430000000004</v>
      </c>
      <c r="CR147" s="133"/>
      <c r="CS147" s="133"/>
    </row>
    <row r="148" spans="1:97" ht="15.75" customHeight="1" x14ac:dyDescent="0.2">
      <c r="A148" s="225">
        <v>142</v>
      </c>
      <c r="B148" s="223" t="s">
        <v>168</v>
      </c>
      <c r="C148" s="94">
        <v>6219.9</v>
      </c>
      <c r="D148" s="95">
        <v>23481.393301128603</v>
      </c>
      <c r="E148" s="95">
        <v>25002.974259733935</v>
      </c>
      <c r="F148" s="96">
        <f t="shared" si="142"/>
        <v>0</v>
      </c>
      <c r="G148" s="97">
        <f t="shared" si="143"/>
        <v>-1521.5809586053329</v>
      </c>
      <c r="H148" s="164">
        <f t="shared" si="144"/>
        <v>-1521.5809586053329</v>
      </c>
      <c r="I148" s="165">
        <v>31507.442591263101</v>
      </c>
      <c r="J148" s="95">
        <v>31464.714574831069</v>
      </c>
      <c r="K148" s="97">
        <f t="shared" si="145"/>
        <v>42.728016432032746</v>
      </c>
      <c r="L148" s="97">
        <f t="shared" si="146"/>
        <v>0</v>
      </c>
      <c r="M148" s="166">
        <f t="shared" si="147"/>
        <v>42.728016432032746</v>
      </c>
      <c r="N148" s="103">
        <v>24361.207960683379</v>
      </c>
      <c r="O148" s="98">
        <v>20920.129999999997</v>
      </c>
      <c r="P148" s="99">
        <f t="shared" si="148"/>
        <v>3441.0779606833821</v>
      </c>
      <c r="Q148" s="99">
        <f t="shared" si="149"/>
        <v>0</v>
      </c>
      <c r="R148" s="102">
        <f t="shared" si="150"/>
        <v>3441.0779606833821</v>
      </c>
      <c r="S148" s="103">
        <v>1069.8251401062914</v>
      </c>
      <c r="T148" s="97">
        <v>1258.3200000000002</v>
      </c>
      <c r="U148" s="99">
        <f t="shared" si="151"/>
        <v>0</v>
      </c>
      <c r="V148" s="101">
        <f t="shared" si="152"/>
        <v>-188.49485989370874</v>
      </c>
      <c r="W148" s="102">
        <v>-188.49485989370874</v>
      </c>
      <c r="X148" s="103">
        <v>20903.545219968641</v>
      </c>
      <c r="Y148" s="97">
        <v>15189.315000000001</v>
      </c>
      <c r="Z148" s="99">
        <f t="shared" si="153"/>
        <v>5714.2302199686401</v>
      </c>
      <c r="AA148" s="101">
        <f t="shared" si="154"/>
        <v>0</v>
      </c>
      <c r="AB148" s="102">
        <v>5714.2302199686401</v>
      </c>
      <c r="AC148" s="103">
        <v>0</v>
      </c>
      <c r="AD148" s="97">
        <v>0</v>
      </c>
      <c r="AE148" s="97">
        <f t="shared" si="155"/>
        <v>0</v>
      </c>
      <c r="AF148" s="97">
        <f t="shared" si="156"/>
        <v>0</v>
      </c>
      <c r="AG148" s="252">
        <f t="shared" si="157"/>
        <v>0</v>
      </c>
      <c r="AH148" s="103">
        <v>34651.060687124875</v>
      </c>
      <c r="AI148" s="97">
        <v>43589.152767912354</v>
      </c>
      <c r="AJ148" s="99">
        <f t="shared" si="158"/>
        <v>0</v>
      </c>
      <c r="AK148" s="181">
        <f t="shared" si="159"/>
        <v>-8938.0920807874791</v>
      </c>
      <c r="AL148" s="102">
        <f t="shared" si="160"/>
        <v>-8938.0920807874791</v>
      </c>
      <c r="AM148" s="103">
        <v>1359.0506742814684</v>
      </c>
      <c r="AN148" s="97">
        <v>1142.3699999999999</v>
      </c>
      <c r="AO148" s="97">
        <f t="shared" si="161"/>
        <v>216.68067428146855</v>
      </c>
      <c r="AP148" s="97">
        <f t="shared" si="162"/>
        <v>0</v>
      </c>
      <c r="AQ148" s="252">
        <f t="shared" si="163"/>
        <v>216.68067428146855</v>
      </c>
      <c r="AR148" s="103">
        <v>59.089523260255895</v>
      </c>
      <c r="AS148" s="97">
        <v>0</v>
      </c>
      <c r="AT148" s="99">
        <f t="shared" si="164"/>
        <v>59.089523260255895</v>
      </c>
      <c r="AU148" s="181">
        <f t="shared" si="165"/>
        <v>0</v>
      </c>
      <c r="AV148" s="100">
        <f t="shared" si="166"/>
        <v>59.089523260255895</v>
      </c>
      <c r="AW148" s="103">
        <v>1909.5136173736619</v>
      </c>
      <c r="AX148" s="97">
        <v>2527.5699999999997</v>
      </c>
      <c r="AY148" s="97">
        <f t="shared" si="167"/>
        <v>0</v>
      </c>
      <c r="AZ148" s="97">
        <f t="shared" si="168"/>
        <v>-618.05638262633784</v>
      </c>
      <c r="BA148" s="102">
        <f t="shared" si="169"/>
        <v>-618.05638262633784</v>
      </c>
      <c r="BB148" s="103">
        <v>5355.3247957973226</v>
      </c>
      <c r="BC148" s="97">
        <v>4437.71</v>
      </c>
      <c r="BD148" s="99">
        <f t="shared" si="170"/>
        <v>917.61479579732259</v>
      </c>
      <c r="BE148" s="181">
        <f t="shared" si="171"/>
        <v>0</v>
      </c>
      <c r="BF148" s="100">
        <f t="shared" si="172"/>
        <v>917.61479579732259</v>
      </c>
      <c r="BG148" s="103">
        <v>49491.202517724218</v>
      </c>
      <c r="BH148" s="97">
        <v>55574.914326306163</v>
      </c>
      <c r="BI148" s="97">
        <f t="shared" si="173"/>
        <v>0</v>
      </c>
      <c r="BJ148" s="97">
        <f t="shared" si="174"/>
        <v>-6083.7118085819457</v>
      </c>
      <c r="BK148" s="252">
        <f t="shared" si="175"/>
        <v>-6083.7118085819457</v>
      </c>
      <c r="BL148" s="103">
        <v>2984.0006874583319</v>
      </c>
      <c r="BM148" s="97">
        <v>5649.3158412182811</v>
      </c>
      <c r="BN148" s="99">
        <f t="shared" si="176"/>
        <v>0</v>
      </c>
      <c r="BO148" s="181">
        <f t="shared" si="177"/>
        <v>-2665.3151537599492</v>
      </c>
      <c r="BP148" s="100">
        <f t="shared" si="178"/>
        <v>-2665.3151537599492</v>
      </c>
      <c r="BQ148" s="103">
        <v>4.9220883897342134</v>
      </c>
      <c r="BR148" s="97">
        <v>0</v>
      </c>
      <c r="BS148" s="97">
        <f t="shared" si="179"/>
        <v>4.9220883897342134</v>
      </c>
      <c r="BT148" s="97">
        <f t="shared" si="180"/>
        <v>0</v>
      </c>
      <c r="BU148" s="102">
        <f t="shared" si="181"/>
        <v>4.9220883897342134</v>
      </c>
      <c r="BV148" s="103">
        <v>12945.064925554329</v>
      </c>
      <c r="BW148" s="97">
        <v>14532.009999999998</v>
      </c>
      <c r="BX148" s="99">
        <f t="shared" si="182"/>
        <v>0</v>
      </c>
      <c r="BY148" s="101">
        <f t="shared" si="183"/>
        <v>-1586.9450744456699</v>
      </c>
      <c r="BZ148" s="250">
        <f t="shared" si="184"/>
        <v>-1586.9450744456699</v>
      </c>
      <c r="CA148" s="103">
        <v>16498.948599828214</v>
      </c>
      <c r="CB148" s="97">
        <v>42074.51999999999</v>
      </c>
      <c r="CC148" s="97">
        <f t="shared" si="185"/>
        <v>0</v>
      </c>
      <c r="CD148" s="97">
        <f t="shared" si="186"/>
        <v>-25575.571400171775</v>
      </c>
      <c r="CE148" s="102">
        <f t="shared" si="187"/>
        <v>-25575.571400171775</v>
      </c>
      <c r="CF148" s="254">
        <f t="shared" si="188"/>
        <v>226581.59232994236</v>
      </c>
      <c r="CG148" s="97">
        <f t="shared" si="189"/>
        <v>263363.01677000185</v>
      </c>
      <c r="CH148" s="97">
        <f t="shared" si="190"/>
        <v>0</v>
      </c>
      <c r="CI148" s="104">
        <f t="shared" si="191"/>
        <v>-36781.424440059491</v>
      </c>
      <c r="CJ148" s="97">
        <f t="shared" si="192"/>
        <v>-36781.424440059491</v>
      </c>
      <c r="CK148" s="259">
        <f t="shared" si="140"/>
        <v>1.1623319178836882</v>
      </c>
      <c r="CL148" s="107">
        <v>13560.89</v>
      </c>
      <c r="CM148" s="108">
        <v>22367.58</v>
      </c>
      <c r="CN148" s="176"/>
      <c r="CR148" s="133"/>
      <c r="CS148" s="133"/>
    </row>
    <row r="149" spans="1:97" ht="15.75" customHeight="1" x14ac:dyDescent="0.2">
      <c r="A149" s="225">
        <v>143</v>
      </c>
      <c r="B149" s="223" t="s">
        <v>169</v>
      </c>
      <c r="C149" s="94">
        <v>5940.21</v>
      </c>
      <c r="D149" s="95">
        <v>22388.6670343121</v>
      </c>
      <c r="E149" s="95">
        <v>21974.568055805317</v>
      </c>
      <c r="F149" s="96">
        <f t="shared" si="142"/>
        <v>414.09897850678317</v>
      </c>
      <c r="G149" s="97">
        <f t="shared" si="143"/>
        <v>0</v>
      </c>
      <c r="H149" s="164">
        <f t="shared" si="144"/>
        <v>414.09897850678317</v>
      </c>
      <c r="I149" s="165">
        <v>29837.699426932966</v>
      </c>
      <c r="J149" s="95">
        <v>25172.097678362203</v>
      </c>
      <c r="K149" s="97">
        <f t="shared" si="145"/>
        <v>4665.6017485707634</v>
      </c>
      <c r="L149" s="97">
        <f t="shared" si="146"/>
        <v>0</v>
      </c>
      <c r="M149" s="166">
        <f t="shared" si="147"/>
        <v>4665.6017485707634</v>
      </c>
      <c r="N149" s="103">
        <v>26154.758630272336</v>
      </c>
      <c r="O149" s="98">
        <v>22528.26</v>
      </c>
      <c r="P149" s="99">
        <f t="shared" si="148"/>
        <v>3626.4986302723373</v>
      </c>
      <c r="Q149" s="99">
        <f t="shared" si="149"/>
        <v>0</v>
      </c>
      <c r="R149" s="102">
        <f t="shared" si="150"/>
        <v>3626.4986302723373</v>
      </c>
      <c r="S149" s="103">
        <v>1021.711269060109</v>
      </c>
      <c r="T149" s="97">
        <v>1194.74</v>
      </c>
      <c r="U149" s="99">
        <f t="shared" si="151"/>
        <v>0</v>
      </c>
      <c r="V149" s="101">
        <f t="shared" si="152"/>
        <v>-173.02873093989103</v>
      </c>
      <c r="W149" s="102">
        <v>-173.02873093989103</v>
      </c>
      <c r="X149" s="103">
        <v>20915.44640322309</v>
      </c>
      <c r="Y149" s="97">
        <v>15189.315000000001</v>
      </c>
      <c r="Z149" s="99">
        <f t="shared" si="153"/>
        <v>5726.1314032230894</v>
      </c>
      <c r="AA149" s="101">
        <f t="shared" si="154"/>
        <v>0</v>
      </c>
      <c r="AB149" s="102">
        <v>5726.1314032230894</v>
      </c>
      <c r="AC149" s="103">
        <v>0</v>
      </c>
      <c r="AD149" s="97">
        <v>0</v>
      </c>
      <c r="AE149" s="97">
        <f t="shared" si="155"/>
        <v>0</v>
      </c>
      <c r="AF149" s="97">
        <f t="shared" si="156"/>
        <v>0</v>
      </c>
      <c r="AG149" s="252">
        <f t="shared" si="157"/>
        <v>0</v>
      </c>
      <c r="AH149" s="103">
        <v>33574.093414113006</v>
      </c>
      <c r="AI149" s="97">
        <v>24907.041041922086</v>
      </c>
      <c r="AJ149" s="99">
        <f t="shared" si="158"/>
        <v>8667.0523721909194</v>
      </c>
      <c r="AK149" s="181">
        <f t="shared" si="159"/>
        <v>0</v>
      </c>
      <c r="AL149" s="102">
        <f t="shared" si="160"/>
        <v>8667.0523721909194</v>
      </c>
      <c r="AM149" s="103">
        <v>1378.1213791919108</v>
      </c>
      <c r="AN149" s="97">
        <v>1142.3699999999999</v>
      </c>
      <c r="AO149" s="97">
        <f t="shared" si="161"/>
        <v>235.75137919191093</v>
      </c>
      <c r="AP149" s="97">
        <f t="shared" si="162"/>
        <v>0</v>
      </c>
      <c r="AQ149" s="252">
        <f t="shared" si="163"/>
        <v>235.75137919191093</v>
      </c>
      <c r="AR149" s="103">
        <v>56.431462807250291</v>
      </c>
      <c r="AS149" s="97">
        <v>0</v>
      </c>
      <c r="AT149" s="99">
        <f t="shared" si="164"/>
        <v>56.431462807250291</v>
      </c>
      <c r="AU149" s="181">
        <f t="shared" si="165"/>
        <v>0</v>
      </c>
      <c r="AV149" s="100">
        <f t="shared" si="166"/>
        <v>56.431462807250291</v>
      </c>
      <c r="AW149" s="103">
        <v>1853.337291969317</v>
      </c>
      <c r="AX149" s="97">
        <v>2485.4299999999998</v>
      </c>
      <c r="AY149" s="97">
        <f t="shared" si="167"/>
        <v>0</v>
      </c>
      <c r="AZ149" s="97">
        <f t="shared" si="168"/>
        <v>-632.09270803068284</v>
      </c>
      <c r="BA149" s="102">
        <f t="shared" si="169"/>
        <v>-632.09270803068284</v>
      </c>
      <c r="BB149" s="103">
        <v>5702.6037553604701</v>
      </c>
      <c r="BC149" s="97">
        <v>6637.4100000000008</v>
      </c>
      <c r="BD149" s="99">
        <f t="shared" si="170"/>
        <v>0</v>
      </c>
      <c r="BE149" s="181">
        <f t="shared" si="171"/>
        <v>-934.80624463953063</v>
      </c>
      <c r="BF149" s="100">
        <f t="shared" si="172"/>
        <v>-934.80624463953063</v>
      </c>
      <c r="BG149" s="103">
        <v>47001.955343402391</v>
      </c>
      <c r="BH149" s="97">
        <v>54890.454326306171</v>
      </c>
      <c r="BI149" s="97">
        <f t="shared" si="173"/>
        <v>0</v>
      </c>
      <c r="BJ149" s="97">
        <f t="shared" si="174"/>
        <v>-7888.4989829037804</v>
      </c>
      <c r="BK149" s="252">
        <f t="shared" si="175"/>
        <v>-7888.4989829037804</v>
      </c>
      <c r="BL149" s="103">
        <v>2762.2022880506192</v>
      </c>
      <c r="BM149" s="97">
        <v>4601.3460336779835</v>
      </c>
      <c r="BN149" s="99">
        <f t="shared" si="176"/>
        <v>0</v>
      </c>
      <c r="BO149" s="181">
        <f t="shared" si="177"/>
        <v>-1839.1437456273643</v>
      </c>
      <c r="BP149" s="100">
        <f t="shared" si="178"/>
        <v>-1839.1437456273643</v>
      </c>
      <c r="BQ149" s="103">
        <v>4.7521678080996876</v>
      </c>
      <c r="BR149" s="97">
        <v>0</v>
      </c>
      <c r="BS149" s="97">
        <f t="shared" si="179"/>
        <v>4.7521678080996876</v>
      </c>
      <c r="BT149" s="97">
        <f t="shared" si="180"/>
        <v>0</v>
      </c>
      <c r="BU149" s="102">
        <f t="shared" si="181"/>
        <v>4.7521678080996876</v>
      </c>
      <c r="BV149" s="103">
        <v>12807.10628856794</v>
      </c>
      <c r="BW149" s="97">
        <v>38793.07</v>
      </c>
      <c r="BX149" s="99">
        <f t="shared" si="182"/>
        <v>0</v>
      </c>
      <c r="BY149" s="101">
        <f t="shared" si="183"/>
        <v>-25985.963711432058</v>
      </c>
      <c r="BZ149" s="250">
        <f t="shared" si="184"/>
        <v>-25985.963711432058</v>
      </c>
      <c r="CA149" s="103">
        <v>16142.474642322408</v>
      </c>
      <c r="CB149" s="97">
        <v>18463.86</v>
      </c>
      <c r="CC149" s="97">
        <f t="shared" si="185"/>
        <v>0</v>
      </c>
      <c r="CD149" s="97">
        <f t="shared" si="186"/>
        <v>-2321.3853576775928</v>
      </c>
      <c r="CE149" s="102">
        <f t="shared" si="187"/>
        <v>-2321.3853576775928</v>
      </c>
      <c r="CF149" s="254">
        <f t="shared" si="188"/>
        <v>221601.36079739398</v>
      </c>
      <c r="CG149" s="97">
        <f t="shared" si="189"/>
        <v>237979.96213607374</v>
      </c>
      <c r="CH149" s="97">
        <f t="shared" si="190"/>
        <v>0</v>
      </c>
      <c r="CI149" s="104">
        <f t="shared" si="191"/>
        <v>-16378.601338679757</v>
      </c>
      <c r="CJ149" s="97">
        <f t="shared" si="192"/>
        <v>-16378.601338679757</v>
      </c>
      <c r="CK149" s="259">
        <f t="shared" si="140"/>
        <v>1.0739102019939959</v>
      </c>
      <c r="CL149" s="107">
        <v>31188.38</v>
      </c>
      <c r="CM149" s="108">
        <v>21993.48</v>
      </c>
      <c r="CN149" s="176">
        <f t="shared" si="141"/>
        <v>9194.9000000000015</v>
      </c>
      <c r="CR149" s="133"/>
      <c r="CS149" s="133"/>
    </row>
    <row r="150" spans="1:97" ht="15.75" customHeight="1" x14ac:dyDescent="0.2">
      <c r="A150" s="225">
        <v>144</v>
      </c>
      <c r="B150" s="223" t="s">
        <v>170</v>
      </c>
      <c r="C150" s="94">
        <v>2741.6</v>
      </c>
      <c r="D150" s="95">
        <v>6476.0355903738728</v>
      </c>
      <c r="E150" s="95">
        <v>6977.0950940186585</v>
      </c>
      <c r="F150" s="96">
        <f t="shared" si="142"/>
        <v>0</v>
      </c>
      <c r="G150" s="97">
        <f t="shared" si="143"/>
        <v>-501.05950364478576</v>
      </c>
      <c r="H150" s="164">
        <f t="shared" si="144"/>
        <v>-501.05950364478576</v>
      </c>
      <c r="I150" s="165">
        <v>14657.405496182178</v>
      </c>
      <c r="J150" s="95">
        <v>13460.670638246591</v>
      </c>
      <c r="K150" s="97">
        <f t="shared" si="145"/>
        <v>1196.7348579355876</v>
      </c>
      <c r="L150" s="97">
        <f t="shared" si="146"/>
        <v>0</v>
      </c>
      <c r="M150" s="166">
        <f t="shared" si="147"/>
        <v>1196.7348579355876</v>
      </c>
      <c r="N150" s="103">
        <v>9986.8636754093368</v>
      </c>
      <c r="O150" s="98">
        <v>9277.5</v>
      </c>
      <c r="P150" s="99">
        <f t="shared" si="148"/>
        <v>709.36367540933679</v>
      </c>
      <c r="Q150" s="99">
        <f t="shared" si="149"/>
        <v>0</v>
      </c>
      <c r="R150" s="102">
        <f t="shared" si="150"/>
        <v>709.36367540933679</v>
      </c>
      <c r="S150" s="103">
        <v>538.14030610080613</v>
      </c>
      <c r="T150" s="97">
        <v>600.67000000000007</v>
      </c>
      <c r="U150" s="99">
        <f t="shared" si="151"/>
        <v>0</v>
      </c>
      <c r="V150" s="101">
        <f t="shared" si="152"/>
        <v>-62.529693899193944</v>
      </c>
      <c r="W150" s="102">
        <v>-62.529693899193944</v>
      </c>
      <c r="X150" s="103">
        <v>0</v>
      </c>
      <c r="Y150" s="97">
        <v>0</v>
      </c>
      <c r="Z150" s="99">
        <f t="shared" si="153"/>
        <v>0</v>
      </c>
      <c r="AA150" s="101">
        <f t="shared" si="154"/>
        <v>0</v>
      </c>
      <c r="AB150" s="102">
        <v>0</v>
      </c>
      <c r="AC150" s="103">
        <v>0</v>
      </c>
      <c r="AD150" s="97">
        <v>0</v>
      </c>
      <c r="AE150" s="97">
        <f t="shared" si="155"/>
        <v>0</v>
      </c>
      <c r="AF150" s="97">
        <f t="shared" si="156"/>
        <v>0</v>
      </c>
      <c r="AG150" s="252">
        <f t="shared" si="157"/>
        <v>0</v>
      </c>
      <c r="AH150" s="103">
        <v>16978.321161354252</v>
      </c>
      <c r="AI150" s="97">
        <v>13594.006459279501</v>
      </c>
      <c r="AJ150" s="99">
        <f t="shared" si="158"/>
        <v>3384.314702074751</v>
      </c>
      <c r="AK150" s="181">
        <f t="shared" si="159"/>
        <v>0</v>
      </c>
      <c r="AL150" s="102">
        <f t="shared" si="160"/>
        <v>3384.314702074751</v>
      </c>
      <c r="AM150" s="103">
        <v>1036.3922274324684</v>
      </c>
      <c r="AN150" s="97">
        <v>898.3399999999998</v>
      </c>
      <c r="AO150" s="97">
        <f t="shared" si="161"/>
        <v>138.05222743246861</v>
      </c>
      <c r="AP150" s="97">
        <f t="shared" si="162"/>
        <v>0</v>
      </c>
      <c r="AQ150" s="252">
        <f t="shared" si="163"/>
        <v>138.05222743246861</v>
      </c>
      <c r="AR150" s="103">
        <v>49.350095300483694</v>
      </c>
      <c r="AS150" s="97">
        <v>0</v>
      </c>
      <c r="AT150" s="99">
        <f t="shared" si="164"/>
        <v>49.350095300483694</v>
      </c>
      <c r="AU150" s="181">
        <f t="shared" si="165"/>
        <v>0</v>
      </c>
      <c r="AV150" s="100">
        <f t="shared" si="166"/>
        <v>49.350095300483694</v>
      </c>
      <c r="AW150" s="103">
        <v>1045.9755523397773</v>
      </c>
      <c r="AX150" s="97">
        <v>1464.79</v>
      </c>
      <c r="AY150" s="97">
        <f t="shared" si="167"/>
        <v>0</v>
      </c>
      <c r="AZ150" s="97">
        <f t="shared" si="168"/>
        <v>-418.81444766022264</v>
      </c>
      <c r="BA150" s="102">
        <f t="shared" si="169"/>
        <v>-418.81444766022264</v>
      </c>
      <c r="BB150" s="103">
        <v>4521.0839225169912</v>
      </c>
      <c r="BC150" s="97">
        <v>4644.7699999999995</v>
      </c>
      <c r="BD150" s="99">
        <f t="shared" si="170"/>
        <v>0</v>
      </c>
      <c r="BE150" s="181">
        <f t="shared" si="171"/>
        <v>-123.68607748300838</v>
      </c>
      <c r="BF150" s="100">
        <f t="shared" si="172"/>
        <v>-123.68607748300838</v>
      </c>
      <c r="BG150" s="103">
        <v>36893.106474021282</v>
      </c>
      <c r="BH150" s="97">
        <v>48654.010803895268</v>
      </c>
      <c r="BI150" s="97">
        <f t="shared" si="173"/>
        <v>0</v>
      </c>
      <c r="BJ150" s="97">
        <f t="shared" si="174"/>
        <v>-11760.904329873985</v>
      </c>
      <c r="BK150" s="252">
        <f t="shared" si="175"/>
        <v>-11760.904329873985</v>
      </c>
      <c r="BL150" s="103">
        <v>2431.9726885700807</v>
      </c>
      <c r="BM150" s="97">
        <v>4873.4919873386734</v>
      </c>
      <c r="BN150" s="99">
        <f t="shared" si="176"/>
        <v>0</v>
      </c>
      <c r="BO150" s="181">
        <f t="shared" si="177"/>
        <v>-2441.5192987685928</v>
      </c>
      <c r="BP150" s="100">
        <f t="shared" si="178"/>
        <v>-2441.5192987685928</v>
      </c>
      <c r="BQ150" s="103">
        <v>5.4832019141878288</v>
      </c>
      <c r="BR150" s="97">
        <v>0</v>
      </c>
      <c r="BS150" s="97">
        <f t="shared" si="179"/>
        <v>5.4832019141878288</v>
      </c>
      <c r="BT150" s="97">
        <f t="shared" si="180"/>
        <v>0</v>
      </c>
      <c r="BU150" s="102">
        <f t="shared" si="181"/>
        <v>5.4832019141878288</v>
      </c>
      <c r="BV150" s="103">
        <v>6976.3392465682928</v>
      </c>
      <c r="BW150" s="97">
        <v>6897.9500000000007</v>
      </c>
      <c r="BX150" s="99">
        <f t="shared" si="182"/>
        <v>78.389246568292037</v>
      </c>
      <c r="BY150" s="101">
        <f t="shared" si="183"/>
        <v>0</v>
      </c>
      <c r="BZ150" s="250">
        <f t="shared" si="184"/>
        <v>78.389246568292037</v>
      </c>
      <c r="CA150" s="103">
        <v>0</v>
      </c>
      <c r="CB150" s="97">
        <v>0</v>
      </c>
      <c r="CC150" s="97">
        <f t="shared" si="185"/>
        <v>0</v>
      </c>
      <c r="CD150" s="97">
        <f t="shared" si="186"/>
        <v>0</v>
      </c>
      <c r="CE150" s="102">
        <f t="shared" si="187"/>
        <v>0</v>
      </c>
      <c r="CF150" s="254">
        <f t="shared" si="188"/>
        <v>101596.46963808402</v>
      </c>
      <c r="CG150" s="97">
        <f t="shared" si="189"/>
        <v>111343.29498277868</v>
      </c>
      <c r="CH150" s="97">
        <f t="shared" si="190"/>
        <v>0</v>
      </c>
      <c r="CI150" s="104">
        <f t="shared" si="191"/>
        <v>-9746.8253446946619</v>
      </c>
      <c r="CJ150" s="97">
        <f t="shared" si="192"/>
        <v>-9746.8253446946619</v>
      </c>
      <c r="CK150" s="259">
        <f t="shared" si="140"/>
        <v>1.0959366538957078</v>
      </c>
      <c r="CL150" s="107">
        <v>11689.59</v>
      </c>
      <c r="CM150" s="108">
        <v>10083.060000000001</v>
      </c>
      <c r="CN150" s="176">
        <f t="shared" si="141"/>
        <v>1606.5299999999988</v>
      </c>
      <c r="CR150" s="133"/>
      <c r="CS150" s="133"/>
    </row>
    <row r="151" spans="1:97" ht="15.75" customHeight="1" x14ac:dyDescent="0.2">
      <c r="A151" s="225">
        <v>145</v>
      </c>
      <c r="B151" s="223" t="s">
        <v>171</v>
      </c>
      <c r="C151" s="94">
        <v>2758.4</v>
      </c>
      <c r="D151" s="95">
        <v>6699.2314429602447</v>
      </c>
      <c r="E151" s="95">
        <v>7134.2878925026507</v>
      </c>
      <c r="F151" s="96">
        <f t="shared" si="142"/>
        <v>0</v>
      </c>
      <c r="G151" s="97">
        <f t="shared" si="143"/>
        <v>-435.05644954240597</v>
      </c>
      <c r="H151" s="164">
        <f t="shared" si="144"/>
        <v>-435.05644954240597</v>
      </c>
      <c r="I151" s="165">
        <v>17614.941757991528</v>
      </c>
      <c r="J151" s="95">
        <v>19233.345142831062</v>
      </c>
      <c r="K151" s="97">
        <f t="shared" si="145"/>
        <v>0</v>
      </c>
      <c r="L151" s="97">
        <f t="shared" si="146"/>
        <v>-1618.4033848395338</v>
      </c>
      <c r="M151" s="166">
        <f t="shared" si="147"/>
        <v>-1618.4033848395338</v>
      </c>
      <c r="N151" s="103">
        <v>11555.765866157484</v>
      </c>
      <c r="O151" s="98">
        <v>10669.699999999999</v>
      </c>
      <c r="P151" s="99">
        <f t="shared" si="148"/>
        <v>886.06586615748529</v>
      </c>
      <c r="Q151" s="99">
        <f t="shared" si="149"/>
        <v>0</v>
      </c>
      <c r="R151" s="102">
        <f t="shared" si="150"/>
        <v>886.06586615748529</v>
      </c>
      <c r="S151" s="103">
        <v>539.4921993398508</v>
      </c>
      <c r="T151" s="97">
        <v>610.44999999999993</v>
      </c>
      <c r="U151" s="99">
        <f t="shared" si="151"/>
        <v>0</v>
      </c>
      <c r="V151" s="101">
        <f t="shared" si="152"/>
        <v>-70.957800660149132</v>
      </c>
      <c r="W151" s="102">
        <v>-70.957800660149132</v>
      </c>
      <c r="X151" s="103">
        <v>0</v>
      </c>
      <c r="Y151" s="97">
        <v>0</v>
      </c>
      <c r="Z151" s="99">
        <f t="shared" si="153"/>
        <v>0</v>
      </c>
      <c r="AA151" s="101">
        <f t="shared" si="154"/>
        <v>0</v>
      </c>
      <c r="AB151" s="102">
        <v>0</v>
      </c>
      <c r="AC151" s="103">
        <v>0</v>
      </c>
      <c r="AD151" s="97">
        <v>0</v>
      </c>
      <c r="AE151" s="97">
        <f t="shared" si="155"/>
        <v>0</v>
      </c>
      <c r="AF151" s="97">
        <f t="shared" si="156"/>
        <v>0</v>
      </c>
      <c r="AG151" s="252">
        <f t="shared" si="157"/>
        <v>0</v>
      </c>
      <c r="AH151" s="103">
        <v>17016.343554204643</v>
      </c>
      <c r="AI151" s="97">
        <v>14112.224015771993</v>
      </c>
      <c r="AJ151" s="99">
        <f t="shared" si="158"/>
        <v>2904.1195384326493</v>
      </c>
      <c r="AK151" s="181">
        <f t="shared" si="159"/>
        <v>0</v>
      </c>
      <c r="AL151" s="102">
        <f t="shared" si="160"/>
        <v>2904.1195384326493</v>
      </c>
      <c r="AM151" s="103">
        <v>1042.7515872198171</v>
      </c>
      <c r="AN151" s="97">
        <v>903.86</v>
      </c>
      <c r="AO151" s="97">
        <f t="shared" si="161"/>
        <v>138.8915872198171</v>
      </c>
      <c r="AP151" s="97">
        <f t="shared" si="162"/>
        <v>0</v>
      </c>
      <c r="AQ151" s="252">
        <f t="shared" si="163"/>
        <v>138.8915872198171</v>
      </c>
      <c r="AR151" s="103">
        <v>49.661227065821542</v>
      </c>
      <c r="AS151" s="97">
        <v>0</v>
      </c>
      <c r="AT151" s="99">
        <f t="shared" si="164"/>
        <v>49.661227065821542</v>
      </c>
      <c r="AU151" s="181">
        <f t="shared" si="165"/>
        <v>0</v>
      </c>
      <c r="AV151" s="100">
        <f t="shared" si="166"/>
        <v>49.661227065821542</v>
      </c>
      <c r="AW151" s="103">
        <v>1049.6471094532067</v>
      </c>
      <c r="AX151" s="97">
        <v>1473.26</v>
      </c>
      <c r="AY151" s="97">
        <f t="shared" si="167"/>
        <v>0</v>
      </c>
      <c r="AZ151" s="97">
        <f t="shared" si="168"/>
        <v>-423.61289054679332</v>
      </c>
      <c r="BA151" s="102">
        <f t="shared" si="169"/>
        <v>-423.61289054679332</v>
      </c>
      <c r="BB151" s="103">
        <v>4512.9497985753078</v>
      </c>
      <c r="BC151" s="97">
        <v>2448.46</v>
      </c>
      <c r="BD151" s="99">
        <f t="shared" si="170"/>
        <v>2064.4897985753078</v>
      </c>
      <c r="BE151" s="181">
        <f t="shared" si="171"/>
        <v>0</v>
      </c>
      <c r="BF151" s="100">
        <f t="shared" si="172"/>
        <v>2064.4897985753078</v>
      </c>
      <c r="BG151" s="103">
        <v>29871.412181141546</v>
      </c>
      <c r="BH151" s="97">
        <f>19742.0708038953+24581.84</f>
        <v>44323.910803895298</v>
      </c>
      <c r="BI151" s="97">
        <f t="shared" si="173"/>
        <v>0</v>
      </c>
      <c r="BJ151" s="97">
        <f t="shared" si="174"/>
        <v>-14452.498622753752</v>
      </c>
      <c r="BK151" s="252">
        <f t="shared" si="175"/>
        <v>-14452.498622753752</v>
      </c>
      <c r="BL151" s="103">
        <v>4722.787644751339</v>
      </c>
      <c r="BM151" s="97">
        <v>6915.5575520625807</v>
      </c>
      <c r="BN151" s="99">
        <f t="shared" si="176"/>
        <v>0</v>
      </c>
      <c r="BO151" s="181">
        <f t="shared" si="177"/>
        <v>-2192.7699073112417</v>
      </c>
      <c r="BP151" s="100">
        <f t="shared" si="178"/>
        <v>-2192.7699073112417</v>
      </c>
      <c r="BQ151" s="103">
        <v>5.5167950523206066</v>
      </c>
      <c r="BR151" s="97">
        <v>0</v>
      </c>
      <c r="BS151" s="97">
        <f t="shared" si="179"/>
        <v>5.5167950523206066</v>
      </c>
      <c r="BT151" s="97">
        <f t="shared" si="180"/>
        <v>0</v>
      </c>
      <c r="BU151" s="102">
        <f t="shared" si="181"/>
        <v>5.5167950523206066</v>
      </c>
      <c r="BV151" s="103">
        <v>6961.228097659885</v>
      </c>
      <c r="BW151" s="97">
        <v>8872.41</v>
      </c>
      <c r="BX151" s="99">
        <f t="shared" si="182"/>
        <v>0</v>
      </c>
      <c r="BY151" s="101">
        <f t="shared" si="183"/>
        <v>-1911.1819023401149</v>
      </c>
      <c r="BZ151" s="250">
        <f t="shared" si="184"/>
        <v>-1911.1819023401149</v>
      </c>
      <c r="CA151" s="103">
        <v>0</v>
      </c>
      <c r="CB151" s="97">
        <v>0</v>
      </c>
      <c r="CC151" s="97">
        <f t="shared" si="185"/>
        <v>0</v>
      </c>
      <c r="CD151" s="97">
        <f t="shared" si="186"/>
        <v>0</v>
      </c>
      <c r="CE151" s="102">
        <f t="shared" si="187"/>
        <v>0</v>
      </c>
      <c r="CF151" s="254">
        <f t="shared" si="188"/>
        <v>101641.72926157301</v>
      </c>
      <c r="CG151" s="97">
        <f t="shared" si="189"/>
        <v>116697.46540706359</v>
      </c>
      <c r="CH151" s="97">
        <f t="shared" si="190"/>
        <v>0</v>
      </c>
      <c r="CI151" s="104">
        <f t="shared" si="191"/>
        <v>-15055.736145490577</v>
      </c>
      <c r="CJ151" s="97">
        <f t="shared" si="192"/>
        <v>-15055.736145490577</v>
      </c>
      <c r="CK151" s="259">
        <f t="shared" si="140"/>
        <v>1.1481255411027584</v>
      </c>
      <c r="CL151" s="107">
        <v>7202.65</v>
      </c>
      <c r="CM151" s="108">
        <v>9990.6399999999976</v>
      </c>
      <c r="CN151" s="176"/>
      <c r="CR151" s="133"/>
      <c r="CS151" s="133"/>
    </row>
    <row r="152" spans="1:97" ht="15.75" customHeight="1" x14ac:dyDescent="0.2">
      <c r="A152" s="225">
        <v>146</v>
      </c>
      <c r="B152" s="223" t="s">
        <v>172</v>
      </c>
      <c r="C152" s="94">
        <v>5844.9</v>
      </c>
      <c r="D152" s="95">
        <v>13159.59327041719</v>
      </c>
      <c r="E152" s="95">
        <v>14124.010990447445</v>
      </c>
      <c r="F152" s="96">
        <f t="shared" si="142"/>
        <v>0</v>
      </c>
      <c r="G152" s="97">
        <f t="shared" si="143"/>
        <v>-964.41772003025471</v>
      </c>
      <c r="H152" s="164">
        <f t="shared" si="144"/>
        <v>-964.41772003025471</v>
      </c>
      <c r="I152" s="165">
        <v>21444.599586091856</v>
      </c>
      <c r="J152" s="95">
        <v>19222.885651793527</v>
      </c>
      <c r="K152" s="97">
        <f t="shared" si="145"/>
        <v>2221.7139342983282</v>
      </c>
      <c r="L152" s="97">
        <f t="shared" si="146"/>
        <v>0</v>
      </c>
      <c r="M152" s="166">
        <f t="shared" si="147"/>
        <v>2221.7139342983282</v>
      </c>
      <c r="N152" s="103">
        <v>21573.232877807044</v>
      </c>
      <c r="O152" s="98">
        <v>18944.670000000002</v>
      </c>
      <c r="P152" s="99">
        <f t="shared" si="148"/>
        <v>2628.5628778070422</v>
      </c>
      <c r="Q152" s="99">
        <f t="shared" si="149"/>
        <v>0</v>
      </c>
      <c r="R152" s="102">
        <f t="shared" si="150"/>
        <v>2628.5628778070422</v>
      </c>
      <c r="S152" s="103">
        <v>1157.2664536704701</v>
      </c>
      <c r="T152" s="97">
        <v>1306.47</v>
      </c>
      <c r="U152" s="99">
        <f t="shared" si="151"/>
        <v>0</v>
      </c>
      <c r="V152" s="101">
        <f t="shared" si="152"/>
        <v>-149.2035463295299</v>
      </c>
      <c r="W152" s="102">
        <v>-149.2035463295299</v>
      </c>
      <c r="X152" s="103">
        <v>0</v>
      </c>
      <c r="Y152" s="97">
        <v>0</v>
      </c>
      <c r="Z152" s="99">
        <f t="shared" si="153"/>
        <v>0</v>
      </c>
      <c r="AA152" s="101">
        <f t="shared" si="154"/>
        <v>0</v>
      </c>
      <c r="AB152" s="102">
        <v>0</v>
      </c>
      <c r="AC152" s="103">
        <v>0</v>
      </c>
      <c r="AD152" s="97">
        <v>0</v>
      </c>
      <c r="AE152" s="97">
        <f t="shared" si="155"/>
        <v>0</v>
      </c>
      <c r="AF152" s="97">
        <f t="shared" si="156"/>
        <v>0</v>
      </c>
      <c r="AG152" s="252">
        <f t="shared" si="157"/>
        <v>0</v>
      </c>
      <c r="AH152" s="103">
        <v>35638.728579851944</v>
      </c>
      <c r="AI152" s="97">
        <v>22827.348728386249</v>
      </c>
      <c r="AJ152" s="99">
        <f t="shared" si="158"/>
        <v>12811.379851465696</v>
      </c>
      <c r="AK152" s="181">
        <f t="shared" si="159"/>
        <v>0</v>
      </c>
      <c r="AL152" s="102">
        <f t="shared" si="160"/>
        <v>12811.379851465696</v>
      </c>
      <c r="AM152" s="103">
        <v>2212.2610814470154</v>
      </c>
      <c r="AN152" s="97">
        <v>1922.71</v>
      </c>
      <c r="AO152" s="97">
        <f t="shared" si="161"/>
        <v>289.55108144701535</v>
      </c>
      <c r="AP152" s="97">
        <f t="shared" si="162"/>
        <v>0</v>
      </c>
      <c r="AQ152" s="252">
        <f t="shared" si="163"/>
        <v>289.55108144701535</v>
      </c>
      <c r="AR152" s="103">
        <v>105.20798865878368</v>
      </c>
      <c r="AS152" s="97">
        <v>0</v>
      </c>
      <c r="AT152" s="99">
        <f t="shared" si="164"/>
        <v>105.20798865878368</v>
      </c>
      <c r="AU152" s="181">
        <f t="shared" si="165"/>
        <v>0</v>
      </c>
      <c r="AV152" s="100">
        <f t="shared" si="166"/>
        <v>105.20798865878368</v>
      </c>
      <c r="AW152" s="103">
        <v>2069.0570929773189</v>
      </c>
      <c r="AX152" s="97">
        <v>2922.3199999999997</v>
      </c>
      <c r="AY152" s="97">
        <f t="shared" si="167"/>
        <v>0</v>
      </c>
      <c r="AZ152" s="97">
        <f t="shared" si="168"/>
        <v>-853.26290702268079</v>
      </c>
      <c r="BA152" s="102">
        <f t="shared" si="169"/>
        <v>-853.26290702268079</v>
      </c>
      <c r="BB152" s="103">
        <v>15298.721745605901</v>
      </c>
      <c r="BC152" s="97">
        <v>9256.64</v>
      </c>
      <c r="BD152" s="99">
        <f t="shared" si="170"/>
        <v>6042.0817456059012</v>
      </c>
      <c r="BE152" s="181">
        <f t="shared" si="171"/>
        <v>0</v>
      </c>
      <c r="BF152" s="100">
        <f t="shared" si="172"/>
        <v>6042.0817456059012</v>
      </c>
      <c r="BG152" s="103">
        <v>80339.86352467112</v>
      </c>
      <c r="BH152" s="97">
        <v>24471.631607790554</v>
      </c>
      <c r="BI152" s="97">
        <f t="shared" si="173"/>
        <v>55868.23191688057</v>
      </c>
      <c r="BJ152" s="97">
        <f t="shared" si="174"/>
        <v>0</v>
      </c>
      <c r="BK152" s="252">
        <f t="shared" si="175"/>
        <v>55868.23191688057</v>
      </c>
      <c r="BL152" s="103">
        <v>5324.6470663263926</v>
      </c>
      <c r="BM152" s="97">
        <v>7812.2687540207071</v>
      </c>
      <c r="BN152" s="99">
        <f t="shared" si="176"/>
        <v>0</v>
      </c>
      <c r="BO152" s="181">
        <f t="shared" si="177"/>
        <v>-2487.6216876943145</v>
      </c>
      <c r="BP152" s="100">
        <f t="shared" si="178"/>
        <v>-2487.6216876943145</v>
      </c>
      <c r="BQ152" s="103">
        <v>4.675739648217764</v>
      </c>
      <c r="BR152" s="97">
        <v>0</v>
      </c>
      <c r="BS152" s="97">
        <f t="shared" si="179"/>
        <v>4.675739648217764</v>
      </c>
      <c r="BT152" s="97">
        <f t="shared" si="180"/>
        <v>0</v>
      </c>
      <c r="BU152" s="102">
        <f t="shared" si="181"/>
        <v>4.675739648217764</v>
      </c>
      <c r="BV152" s="103">
        <v>15731.474992826777</v>
      </c>
      <c r="BW152" s="97">
        <v>13968.82</v>
      </c>
      <c r="BX152" s="99">
        <f t="shared" si="182"/>
        <v>1762.6549928267777</v>
      </c>
      <c r="BY152" s="101">
        <f t="shared" si="183"/>
        <v>0</v>
      </c>
      <c r="BZ152" s="250">
        <f t="shared" si="184"/>
        <v>1762.6549928267777</v>
      </c>
      <c r="CA152" s="103">
        <v>0</v>
      </c>
      <c r="CB152" s="97">
        <v>0</v>
      </c>
      <c r="CC152" s="97">
        <f t="shared" si="185"/>
        <v>0</v>
      </c>
      <c r="CD152" s="97">
        <f t="shared" si="186"/>
        <v>0</v>
      </c>
      <c r="CE152" s="102">
        <f t="shared" si="187"/>
        <v>0</v>
      </c>
      <c r="CF152" s="254">
        <f t="shared" si="188"/>
        <v>214059.33000000007</v>
      </c>
      <c r="CG152" s="97">
        <f t="shared" si="189"/>
        <v>136779.77573243849</v>
      </c>
      <c r="CH152" s="97">
        <f t="shared" si="190"/>
        <v>77279.554267561587</v>
      </c>
      <c r="CI152" s="104">
        <f t="shared" si="191"/>
        <v>0</v>
      </c>
      <c r="CJ152" s="97">
        <f t="shared" si="192"/>
        <v>77279.554267561587</v>
      </c>
      <c r="CK152" s="259">
        <f t="shared" si="140"/>
        <v>0.638980677611382</v>
      </c>
      <c r="CL152" s="107">
        <v>18406.400000000001</v>
      </c>
      <c r="CM152" s="108">
        <v>21299.470000000012</v>
      </c>
      <c r="CN152" s="176"/>
      <c r="CR152" s="133"/>
      <c r="CS152" s="133"/>
    </row>
    <row r="153" spans="1:97" ht="15.75" customHeight="1" x14ac:dyDescent="0.2">
      <c r="A153" s="225">
        <v>147</v>
      </c>
      <c r="B153" s="223" t="s">
        <v>173</v>
      </c>
      <c r="C153" s="94">
        <v>4512.3999999999996</v>
      </c>
      <c r="D153" s="95">
        <v>10874.069128505171</v>
      </c>
      <c r="E153" s="95">
        <v>12024.478752539217</v>
      </c>
      <c r="F153" s="96">
        <f t="shared" si="142"/>
        <v>0</v>
      </c>
      <c r="G153" s="97">
        <f t="shared" si="143"/>
        <v>-1150.4096240340459</v>
      </c>
      <c r="H153" s="164">
        <f t="shared" si="144"/>
        <v>-1150.4096240340459</v>
      </c>
      <c r="I153" s="165">
        <v>19725.061640803407</v>
      </c>
      <c r="J153" s="95">
        <v>20309.726189672794</v>
      </c>
      <c r="K153" s="97">
        <f t="shared" si="145"/>
        <v>0</v>
      </c>
      <c r="L153" s="97">
        <f t="shared" si="146"/>
        <v>-584.66454886938664</v>
      </c>
      <c r="M153" s="166">
        <f t="shared" si="147"/>
        <v>-584.66454886938664</v>
      </c>
      <c r="N153" s="103">
        <v>16437.990605961997</v>
      </c>
      <c r="O153" s="98">
        <v>15205.539999999999</v>
      </c>
      <c r="P153" s="99">
        <f t="shared" si="148"/>
        <v>1232.450605961998</v>
      </c>
      <c r="Q153" s="99">
        <f t="shared" si="149"/>
        <v>0</v>
      </c>
      <c r="R153" s="102">
        <f t="shared" si="150"/>
        <v>1232.450605961998</v>
      </c>
      <c r="S153" s="103">
        <v>399.36369795053707</v>
      </c>
      <c r="T153" s="97">
        <v>1007.25</v>
      </c>
      <c r="U153" s="99">
        <f t="shared" si="151"/>
        <v>0</v>
      </c>
      <c r="V153" s="101">
        <f t="shared" si="152"/>
        <v>-607.88630204946298</v>
      </c>
      <c r="W153" s="102">
        <v>-607.88630204946298</v>
      </c>
      <c r="X153" s="103">
        <v>0</v>
      </c>
      <c r="Y153" s="97">
        <v>0</v>
      </c>
      <c r="Z153" s="99">
        <f t="shared" si="153"/>
        <v>0</v>
      </c>
      <c r="AA153" s="101">
        <f t="shared" si="154"/>
        <v>0</v>
      </c>
      <c r="AB153" s="102">
        <v>0</v>
      </c>
      <c r="AC153" s="103">
        <v>0</v>
      </c>
      <c r="AD153" s="97">
        <v>0</v>
      </c>
      <c r="AE153" s="97">
        <f t="shared" si="155"/>
        <v>0</v>
      </c>
      <c r="AF153" s="97">
        <f t="shared" si="156"/>
        <v>0</v>
      </c>
      <c r="AG153" s="252">
        <f t="shared" si="157"/>
        <v>0</v>
      </c>
      <c r="AH153" s="103">
        <v>27017.83371218916</v>
      </c>
      <c r="AI153" s="97">
        <v>21335.57707301576</v>
      </c>
      <c r="AJ153" s="99">
        <f t="shared" si="158"/>
        <v>5682.2566391733999</v>
      </c>
      <c r="AK153" s="181">
        <f t="shared" si="159"/>
        <v>0</v>
      </c>
      <c r="AL153" s="102">
        <f t="shared" si="160"/>
        <v>5682.2566391733999</v>
      </c>
      <c r="AM153" s="103">
        <v>1662.9173141251285</v>
      </c>
      <c r="AN153" s="97">
        <v>1463.0200000000002</v>
      </c>
      <c r="AO153" s="97">
        <f t="shared" si="161"/>
        <v>199.89731412512833</v>
      </c>
      <c r="AP153" s="97">
        <f t="shared" si="162"/>
        <v>0</v>
      </c>
      <c r="AQ153" s="252">
        <f t="shared" si="163"/>
        <v>199.89731412512833</v>
      </c>
      <c r="AR153" s="103">
        <v>81.236392902041743</v>
      </c>
      <c r="AS153" s="97">
        <v>0</v>
      </c>
      <c r="AT153" s="99">
        <f t="shared" si="164"/>
        <v>81.236392902041743</v>
      </c>
      <c r="AU153" s="181">
        <f t="shared" si="165"/>
        <v>0</v>
      </c>
      <c r="AV153" s="100">
        <f t="shared" si="166"/>
        <v>81.236392902041743</v>
      </c>
      <c r="AW153" s="103">
        <v>2035.1824873828182</v>
      </c>
      <c r="AX153" s="97">
        <v>2709.4599999999996</v>
      </c>
      <c r="AY153" s="97">
        <f t="shared" si="167"/>
        <v>0</v>
      </c>
      <c r="AZ153" s="97">
        <f t="shared" si="168"/>
        <v>-674.2775126171814</v>
      </c>
      <c r="BA153" s="102">
        <f t="shared" si="169"/>
        <v>-674.2775126171814</v>
      </c>
      <c r="BB153" s="103">
        <v>9512.4281753193736</v>
      </c>
      <c r="BC153" s="97">
        <v>7016.92</v>
      </c>
      <c r="BD153" s="99">
        <f t="shared" si="170"/>
        <v>2495.5081753193735</v>
      </c>
      <c r="BE153" s="181">
        <f t="shared" si="171"/>
        <v>0</v>
      </c>
      <c r="BF153" s="100">
        <f t="shared" si="172"/>
        <v>2495.5081753193735</v>
      </c>
      <c r="BG153" s="103">
        <v>43724.834815914488</v>
      </c>
      <c r="BH153" s="97">
        <v>39000.284479122573</v>
      </c>
      <c r="BI153" s="97">
        <f t="shared" si="173"/>
        <v>4724.5503367919155</v>
      </c>
      <c r="BJ153" s="97">
        <f t="shared" si="174"/>
        <v>0</v>
      </c>
      <c r="BK153" s="252">
        <f t="shared" si="175"/>
        <v>4724.5503367919155</v>
      </c>
      <c r="BL153" s="103">
        <v>5225.6741524187519</v>
      </c>
      <c r="BM153" s="97">
        <v>7646.8995798469405</v>
      </c>
      <c r="BN153" s="99">
        <f t="shared" si="176"/>
        <v>0</v>
      </c>
      <c r="BO153" s="181">
        <f t="shared" si="177"/>
        <v>-2421.2254274281886</v>
      </c>
      <c r="BP153" s="100">
        <f t="shared" si="178"/>
        <v>-2421.2254274281886</v>
      </c>
      <c r="BQ153" s="103">
        <v>3.5607050500121984</v>
      </c>
      <c r="BR153" s="97">
        <v>0</v>
      </c>
      <c r="BS153" s="97">
        <f t="shared" si="179"/>
        <v>3.5607050500121984</v>
      </c>
      <c r="BT153" s="97">
        <f t="shared" si="180"/>
        <v>0</v>
      </c>
      <c r="BU153" s="102">
        <f t="shared" si="181"/>
        <v>3.5607050500121984</v>
      </c>
      <c r="BV153" s="103">
        <v>11014.197170763515</v>
      </c>
      <c r="BW153" s="97">
        <v>15294.46</v>
      </c>
      <c r="BX153" s="99">
        <f t="shared" si="182"/>
        <v>0</v>
      </c>
      <c r="BY153" s="101">
        <f t="shared" si="183"/>
        <v>-4280.2628292364843</v>
      </c>
      <c r="BZ153" s="250">
        <f t="shared" si="184"/>
        <v>-4280.2628292364843</v>
      </c>
      <c r="CA153" s="103">
        <v>0</v>
      </c>
      <c r="CB153" s="97">
        <v>0</v>
      </c>
      <c r="CC153" s="97">
        <f t="shared" si="185"/>
        <v>0</v>
      </c>
      <c r="CD153" s="97">
        <f t="shared" si="186"/>
        <v>0</v>
      </c>
      <c r="CE153" s="102">
        <f t="shared" si="187"/>
        <v>0</v>
      </c>
      <c r="CF153" s="254">
        <f t="shared" si="188"/>
        <v>147714.34999928638</v>
      </c>
      <c r="CG153" s="97">
        <f t="shared" si="189"/>
        <v>143013.61607419729</v>
      </c>
      <c r="CH153" s="97">
        <f t="shared" si="190"/>
        <v>4700.7339250890946</v>
      </c>
      <c r="CI153" s="104">
        <f t="shared" si="191"/>
        <v>0</v>
      </c>
      <c r="CJ153" s="97">
        <f t="shared" si="192"/>
        <v>4700.7339250890946</v>
      </c>
      <c r="CK153" s="259">
        <f t="shared" si="140"/>
        <v>0.96817686348610132</v>
      </c>
      <c r="CL153" s="107">
        <v>8729.76</v>
      </c>
      <c r="CM153" s="108">
        <v>14710.990000000002</v>
      </c>
      <c r="CN153" s="176"/>
      <c r="CR153" s="133"/>
      <c r="CS153" s="133"/>
    </row>
    <row r="154" spans="1:97" ht="15.75" customHeight="1" x14ac:dyDescent="0.2">
      <c r="A154" s="225">
        <v>148</v>
      </c>
      <c r="B154" s="223" t="s">
        <v>174</v>
      </c>
      <c r="C154" s="94">
        <v>2755.9</v>
      </c>
      <c r="D154" s="95">
        <v>6432.7508031554644</v>
      </c>
      <c r="E154" s="95">
        <v>6948.1022810420973</v>
      </c>
      <c r="F154" s="96">
        <f t="shared" si="142"/>
        <v>0</v>
      </c>
      <c r="G154" s="97">
        <f t="shared" si="143"/>
        <v>-515.35147788663289</v>
      </c>
      <c r="H154" s="164">
        <f t="shared" si="144"/>
        <v>-515.35147788663289</v>
      </c>
      <c r="I154" s="165">
        <v>12667.035067683681</v>
      </c>
      <c r="J154" s="95">
        <v>16220.087402538826</v>
      </c>
      <c r="K154" s="97">
        <f t="shared" si="145"/>
        <v>0</v>
      </c>
      <c r="L154" s="97">
        <f t="shared" si="146"/>
        <v>-3553.0523348551451</v>
      </c>
      <c r="M154" s="166">
        <f t="shared" si="147"/>
        <v>-3553.0523348551451</v>
      </c>
      <c r="N154" s="103">
        <v>10455.352701164225</v>
      </c>
      <c r="O154" s="98">
        <v>9204.630000000001</v>
      </c>
      <c r="P154" s="99">
        <f t="shared" si="148"/>
        <v>1250.7227011642244</v>
      </c>
      <c r="Q154" s="99">
        <f t="shared" si="149"/>
        <v>0</v>
      </c>
      <c r="R154" s="102">
        <f t="shared" si="150"/>
        <v>1250.7227011642244</v>
      </c>
      <c r="S154" s="103">
        <v>538.23356861005141</v>
      </c>
      <c r="T154" s="97">
        <v>703.35</v>
      </c>
      <c r="U154" s="99">
        <f t="shared" si="151"/>
        <v>0</v>
      </c>
      <c r="V154" s="101">
        <f t="shared" si="152"/>
        <v>-165.11643138994862</v>
      </c>
      <c r="W154" s="102">
        <v>-165.11643138994862</v>
      </c>
      <c r="X154" s="103">
        <v>0</v>
      </c>
      <c r="Y154" s="97">
        <v>0</v>
      </c>
      <c r="Z154" s="99">
        <f t="shared" si="153"/>
        <v>0</v>
      </c>
      <c r="AA154" s="101">
        <f t="shared" si="154"/>
        <v>0</v>
      </c>
      <c r="AB154" s="102">
        <v>0</v>
      </c>
      <c r="AC154" s="103">
        <v>0</v>
      </c>
      <c r="AD154" s="97">
        <v>0</v>
      </c>
      <c r="AE154" s="97">
        <f t="shared" si="155"/>
        <v>0</v>
      </c>
      <c r="AF154" s="97">
        <f t="shared" si="156"/>
        <v>0</v>
      </c>
      <c r="AG154" s="252">
        <f t="shared" si="157"/>
        <v>0</v>
      </c>
      <c r="AH154" s="103">
        <v>17021.678808406596</v>
      </c>
      <c r="AI154" s="97">
        <v>12789.754243106758</v>
      </c>
      <c r="AJ154" s="99">
        <f t="shared" si="158"/>
        <v>4231.9245652998379</v>
      </c>
      <c r="AK154" s="181">
        <f t="shared" si="159"/>
        <v>0</v>
      </c>
      <c r="AL154" s="102">
        <f t="shared" si="160"/>
        <v>4231.9245652998379</v>
      </c>
      <c r="AM154" s="103">
        <v>1037.6920814690611</v>
      </c>
      <c r="AN154" s="97">
        <v>895.99</v>
      </c>
      <c r="AO154" s="97">
        <f t="shared" si="161"/>
        <v>141.70208146906111</v>
      </c>
      <c r="AP154" s="97">
        <f t="shared" si="162"/>
        <v>0</v>
      </c>
      <c r="AQ154" s="252">
        <f t="shared" si="163"/>
        <v>141.70208146906111</v>
      </c>
      <c r="AR154" s="103">
        <v>49.606675760496849</v>
      </c>
      <c r="AS154" s="97">
        <v>602.39</v>
      </c>
      <c r="AT154" s="99">
        <f t="shared" si="164"/>
        <v>0</v>
      </c>
      <c r="AU154" s="181">
        <f t="shared" si="165"/>
        <v>-552.78332423950314</v>
      </c>
      <c r="AV154" s="100">
        <f t="shared" si="166"/>
        <v>-552.78332423950314</v>
      </c>
      <c r="AW154" s="103">
        <v>1048.6948800820358</v>
      </c>
      <c r="AX154" s="97">
        <v>1473.26</v>
      </c>
      <c r="AY154" s="97">
        <f t="shared" si="167"/>
        <v>0</v>
      </c>
      <c r="AZ154" s="97">
        <f t="shared" si="168"/>
        <v>-424.56511991796424</v>
      </c>
      <c r="BA154" s="102">
        <f t="shared" si="169"/>
        <v>-424.56511991796424</v>
      </c>
      <c r="BB154" s="103">
        <v>4530.9315531449029</v>
      </c>
      <c r="BC154" s="97">
        <v>4676.3100000000004</v>
      </c>
      <c r="BD154" s="99">
        <f t="shared" si="170"/>
        <v>0</v>
      </c>
      <c r="BE154" s="181">
        <f t="shared" si="171"/>
        <v>-145.37844685509754</v>
      </c>
      <c r="BF154" s="100">
        <f t="shared" si="172"/>
        <v>-145.37844685509754</v>
      </c>
      <c r="BG154" s="103">
        <v>33106.363563028332</v>
      </c>
      <c r="BH154" s="97">
        <v>14392.150803895276</v>
      </c>
      <c r="BI154" s="97">
        <f t="shared" si="173"/>
        <v>18714.212759133057</v>
      </c>
      <c r="BJ154" s="97">
        <f t="shared" si="174"/>
        <v>0</v>
      </c>
      <c r="BK154" s="252">
        <f t="shared" si="175"/>
        <v>18714.212759133057</v>
      </c>
      <c r="BL154" s="103">
        <v>6733.2881994934423</v>
      </c>
      <c r="BM154" s="97">
        <v>6310.5395570003238</v>
      </c>
      <c r="BN154" s="99">
        <f t="shared" si="176"/>
        <v>422.7486424931185</v>
      </c>
      <c r="BO154" s="181">
        <f t="shared" si="177"/>
        <v>0</v>
      </c>
      <c r="BP154" s="100">
        <f t="shared" si="178"/>
        <v>422.7486424931185</v>
      </c>
      <c r="BQ154" s="103">
        <v>5.5117847584166775</v>
      </c>
      <c r="BR154" s="97">
        <v>0</v>
      </c>
      <c r="BS154" s="97">
        <f t="shared" si="179"/>
        <v>5.5117847584166775</v>
      </c>
      <c r="BT154" s="97">
        <f t="shared" si="180"/>
        <v>0</v>
      </c>
      <c r="BU154" s="102">
        <f t="shared" si="181"/>
        <v>5.5117847584166775</v>
      </c>
      <c r="BV154" s="103">
        <v>7001.799943814297</v>
      </c>
      <c r="BW154" s="97">
        <v>5888.23</v>
      </c>
      <c r="BX154" s="99">
        <f t="shared" si="182"/>
        <v>1113.5699438142974</v>
      </c>
      <c r="BY154" s="101">
        <f t="shared" si="183"/>
        <v>0</v>
      </c>
      <c r="BZ154" s="250">
        <f t="shared" si="184"/>
        <v>1113.5699438142974</v>
      </c>
      <c r="CA154" s="103">
        <v>0</v>
      </c>
      <c r="CB154" s="97">
        <v>0</v>
      </c>
      <c r="CC154" s="97">
        <f t="shared" si="185"/>
        <v>0</v>
      </c>
      <c r="CD154" s="97">
        <f t="shared" si="186"/>
        <v>0</v>
      </c>
      <c r="CE154" s="102">
        <f t="shared" si="187"/>
        <v>0</v>
      </c>
      <c r="CF154" s="254">
        <f t="shared" si="188"/>
        <v>100628.93963057103</v>
      </c>
      <c r="CG154" s="97">
        <f t="shared" si="189"/>
        <v>80104.794287583281</v>
      </c>
      <c r="CH154" s="97">
        <f t="shared" si="190"/>
        <v>20524.145342987744</v>
      </c>
      <c r="CI154" s="104">
        <f t="shared" si="191"/>
        <v>0</v>
      </c>
      <c r="CJ154" s="97">
        <f t="shared" si="192"/>
        <v>20524.145342987744</v>
      </c>
      <c r="CK154" s="259">
        <f t="shared" si="140"/>
        <v>0.79604132351651535</v>
      </c>
      <c r="CL154" s="107">
        <v>7464.29</v>
      </c>
      <c r="CM154" s="108">
        <v>9782.0399999999972</v>
      </c>
      <c r="CN154" s="176"/>
      <c r="CR154" s="133"/>
      <c r="CS154" s="133"/>
    </row>
    <row r="155" spans="1:97" ht="15.75" customHeight="1" x14ac:dyDescent="0.2">
      <c r="A155" s="225">
        <v>149</v>
      </c>
      <c r="B155" s="223" t="s">
        <v>175</v>
      </c>
      <c r="C155" s="94">
        <v>3201</v>
      </c>
      <c r="D155" s="95">
        <v>9065.2405682138105</v>
      </c>
      <c r="E155" s="95">
        <v>9571.0145389776062</v>
      </c>
      <c r="F155" s="96">
        <f t="shared" si="142"/>
        <v>0</v>
      </c>
      <c r="G155" s="97">
        <f t="shared" si="143"/>
        <v>-505.77397076379566</v>
      </c>
      <c r="H155" s="164">
        <f t="shared" si="144"/>
        <v>-505.77397076379566</v>
      </c>
      <c r="I155" s="165">
        <v>21632.400883147628</v>
      </c>
      <c r="J155" s="95">
        <v>24543.688181077654</v>
      </c>
      <c r="K155" s="97">
        <f t="shared" si="145"/>
        <v>0</v>
      </c>
      <c r="L155" s="97">
        <f t="shared" si="146"/>
        <v>-2911.2872979300264</v>
      </c>
      <c r="M155" s="166">
        <f t="shared" si="147"/>
        <v>-2911.2872979300264</v>
      </c>
      <c r="N155" s="103">
        <v>22178.164990997277</v>
      </c>
      <c r="O155" s="98">
        <v>20019.330000000002</v>
      </c>
      <c r="P155" s="99">
        <f t="shared" si="148"/>
        <v>2158.8349909972749</v>
      </c>
      <c r="Q155" s="99">
        <f t="shared" si="149"/>
        <v>0</v>
      </c>
      <c r="R155" s="102">
        <f t="shared" si="150"/>
        <v>2158.8349909972749</v>
      </c>
      <c r="S155" s="103">
        <v>328.10699593503011</v>
      </c>
      <c r="T155" s="97">
        <v>812.29000000000008</v>
      </c>
      <c r="U155" s="99">
        <f t="shared" si="151"/>
        <v>0</v>
      </c>
      <c r="V155" s="101">
        <f t="shared" si="152"/>
        <v>-484.18300406496996</v>
      </c>
      <c r="W155" s="102">
        <v>-484.18300406496996</v>
      </c>
      <c r="X155" s="103">
        <v>0</v>
      </c>
      <c r="Y155" s="97">
        <v>0</v>
      </c>
      <c r="Z155" s="99">
        <f t="shared" si="153"/>
        <v>0</v>
      </c>
      <c r="AA155" s="101">
        <f t="shared" si="154"/>
        <v>0</v>
      </c>
      <c r="AB155" s="102">
        <v>0</v>
      </c>
      <c r="AC155" s="103">
        <v>0</v>
      </c>
      <c r="AD155" s="97">
        <v>0</v>
      </c>
      <c r="AE155" s="97">
        <f t="shared" si="155"/>
        <v>0</v>
      </c>
      <c r="AF155" s="97">
        <f t="shared" si="156"/>
        <v>0</v>
      </c>
      <c r="AG155" s="252">
        <f t="shared" si="157"/>
        <v>0</v>
      </c>
      <c r="AH155" s="103">
        <v>20332.79110048732</v>
      </c>
      <c r="AI155" s="97">
        <v>11045.051729357283</v>
      </c>
      <c r="AJ155" s="99">
        <f t="shared" si="158"/>
        <v>9287.7393711300374</v>
      </c>
      <c r="AK155" s="181">
        <f t="shared" si="159"/>
        <v>0</v>
      </c>
      <c r="AL155" s="102">
        <f t="shared" si="160"/>
        <v>9287.7393711300374</v>
      </c>
      <c r="AM155" s="103">
        <v>1398.8472511056682</v>
      </c>
      <c r="AN155" s="97">
        <v>1206.73</v>
      </c>
      <c r="AO155" s="97">
        <f t="shared" si="161"/>
        <v>192.11725110566817</v>
      </c>
      <c r="AP155" s="97">
        <f t="shared" si="162"/>
        <v>0</v>
      </c>
      <c r="AQ155" s="252">
        <f t="shared" si="163"/>
        <v>192.11725110566817</v>
      </c>
      <c r="AR155" s="103">
        <v>60.81501148826132</v>
      </c>
      <c r="AS155" s="97">
        <v>0</v>
      </c>
      <c r="AT155" s="99">
        <f t="shared" si="164"/>
        <v>60.81501148826132</v>
      </c>
      <c r="AU155" s="181">
        <f t="shared" si="165"/>
        <v>0</v>
      </c>
      <c r="AV155" s="100">
        <f t="shared" si="166"/>
        <v>60.81501148826132</v>
      </c>
      <c r="AW155" s="103">
        <v>1445.2506196028894</v>
      </c>
      <c r="AX155" s="97">
        <v>0</v>
      </c>
      <c r="AY155" s="97">
        <f t="shared" si="167"/>
        <v>1445.2506196028894</v>
      </c>
      <c r="AZ155" s="97">
        <f t="shared" si="168"/>
        <v>0</v>
      </c>
      <c r="BA155" s="102">
        <f t="shared" si="169"/>
        <v>1445.2506196028894</v>
      </c>
      <c r="BB155" s="103">
        <v>2847.2901901989908</v>
      </c>
      <c r="BC155" s="97">
        <v>4891.3</v>
      </c>
      <c r="BD155" s="99">
        <f t="shared" si="170"/>
        <v>0</v>
      </c>
      <c r="BE155" s="181">
        <f t="shared" si="171"/>
        <v>-2044.0098098010094</v>
      </c>
      <c r="BF155" s="100">
        <f t="shared" si="172"/>
        <v>-2044.0098098010094</v>
      </c>
      <c r="BG155" s="103">
        <v>29506.861194650028</v>
      </c>
      <c r="BH155" s="97">
        <v>6793.1797015639168</v>
      </c>
      <c r="BI155" s="97">
        <f t="shared" si="173"/>
        <v>22713.681493086111</v>
      </c>
      <c r="BJ155" s="97">
        <f t="shared" si="174"/>
        <v>0</v>
      </c>
      <c r="BK155" s="252">
        <f t="shared" si="175"/>
        <v>22713.681493086111</v>
      </c>
      <c r="BL155" s="103">
        <v>2876.1021736710909</v>
      </c>
      <c r="BM155" s="97">
        <v>7354.6576202956585</v>
      </c>
      <c r="BN155" s="99">
        <f t="shared" si="176"/>
        <v>0</v>
      </c>
      <c r="BO155" s="181">
        <f t="shared" si="177"/>
        <v>-4478.5554466245676</v>
      </c>
      <c r="BP155" s="100">
        <f t="shared" si="178"/>
        <v>-4478.5554466245676</v>
      </c>
      <c r="BQ155" s="103">
        <v>5.1216377569369502</v>
      </c>
      <c r="BR155" s="97">
        <v>0</v>
      </c>
      <c r="BS155" s="97">
        <f t="shared" si="179"/>
        <v>5.1216377569369502</v>
      </c>
      <c r="BT155" s="97">
        <f t="shared" si="180"/>
        <v>0</v>
      </c>
      <c r="BU155" s="102">
        <f t="shared" si="181"/>
        <v>5.1216377569369502</v>
      </c>
      <c r="BV155" s="103">
        <v>6539.6673827450777</v>
      </c>
      <c r="BW155" s="97">
        <v>33901.1</v>
      </c>
      <c r="BX155" s="99">
        <f t="shared" si="182"/>
        <v>0</v>
      </c>
      <c r="BY155" s="101">
        <f t="shared" si="183"/>
        <v>-27361.432617254919</v>
      </c>
      <c r="BZ155" s="250">
        <f t="shared" si="184"/>
        <v>-27361.432617254919</v>
      </c>
      <c r="CA155" s="103">
        <v>0</v>
      </c>
      <c r="CB155" s="97">
        <v>0</v>
      </c>
      <c r="CC155" s="97">
        <f t="shared" si="185"/>
        <v>0</v>
      </c>
      <c r="CD155" s="97">
        <f t="shared" si="186"/>
        <v>0</v>
      </c>
      <c r="CE155" s="102">
        <f t="shared" si="187"/>
        <v>0</v>
      </c>
      <c r="CF155" s="254">
        <f t="shared" si="188"/>
        <v>118216.66000000002</v>
      </c>
      <c r="CG155" s="97">
        <f t="shared" si="189"/>
        <v>120138.34177127213</v>
      </c>
      <c r="CH155" s="97">
        <f t="shared" si="190"/>
        <v>0</v>
      </c>
      <c r="CI155" s="104">
        <f t="shared" si="191"/>
        <v>-1921.6817712721095</v>
      </c>
      <c r="CJ155" s="97">
        <f t="shared" si="192"/>
        <v>-1921.6817712721095</v>
      </c>
      <c r="CK155" s="259">
        <f t="shared" si="140"/>
        <v>1.0162555918199019</v>
      </c>
      <c r="CL155" s="107">
        <v>7159.03</v>
      </c>
      <c r="CM155" s="108">
        <v>11570.739999999998</v>
      </c>
      <c r="CN155" s="176"/>
      <c r="CR155" s="133"/>
      <c r="CS155" s="133"/>
    </row>
    <row r="156" spans="1:97" ht="15.75" customHeight="1" x14ac:dyDescent="0.2">
      <c r="A156" s="225">
        <v>150</v>
      </c>
      <c r="B156" s="223" t="s">
        <v>176</v>
      </c>
      <c r="C156" s="94">
        <v>11078.5</v>
      </c>
      <c r="D156" s="95">
        <v>50456.354041344573</v>
      </c>
      <c r="E156" s="95">
        <v>48482.525032858095</v>
      </c>
      <c r="F156" s="96">
        <f t="shared" si="142"/>
        <v>1973.8290084864784</v>
      </c>
      <c r="G156" s="97">
        <f t="shared" si="143"/>
        <v>0</v>
      </c>
      <c r="H156" s="164">
        <f t="shared" si="144"/>
        <v>1973.8290084864784</v>
      </c>
      <c r="I156" s="165">
        <v>60061.318288531751</v>
      </c>
      <c r="J156" s="95">
        <v>55472.020627808248</v>
      </c>
      <c r="K156" s="97">
        <f t="shared" si="145"/>
        <v>4589.2976607235032</v>
      </c>
      <c r="L156" s="97">
        <f t="shared" si="146"/>
        <v>0</v>
      </c>
      <c r="M156" s="166">
        <f t="shared" si="147"/>
        <v>4589.2976607235032</v>
      </c>
      <c r="N156" s="103">
        <v>37882.396928062153</v>
      </c>
      <c r="O156" s="98">
        <v>33671.389999999992</v>
      </c>
      <c r="P156" s="99">
        <f t="shared" si="148"/>
        <v>4211.006928062161</v>
      </c>
      <c r="Q156" s="99">
        <f t="shared" si="149"/>
        <v>0</v>
      </c>
      <c r="R156" s="102">
        <f t="shared" si="150"/>
        <v>4211.006928062161</v>
      </c>
      <c r="S156" s="103">
        <v>1905.485233476908</v>
      </c>
      <c r="T156" s="97">
        <v>2696.9700000000003</v>
      </c>
      <c r="U156" s="99">
        <f t="shared" si="151"/>
        <v>0</v>
      </c>
      <c r="V156" s="101">
        <f t="shared" si="152"/>
        <v>-791.48476652309228</v>
      </c>
      <c r="W156" s="102">
        <v>-791.48476652309228</v>
      </c>
      <c r="X156" s="103">
        <v>44024.950314686525</v>
      </c>
      <c r="Y156" s="97">
        <v>32358.693333333333</v>
      </c>
      <c r="Z156" s="99">
        <f t="shared" si="153"/>
        <v>11666.256981353192</v>
      </c>
      <c r="AA156" s="101">
        <f t="shared" si="154"/>
        <v>0</v>
      </c>
      <c r="AB156" s="102">
        <v>11666.256981353192</v>
      </c>
      <c r="AC156" s="103">
        <v>2224.5242753323373</v>
      </c>
      <c r="AD156" s="97">
        <v>388.96999999999991</v>
      </c>
      <c r="AE156" s="97">
        <f t="shared" si="155"/>
        <v>1835.5542753323375</v>
      </c>
      <c r="AF156" s="97">
        <f t="shared" si="156"/>
        <v>0</v>
      </c>
      <c r="AG156" s="252">
        <f t="shared" si="157"/>
        <v>1835.5542753323375</v>
      </c>
      <c r="AH156" s="103">
        <v>66115.631103617867</v>
      </c>
      <c r="AI156" s="97">
        <v>78095.811217422917</v>
      </c>
      <c r="AJ156" s="99">
        <f t="shared" si="158"/>
        <v>0</v>
      </c>
      <c r="AK156" s="181">
        <f t="shared" si="159"/>
        <v>-11980.18011380505</v>
      </c>
      <c r="AL156" s="102">
        <f t="shared" si="160"/>
        <v>-11980.18011380505</v>
      </c>
      <c r="AM156" s="103">
        <v>2548.008090862867</v>
      </c>
      <c r="AN156" s="97">
        <v>2146.4500000000003</v>
      </c>
      <c r="AO156" s="97">
        <f t="shared" si="161"/>
        <v>401.55809086286672</v>
      </c>
      <c r="AP156" s="97">
        <f t="shared" si="162"/>
        <v>0</v>
      </c>
      <c r="AQ156" s="252">
        <f t="shared" si="163"/>
        <v>401.55809086286672</v>
      </c>
      <c r="AR156" s="103">
        <v>105.24696776855953</v>
      </c>
      <c r="AS156" s="97">
        <v>145.26</v>
      </c>
      <c r="AT156" s="99">
        <f t="shared" si="164"/>
        <v>0</v>
      </c>
      <c r="AU156" s="181">
        <f t="shared" si="165"/>
        <v>-40.013032231440462</v>
      </c>
      <c r="AV156" s="100">
        <f t="shared" si="166"/>
        <v>-40.013032231440462</v>
      </c>
      <c r="AW156" s="103">
        <v>3578.3175040861161</v>
      </c>
      <c r="AX156" s="97">
        <v>2681.09</v>
      </c>
      <c r="AY156" s="97">
        <f t="shared" si="167"/>
        <v>897.22750408611591</v>
      </c>
      <c r="AZ156" s="97">
        <f t="shared" si="168"/>
        <v>0</v>
      </c>
      <c r="BA156" s="102">
        <f t="shared" si="169"/>
        <v>897.22750408611591</v>
      </c>
      <c r="BB156" s="103">
        <v>15376.844605496944</v>
      </c>
      <c r="BC156" s="97">
        <v>11026.640000000001</v>
      </c>
      <c r="BD156" s="99">
        <f t="shared" si="170"/>
        <v>4350.2046054969433</v>
      </c>
      <c r="BE156" s="181">
        <f t="shared" si="171"/>
        <v>0</v>
      </c>
      <c r="BF156" s="100">
        <f t="shared" si="172"/>
        <v>4350.2046054969433</v>
      </c>
      <c r="BG156" s="103">
        <v>103161.67227219843</v>
      </c>
      <c r="BH156" s="97">
        <f>165753.359586934+351</f>
        <v>166104.35958693401</v>
      </c>
      <c r="BI156" s="97">
        <f t="shared" si="173"/>
        <v>0</v>
      </c>
      <c r="BJ156" s="97">
        <f t="shared" si="174"/>
        <v>-62942.68731473558</v>
      </c>
      <c r="BK156" s="252">
        <f t="shared" si="175"/>
        <v>-62942.68731473558</v>
      </c>
      <c r="BL156" s="103">
        <v>5511.4696623356431</v>
      </c>
      <c r="BM156" s="97">
        <v>11011.824535764508</v>
      </c>
      <c r="BN156" s="99">
        <f t="shared" si="176"/>
        <v>0</v>
      </c>
      <c r="BO156" s="181">
        <f t="shared" si="177"/>
        <v>-5500.3548734288652</v>
      </c>
      <c r="BP156" s="100">
        <f t="shared" si="178"/>
        <v>-5500.3548734288652</v>
      </c>
      <c r="BQ156" s="103">
        <v>4.4314139869346079</v>
      </c>
      <c r="BR156" s="97">
        <v>0</v>
      </c>
      <c r="BS156" s="97">
        <f t="shared" si="179"/>
        <v>4.4314139869346079</v>
      </c>
      <c r="BT156" s="97">
        <f t="shared" si="180"/>
        <v>0</v>
      </c>
      <c r="BU156" s="102">
        <f t="shared" si="181"/>
        <v>4.4314139869346079</v>
      </c>
      <c r="BV156" s="103">
        <v>23713.313476395622</v>
      </c>
      <c r="BW156" s="97">
        <v>22289.920000000002</v>
      </c>
      <c r="BX156" s="99">
        <f t="shared" si="182"/>
        <v>1423.3934763956204</v>
      </c>
      <c r="BY156" s="101">
        <f t="shared" si="183"/>
        <v>0</v>
      </c>
      <c r="BZ156" s="250">
        <f t="shared" si="184"/>
        <v>1423.3934763956204</v>
      </c>
      <c r="CA156" s="103">
        <v>29924.869022761395</v>
      </c>
      <c r="CB156" s="97">
        <v>27240.719999999998</v>
      </c>
      <c r="CC156" s="97">
        <f t="shared" si="185"/>
        <v>2684.1490227613976</v>
      </c>
      <c r="CD156" s="97">
        <f t="shared" si="186"/>
        <v>0</v>
      </c>
      <c r="CE156" s="102">
        <f t="shared" si="187"/>
        <v>2684.1490227613976</v>
      </c>
      <c r="CF156" s="254">
        <f t="shared" si="188"/>
        <v>446594.8332009447</v>
      </c>
      <c r="CG156" s="97">
        <f t="shared" si="189"/>
        <v>493812.64433412108</v>
      </c>
      <c r="CH156" s="97">
        <f t="shared" si="190"/>
        <v>0</v>
      </c>
      <c r="CI156" s="104">
        <f t="shared" si="191"/>
        <v>-47217.811133176379</v>
      </c>
      <c r="CJ156" s="97">
        <f t="shared" si="192"/>
        <v>-47217.811133176379</v>
      </c>
      <c r="CK156" s="259">
        <f t="shared" si="140"/>
        <v>1.1057285208490775</v>
      </c>
      <c r="CL156" s="107">
        <v>26208.97</v>
      </c>
      <c r="CM156" s="108">
        <v>44506.920000000013</v>
      </c>
      <c r="CN156" s="176"/>
      <c r="CR156" s="133"/>
      <c r="CS156" s="133"/>
    </row>
    <row r="157" spans="1:97" ht="15.75" customHeight="1" x14ac:dyDescent="0.2">
      <c r="A157" s="225">
        <v>151</v>
      </c>
      <c r="B157" s="224" t="s">
        <v>177</v>
      </c>
      <c r="C157" s="94">
        <v>6199.4</v>
      </c>
      <c r="D157" s="95">
        <v>18628.197128483356</v>
      </c>
      <c r="E157" s="95">
        <v>21568.834198695313</v>
      </c>
      <c r="F157" s="96">
        <f t="shared" si="142"/>
        <v>0</v>
      </c>
      <c r="G157" s="97">
        <f t="shared" si="143"/>
        <v>-2940.6370702119566</v>
      </c>
      <c r="H157" s="164">
        <f t="shared" si="144"/>
        <v>-2940.6370702119566</v>
      </c>
      <c r="I157" s="165">
        <v>44112.395197765742</v>
      </c>
      <c r="J157" s="95">
        <v>39865.66497292876</v>
      </c>
      <c r="K157" s="97">
        <f t="shared" si="145"/>
        <v>4246.7302248369815</v>
      </c>
      <c r="L157" s="97">
        <f t="shared" si="146"/>
        <v>0</v>
      </c>
      <c r="M157" s="166">
        <f t="shared" si="147"/>
        <v>4246.7302248369815</v>
      </c>
      <c r="N157" s="103">
        <v>42471.50609924864</v>
      </c>
      <c r="O157" s="98">
        <v>37487.03</v>
      </c>
      <c r="P157" s="99">
        <f t="shared" si="148"/>
        <v>4984.4760992486408</v>
      </c>
      <c r="Q157" s="99">
        <f t="shared" si="149"/>
        <v>0</v>
      </c>
      <c r="R157" s="102">
        <f t="shared" si="150"/>
        <v>4984.4760992486408</v>
      </c>
      <c r="S157" s="103">
        <v>1239.6499028755961</v>
      </c>
      <c r="T157" s="97">
        <v>1267.9299999999998</v>
      </c>
      <c r="U157" s="99">
        <f t="shared" si="151"/>
        <v>0</v>
      </c>
      <c r="V157" s="101">
        <f t="shared" si="152"/>
        <v>-28.28009712440371</v>
      </c>
      <c r="W157" s="102">
        <v>-28.28009712440371</v>
      </c>
      <c r="X157" s="103">
        <v>17217.78366137889</v>
      </c>
      <c r="Y157" s="97">
        <v>8233.2333333333336</v>
      </c>
      <c r="Z157" s="99">
        <f t="shared" si="153"/>
        <v>8984.5503280455559</v>
      </c>
      <c r="AA157" s="101">
        <f t="shared" si="154"/>
        <v>0</v>
      </c>
      <c r="AB157" s="102">
        <v>8984.5503280455559</v>
      </c>
      <c r="AC157" s="103">
        <v>403.64657310988173</v>
      </c>
      <c r="AD157" s="97">
        <v>591.51</v>
      </c>
      <c r="AE157" s="97">
        <f t="shared" si="155"/>
        <v>0</v>
      </c>
      <c r="AF157" s="97">
        <f t="shared" si="156"/>
        <v>-187.86342689011826</v>
      </c>
      <c r="AG157" s="252">
        <f t="shared" si="157"/>
        <v>-187.86342689011826</v>
      </c>
      <c r="AH157" s="103">
        <v>27785.542939404811</v>
      </c>
      <c r="AI157" s="97">
        <v>50471.060000000012</v>
      </c>
      <c r="AJ157" s="99">
        <f t="shared" si="158"/>
        <v>0</v>
      </c>
      <c r="AK157" s="181">
        <f t="shared" si="159"/>
        <v>-22685.517060595201</v>
      </c>
      <c r="AL157" s="102">
        <f t="shared" si="160"/>
        <v>-22685.517060595201</v>
      </c>
      <c r="AM157" s="103">
        <v>1810.4021091606974</v>
      </c>
      <c r="AN157" s="97">
        <v>1597.9000000000003</v>
      </c>
      <c r="AO157" s="97">
        <f t="shared" si="161"/>
        <v>212.50210916069705</v>
      </c>
      <c r="AP157" s="97">
        <f t="shared" si="162"/>
        <v>0</v>
      </c>
      <c r="AQ157" s="252">
        <f t="shared" si="163"/>
        <v>212.50210916069705</v>
      </c>
      <c r="AR157" s="103">
        <v>62.394325186634198</v>
      </c>
      <c r="AS157" s="97">
        <v>0</v>
      </c>
      <c r="AT157" s="99">
        <f t="shared" si="164"/>
        <v>62.394325186634198</v>
      </c>
      <c r="AU157" s="181">
        <f t="shared" si="165"/>
        <v>0</v>
      </c>
      <c r="AV157" s="100">
        <f t="shared" si="166"/>
        <v>62.394325186634198</v>
      </c>
      <c r="AW157" s="103">
        <v>1561.8169425746678</v>
      </c>
      <c r="AX157" s="97">
        <v>2276.12</v>
      </c>
      <c r="AY157" s="97">
        <f t="shared" si="167"/>
        <v>0</v>
      </c>
      <c r="AZ157" s="97">
        <f t="shared" si="168"/>
        <v>-714.3030574253321</v>
      </c>
      <c r="BA157" s="102">
        <f t="shared" si="169"/>
        <v>-714.3030574253321</v>
      </c>
      <c r="BB157" s="103">
        <v>2716.4724510983629</v>
      </c>
      <c r="BC157" s="97">
        <v>7717.85</v>
      </c>
      <c r="BD157" s="99">
        <f t="shared" si="170"/>
        <v>0</v>
      </c>
      <c r="BE157" s="181">
        <f t="shared" si="171"/>
        <v>-5001.3775489016371</v>
      </c>
      <c r="BF157" s="100">
        <f t="shared" si="172"/>
        <v>-5001.3775489016371</v>
      </c>
      <c r="BG157" s="103">
        <v>36384.309612038196</v>
      </c>
      <c r="BH157" s="97">
        <v>64498.160552283705</v>
      </c>
      <c r="BI157" s="97">
        <f t="shared" si="173"/>
        <v>0</v>
      </c>
      <c r="BJ157" s="97">
        <f t="shared" si="174"/>
        <v>-28113.850940245509</v>
      </c>
      <c r="BK157" s="252">
        <f t="shared" si="175"/>
        <v>-28113.850940245509</v>
      </c>
      <c r="BL157" s="103">
        <v>4453.4592327583632</v>
      </c>
      <c r="BM157" s="97">
        <v>8007.9628411425747</v>
      </c>
      <c r="BN157" s="99">
        <f t="shared" si="176"/>
        <v>0</v>
      </c>
      <c r="BO157" s="181">
        <f t="shared" si="177"/>
        <v>-3554.5036083842115</v>
      </c>
      <c r="BP157" s="100">
        <f t="shared" si="178"/>
        <v>-3554.5036083842115</v>
      </c>
      <c r="BQ157" s="103">
        <v>4.979011827138919</v>
      </c>
      <c r="BR157" s="97">
        <v>0</v>
      </c>
      <c r="BS157" s="97">
        <f t="shared" si="179"/>
        <v>4.979011827138919</v>
      </c>
      <c r="BT157" s="97">
        <f t="shared" si="180"/>
        <v>0</v>
      </c>
      <c r="BU157" s="102">
        <f t="shared" si="181"/>
        <v>4.979011827138919</v>
      </c>
      <c r="BV157" s="103">
        <v>14553.158571064929</v>
      </c>
      <c r="BW157" s="97">
        <v>7669.12</v>
      </c>
      <c r="BX157" s="99">
        <f t="shared" si="182"/>
        <v>6884.0385710649289</v>
      </c>
      <c r="BY157" s="101">
        <f t="shared" si="183"/>
        <v>0</v>
      </c>
      <c r="BZ157" s="250">
        <f t="shared" si="184"/>
        <v>6884.0385710649289</v>
      </c>
      <c r="CA157" s="103">
        <v>20330.237344363246</v>
      </c>
      <c r="CB157" s="97">
        <v>20547.339999999997</v>
      </c>
      <c r="CC157" s="97">
        <f t="shared" si="185"/>
        <v>0</v>
      </c>
      <c r="CD157" s="97">
        <f t="shared" si="186"/>
        <v>-217.10265563675057</v>
      </c>
      <c r="CE157" s="102">
        <f t="shared" si="187"/>
        <v>-217.10265563675057</v>
      </c>
      <c r="CF157" s="254">
        <f t="shared" si="188"/>
        <v>233735.95110233917</v>
      </c>
      <c r="CG157" s="97">
        <f t="shared" si="189"/>
        <v>271799.7158983837</v>
      </c>
      <c r="CH157" s="97">
        <f t="shared" si="190"/>
        <v>0</v>
      </c>
      <c r="CI157" s="104">
        <f t="shared" si="191"/>
        <v>-38063.764796044532</v>
      </c>
      <c r="CJ157" s="97">
        <f t="shared" si="192"/>
        <v>-38063.764796044532</v>
      </c>
      <c r="CK157" s="259">
        <f t="shared" si="140"/>
        <v>1.1628494231055566</v>
      </c>
      <c r="CL157" s="107">
        <v>26146.67</v>
      </c>
      <c r="CM157" s="108">
        <v>22399.839999999997</v>
      </c>
      <c r="CN157" s="176">
        <f t="shared" si="141"/>
        <v>3746.8300000000017</v>
      </c>
      <c r="CR157" s="133"/>
      <c r="CS157" s="133"/>
    </row>
    <row r="158" spans="1:97" ht="15.75" customHeight="1" x14ac:dyDescent="0.2">
      <c r="A158" s="225">
        <v>152</v>
      </c>
      <c r="B158" s="223" t="s">
        <v>178</v>
      </c>
      <c r="C158" s="94">
        <v>389.9</v>
      </c>
      <c r="D158" s="95">
        <v>1190.5733543756376</v>
      </c>
      <c r="E158" s="95">
        <v>1211.5439355628728</v>
      </c>
      <c r="F158" s="96">
        <f t="shared" si="142"/>
        <v>0</v>
      </c>
      <c r="G158" s="97">
        <f t="shared" si="143"/>
        <v>-20.970581187235211</v>
      </c>
      <c r="H158" s="164">
        <f t="shared" si="144"/>
        <v>-20.970581187235211</v>
      </c>
      <c r="I158" s="165">
        <v>1328.0161301539092</v>
      </c>
      <c r="J158" s="95">
        <v>1084.6302849857507</v>
      </c>
      <c r="K158" s="97">
        <f t="shared" si="145"/>
        <v>243.38584516815854</v>
      </c>
      <c r="L158" s="97">
        <f t="shared" si="146"/>
        <v>0</v>
      </c>
      <c r="M158" s="166">
        <f t="shared" si="147"/>
        <v>243.38584516815854</v>
      </c>
      <c r="N158" s="103">
        <v>1701.5437043072759</v>
      </c>
      <c r="O158" s="98">
        <v>1624.9699999999998</v>
      </c>
      <c r="P158" s="99">
        <f t="shared" si="148"/>
        <v>76.573704307276103</v>
      </c>
      <c r="Q158" s="99">
        <f t="shared" si="149"/>
        <v>0</v>
      </c>
      <c r="R158" s="102">
        <f t="shared" si="150"/>
        <v>76.573704307276103</v>
      </c>
      <c r="S158" s="103">
        <v>0</v>
      </c>
      <c r="T158" s="97">
        <v>65.679999999999993</v>
      </c>
      <c r="U158" s="99">
        <f t="shared" si="151"/>
        <v>0</v>
      </c>
      <c r="V158" s="101">
        <f t="shared" si="152"/>
        <v>-65.679999999999993</v>
      </c>
      <c r="W158" s="102">
        <v>-65.679999999999993</v>
      </c>
      <c r="X158" s="103">
        <v>0</v>
      </c>
      <c r="Y158" s="97">
        <v>0</v>
      </c>
      <c r="Z158" s="99">
        <f t="shared" si="153"/>
        <v>0</v>
      </c>
      <c r="AA158" s="101">
        <f t="shared" si="154"/>
        <v>0</v>
      </c>
      <c r="AB158" s="102">
        <v>0</v>
      </c>
      <c r="AC158" s="103">
        <v>0</v>
      </c>
      <c r="AD158" s="97">
        <v>0</v>
      </c>
      <c r="AE158" s="97">
        <f t="shared" si="155"/>
        <v>0</v>
      </c>
      <c r="AF158" s="97">
        <f t="shared" si="156"/>
        <v>0</v>
      </c>
      <c r="AG158" s="252">
        <f t="shared" si="157"/>
        <v>0</v>
      </c>
      <c r="AH158" s="103">
        <v>1963.3536544634776</v>
      </c>
      <c r="AI158" s="97">
        <v>849.55</v>
      </c>
      <c r="AJ158" s="99">
        <f t="shared" si="158"/>
        <v>1113.8036544634776</v>
      </c>
      <c r="AK158" s="181">
        <f t="shared" si="159"/>
        <v>0</v>
      </c>
      <c r="AL158" s="102">
        <f t="shared" si="160"/>
        <v>1113.8036544634776</v>
      </c>
      <c r="AM158" s="103">
        <v>0</v>
      </c>
      <c r="AN158" s="97">
        <v>0</v>
      </c>
      <c r="AO158" s="97">
        <f t="shared" si="161"/>
        <v>0</v>
      </c>
      <c r="AP158" s="97">
        <f t="shared" si="162"/>
        <v>0</v>
      </c>
      <c r="AQ158" s="252">
        <f t="shared" si="163"/>
        <v>0</v>
      </c>
      <c r="AR158" s="103">
        <v>0</v>
      </c>
      <c r="AS158" s="97">
        <v>0</v>
      </c>
      <c r="AT158" s="99">
        <f t="shared" si="164"/>
        <v>0</v>
      </c>
      <c r="AU158" s="181">
        <f t="shared" si="165"/>
        <v>0</v>
      </c>
      <c r="AV158" s="100">
        <f t="shared" si="166"/>
        <v>0</v>
      </c>
      <c r="AW158" s="103">
        <v>474.11960572058285</v>
      </c>
      <c r="AX158" s="97">
        <v>415.38</v>
      </c>
      <c r="AY158" s="97">
        <f t="shared" si="167"/>
        <v>58.739605720582858</v>
      </c>
      <c r="AZ158" s="97">
        <f t="shared" si="168"/>
        <v>0</v>
      </c>
      <c r="BA158" s="102">
        <f t="shared" si="169"/>
        <v>58.739605720582858</v>
      </c>
      <c r="BB158" s="103">
        <v>327.72184086094859</v>
      </c>
      <c r="BC158" s="97">
        <v>155.1</v>
      </c>
      <c r="BD158" s="99">
        <f t="shared" si="170"/>
        <v>172.62184086094859</v>
      </c>
      <c r="BE158" s="181">
        <f t="shared" si="171"/>
        <v>0</v>
      </c>
      <c r="BF158" s="100">
        <f t="shared" si="172"/>
        <v>172.62184086094859</v>
      </c>
      <c r="BG158" s="103">
        <v>3973.3268371764993</v>
      </c>
      <c r="BH158" s="97">
        <f>352.728755032048-351</f>
        <v>1.7287550320480136</v>
      </c>
      <c r="BI158" s="97">
        <f t="shared" si="173"/>
        <v>3971.5980821444514</v>
      </c>
      <c r="BJ158" s="97">
        <f t="shared" si="174"/>
        <v>0</v>
      </c>
      <c r="BK158" s="252">
        <f t="shared" si="175"/>
        <v>3971.5980821444514</v>
      </c>
      <c r="BL158" s="103">
        <v>301.000110482477</v>
      </c>
      <c r="BM158" s="97">
        <v>483.35681802557991</v>
      </c>
      <c r="BN158" s="99">
        <f t="shared" si="176"/>
        <v>0</v>
      </c>
      <c r="BO158" s="181">
        <f t="shared" si="177"/>
        <v>-182.35670754310291</v>
      </c>
      <c r="BP158" s="100">
        <f t="shared" si="178"/>
        <v>-182.35670754310291</v>
      </c>
      <c r="BQ158" s="103">
        <v>11.502545034984818</v>
      </c>
      <c r="BR158" s="97">
        <v>0</v>
      </c>
      <c r="BS158" s="97">
        <f t="shared" si="179"/>
        <v>11.502545034984818</v>
      </c>
      <c r="BT158" s="97">
        <f t="shared" si="180"/>
        <v>0</v>
      </c>
      <c r="BU158" s="102">
        <f t="shared" si="181"/>
        <v>11.502545034984818</v>
      </c>
      <c r="BV158" s="103">
        <v>1630.3922666497083</v>
      </c>
      <c r="BW158" s="97">
        <v>593.18000000000006</v>
      </c>
      <c r="BX158" s="99">
        <f t="shared" si="182"/>
        <v>1037.2122666497082</v>
      </c>
      <c r="BY158" s="101">
        <f t="shared" si="183"/>
        <v>0</v>
      </c>
      <c r="BZ158" s="250">
        <f t="shared" si="184"/>
        <v>1037.2122666497082</v>
      </c>
      <c r="CA158" s="103">
        <v>0</v>
      </c>
      <c r="CB158" s="97">
        <v>0</v>
      </c>
      <c r="CC158" s="97">
        <f t="shared" si="185"/>
        <v>0</v>
      </c>
      <c r="CD158" s="97">
        <f t="shared" si="186"/>
        <v>0</v>
      </c>
      <c r="CE158" s="102">
        <f t="shared" si="187"/>
        <v>0</v>
      </c>
      <c r="CF158" s="254">
        <f t="shared" si="188"/>
        <v>12901.550049225501</v>
      </c>
      <c r="CG158" s="97">
        <f t="shared" si="189"/>
        <v>6485.1197936062517</v>
      </c>
      <c r="CH158" s="97">
        <f t="shared" si="190"/>
        <v>6416.4302556192497</v>
      </c>
      <c r="CI158" s="104">
        <f t="shared" si="191"/>
        <v>0</v>
      </c>
      <c r="CJ158" s="97">
        <f t="shared" si="192"/>
        <v>6416.4302556192497</v>
      </c>
      <c r="CK158" s="259">
        <f t="shared" si="140"/>
        <v>0.5026620653225744</v>
      </c>
      <c r="CL158" s="107">
        <v>-1335.14</v>
      </c>
      <c r="CM158" s="108">
        <v>1201.98</v>
      </c>
      <c r="CN158" s="176"/>
      <c r="CR158" s="133"/>
      <c r="CS158" s="133"/>
    </row>
    <row r="159" spans="1:97" ht="15.75" customHeight="1" x14ac:dyDescent="0.2">
      <c r="A159" s="225">
        <v>153</v>
      </c>
      <c r="B159" s="223" t="s">
        <v>179</v>
      </c>
      <c r="C159" s="94">
        <v>35.299999999999997</v>
      </c>
      <c r="D159" s="95">
        <v>0</v>
      </c>
      <c r="E159" s="95">
        <v>0</v>
      </c>
      <c r="F159" s="96">
        <f t="shared" si="142"/>
        <v>0</v>
      </c>
      <c r="G159" s="97">
        <f t="shared" si="143"/>
        <v>0</v>
      </c>
      <c r="H159" s="164">
        <f t="shared" si="144"/>
        <v>0</v>
      </c>
      <c r="I159" s="165">
        <v>0</v>
      </c>
      <c r="J159" s="95">
        <v>0</v>
      </c>
      <c r="K159" s="97">
        <f t="shared" si="145"/>
        <v>0</v>
      </c>
      <c r="L159" s="97">
        <f t="shared" si="146"/>
        <v>0</v>
      </c>
      <c r="M159" s="166">
        <f t="shared" si="147"/>
        <v>0</v>
      </c>
      <c r="N159" s="103">
        <v>304.73527123186147</v>
      </c>
      <c r="O159" s="98">
        <v>384.96</v>
      </c>
      <c r="P159" s="99">
        <f t="shared" si="148"/>
        <v>0</v>
      </c>
      <c r="Q159" s="99">
        <f t="shared" si="149"/>
        <v>-80.224728768138505</v>
      </c>
      <c r="R159" s="102">
        <f t="shared" si="150"/>
        <v>-80.224728768138505</v>
      </c>
      <c r="S159" s="103">
        <v>0</v>
      </c>
      <c r="T159" s="97">
        <v>0</v>
      </c>
      <c r="U159" s="99">
        <f t="shared" si="151"/>
        <v>0</v>
      </c>
      <c r="V159" s="101">
        <f t="shared" si="152"/>
        <v>0</v>
      </c>
      <c r="W159" s="102">
        <v>0</v>
      </c>
      <c r="X159" s="103">
        <v>0</v>
      </c>
      <c r="Y159" s="97">
        <v>0</v>
      </c>
      <c r="Z159" s="99">
        <f t="shared" si="153"/>
        <v>0</v>
      </c>
      <c r="AA159" s="101">
        <f t="shared" si="154"/>
        <v>0</v>
      </c>
      <c r="AB159" s="102">
        <v>0</v>
      </c>
      <c r="AC159" s="103">
        <v>0</v>
      </c>
      <c r="AD159" s="97">
        <v>0</v>
      </c>
      <c r="AE159" s="97">
        <f t="shared" si="155"/>
        <v>0</v>
      </c>
      <c r="AF159" s="97">
        <f t="shared" si="156"/>
        <v>0</v>
      </c>
      <c r="AG159" s="252">
        <f t="shared" si="157"/>
        <v>0</v>
      </c>
      <c r="AH159" s="103">
        <v>44.378308410207772</v>
      </c>
      <c r="AI159" s="97">
        <v>0</v>
      </c>
      <c r="AJ159" s="99">
        <f t="shared" si="158"/>
        <v>44.378308410207772</v>
      </c>
      <c r="AK159" s="181">
        <f t="shared" si="159"/>
        <v>0</v>
      </c>
      <c r="AL159" s="102">
        <f t="shared" si="160"/>
        <v>44.378308410207772</v>
      </c>
      <c r="AM159" s="103">
        <v>0</v>
      </c>
      <c r="AN159" s="97">
        <v>0</v>
      </c>
      <c r="AO159" s="97">
        <f t="shared" si="161"/>
        <v>0</v>
      </c>
      <c r="AP159" s="97">
        <f t="shared" si="162"/>
        <v>0</v>
      </c>
      <c r="AQ159" s="252">
        <f t="shared" si="163"/>
        <v>0</v>
      </c>
      <c r="AR159" s="103">
        <v>0</v>
      </c>
      <c r="AS159" s="97">
        <v>0</v>
      </c>
      <c r="AT159" s="99">
        <f t="shared" si="164"/>
        <v>0</v>
      </c>
      <c r="AU159" s="181">
        <f t="shared" si="165"/>
        <v>0</v>
      </c>
      <c r="AV159" s="100">
        <f t="shared" si="166"/>
        <v>0</v>
      </c>
      <c r="AW159" s="103">
        <v>36.708678746144301</v>
      </c>
      <c r="AX159" s="97">
        <v>21.319999999999997</v>
      </c>
      <c r="AY159" s="97">
        <f t="shared" si="167"/>
        <v>15.388678746144304</v>
      </c>
      <c r="AZ159" s="97">
        <f t="shared" si="168"/>
        <v>0</v>
      </c>
      <c r="BA159" s="102">
        <f t="shared" si="169"/>
        <v>15.388678746144304</v>
      </c>
      <c r="BB159" s="103">
        <v>0</v>
      </c>
      <c r="BC159" s="97">
        <v>0</v>
      </c>
      <c r="BD159" s="99">
        <f t="shared" si="170"/>
        <v>0</v>
      </c>
      <c r="BE159" s="181">
        <f t="shared" si="171"/>
        <v>0</v>
      </c>
      <c r="BF159" s="100">
        <f t="shared" si="172"/>
        <v>0</v>
      </c>
      <c r="BG159" s="103">
        <v>76.8677416117864</v>
      </c>
      <c r="BH159" s="97">
        <v>9.9999999999999992E-2</v>
      </c>
      <c r="BI159" s="97">
        <f t="shared" si="173"/>
        <v>76.767741611786406</v>
      </c>
      <c r="BJ159" s="97">
        <f t="shared" si="174"/>
        <v>0</v>
      </c>
      <c r="BK159" s="252">
        <f t="shared" si="175"/>
        <v>76.767741611786406</v>
      </c>
      <c r="BL159" s="103">
        <v>0</v>
      </c>
      <c r="BM159" s="97">
        <v>0</v>
      </c>
      <c r="BN159" s="99">
        <f t="shared" si="176"/>
        <v>0</v>
      </c>
      <c r="BO159" s="181">
        <f t="shared" si="177"/>
        <v>0</v>
      </c>
      <c r="BP159" s="100">
        <f t="shared" si="178"/>
        <v>0</v>
      </c>
      <c r="BQ159" s="103">
        <v>0</v>
      </c>
      <c r="BR159" s="97">
        <v>0</v>
      </c>
      <c r="BS159" s="97">
        <f t="shared" si="179"/>
        <v>0</v>
      </c>
      <c r="BT159" s="97">
        <f t="shared" si="180"/>
        <v>0</v>
      </c>
      <c r="BU159" s="102">
        <f t="shared" si="181"/>
        <v>0</v>
      </c>
      <c r="BV159" s="103">
        <v>0</v>
      </c>
      <c r="BW159" s="97">
        <v>0</v>
      </c>
      <c r="BX159" s="99">
        <f t="shared" si="182"/>
        <v>0</v>
      </c>
      <c r="BY159" s="101">
        <f t="shared" si="183"/>
        <v>0</v>
      </c>
      <c r="BZ159" s="250">
        <f t="shared" si="184"/>
        <v>0</v>
      </c>
      <c r="CA159" s="103">
        <v>0</v>
      </c>
      <c r="CB159" s="97">
        <v>0</v>
      </c>
      <c r="CC159" s="97">
        <f t="shared" si="185"/>
        <v>0</v>
      </c>
      <c r="CD159" s="97">
        <f t="shared" si="186"/>
        <v>0</v>
      </c>
      <c r="CE159" s="102">
        <f t="shared" si="187"/>
        <v>0</v>
      </c>
      <c r="CF159" s="254">
        <f t="shared" si="188"/>
        <v>462.68999999999994</v>
      </c>
      <c r="CG159" s="97">
        <f t="shared" si="189"/>
        <v>406.38</v>
      </c>
      <c r="CH159" s="97">
        <f t="shared" si="190"/>
        <v>56.309999999999945</v>
      </c>
      <c r="CI159" s="104">
        <f t="shared" si="191"/>
        <v>0</v>
      </c>
      <c r="CJ159" s="97">
        <f t="shared" si="192"/>
        <v>56.309999999999945</v>
      </c>
      <c r="CK159" s="259">
        <f t="shared" si="140"/>
        <v>0.87829864488102194</v>
      </c>
      <c r="CL159" s="107">
        <v>113.9</v>
      </c>
      <c r="CM159" s="108">
        <v>56.95</v>
      </c>
      <c r="CN159" s="176">
        <f t="shared" si="141"/>
        <v>56.95</v>
      </c>
      <c r="CR159" s="133"/>
      <c r="CS159" s="133"/>
    </row>
    <row r="160" spans="1:97" ht="15.75" customHeight="1" x14ac:dyDescent="0.2">
      <c r="A160" s="225">
        <v>154</v>
      </c>
      <c r="B160" s="223" t="s">
        <v>180</v>
      </c>
      <c r="C160" s="94">
        <v>358.9</v>
      </c>
      <c r="D160" s="95">
        <v>1204.2253977895657</v>
      </c>
      <c r="E160" s="95">
        <v>1202.7349308782095</v>
      </c>
      <c r="F160" s="96">
        <f t="shared" si="142"/>
        <v>1.4904669113561795</v>
      </c>
      <c r="G160" s="97">
        <f t="shared" si="143"/>
        <v>0</v>
      </c>
      <c r="H160" s="164">
        <f t="shared" si="144"/>
        <v>1.4904669113561795</v>
      </c>
      <c r="I160" s="165">
        <v>1628.8244622972461</v>
      </c>
      <c r="J160" s="95">
        <v>1484.482941739313</v>
      </c>
      <c r="K160" s="97">
        <f t="shared" si="145"/>
        <v>144.34152055793311</v>
      </c>
      <c r="L160" s="97">
        <f t="shared" si="146"/>
        <v>0</v>
      </c>
      <c r="M160" s="166">
        <f t="shared" si="147"/>
        <v>144.34152055793311</v>
      </c>
      <c r="N160" s="103">
        <v>1786.5173239551868</v>
      </c>
      <c r="O160" s="98">
        <v>1809.11</v>
      </c>
      <c r="P160" s="99">
        <f t="shared" si="148"/>
        <v>0</v>
      </c>
      <c r="Q160" s="99">
        <f t="shared" si="149"/>
        <v>-22.592676044813061</v>
      </c>
      <c r="R160" s="102">
        <f t="shared" si="150"/>
        <v>-22.592676044813061</v>
      </c>
      <c r="S160" s="103">
        <v>0</v>
      </c>
      <c r="T160" s="97">
        <v>65.679999999999993</v>
      </c>
      <c r="U160" s="99">
        <f t="shared" si="151"/>
        <v>0</v>
      </c>
      <c r="V160" s="101">
        <f t="shared" si="152"/>
        <v>-65.679999999999993</v>
      </c>
      <c r="W160" s="102">
        <v>-65.679999999999993</v>
      </c>
      <c r="X160" s="103">
        <v>0</v>
      </c>
      <c r="Y160" s="97">
        <v>0</v>
      </c>
      <c r="Z160" s="99">
        <f t="shared" si="153"/>
        <v>0</v>
      </c>
      <c r="AA160" s="101">
        <f t="shared" si="154"/>
        <v>0</v>
      </c>
      <c r="AB160" s="102">
        <v>0</v>
      </c>
      <c r="AC160" s="103">
        <v>0</v>
      </c>
      <c r="AD160" s="97">
        <v>0</v>
      </c>
      <c r="AE160" s="97">
        <f t="shared" si="155"/>
        <v>0</v>
      </c>
      <c r="AF160" s="97">
        <f t="shared" si="156"/>
        <v>0</v>
      </c>
      <c r="AG160" s="252">
        <f t="shared" si="157"/>
        <v>0</v>
      </c>
      <c r="AH160" s="103">
        <v>1629.1699246965109</v>
      </c>
      <c r="AI160" s="97">
        <v>797.74</v>
      </c>
      <c r="AJ160" s="99">
        <f t="shared" si="158"/>
        <v>831.42992469651085</v>
      </c>
      <c r="AK160" s="181">
        <f t="shared" si="159"/>
        <v>0</v>
      </c>
      <c r="AL160" s="102">
        <f t="shared" si="160"/>
        <v>831.42992469651085</v>
      </c>
      <c r="AM160" s="103">
        <v>0</v>
      </c>
      <c r="AN160" s="97">
        <v>0</v>
      </c>
      <c r="AO160" s="97">
        <f t="shared" si="161"/>
        <v>0</v>
      </c>
      <c r="AP160" s="97">
        <f t="shared" si="162"/>
        <v>0</v>
      </c>
      <c r="AQ160" s="252">
        <f t="shared" si="163"/>
        <v>0</v>
      </c>
      <c r="AR160" s="103">
        <v>0</v>
      </c>
      <c r="AS160" s="97">
        <v>0</v>
      </c>
      <c r="AT160" s="99">
        <f t="shared" si="164"/>
        <v>0</v>
      </c>
      <c r="AU160" s="181">
        <f t="shared" si="165"/>
        <v>0</v>
      </c>
      <c r="AV160" s="100">
        <f t="shared" si="166"/>
        <v>0</v>
      </c>
      <c r="AW160" s="103">
        <v>820.39638456006458</v>
      </c>
      <c r="AX160" s="97">
        <v>670.42000000000007</v>
      </c>
      <c r="AY160" s="97">
        <f t="shared" si="167"/>
        <v>149.9763845600645</v>
      </c>
      <c r="AZ160" s="97">
        <f t="shared" si="168"/>
        <v>0</v>
      </c>
      <c r="BA160" s="102">
        <f t="shared" si="169"/>
        <v>149.9763845600645</v>
      </c>
      <c r="BB160" s="103">
        <v>276.93883430817516</v>
      </c>
      <c r="BC160" s="97">
        <v>136.81</v>
      </c>
      <c r="BD160" s="99">
        <f t="shared" si="170"/>
        <v>140.12883430817516</v>
      </c>
      <c r="BE160" s="181">
        <f t="shared" si="171"/>
        <v>0</v>
      </c>
      <c r="BF160" s="100">
        <f t="shared" si="172"/>
        <v>140.12883430817516</v>
      </c>
      <c r="BG160" s="103">
        <v>4067.945411094764</v>
      </c>
      <c r="BH160" s="97">
        <v>1268.9087550320476</v>
      </c>
      <c r="BI160" s="97">
        <f t="shared" si="173"/>
        <v>2799.0366560627162</v>
      </c>
      <c r="BJ160" s="97">
        <f t="shared" si="174"/>
        <v>0</v>
      </c>
      <c r="BK160" s="252">
        <f t="shared" si="175"/>
        <v>2799.0366560627162</v>
      </c>
      <c r="BL160" s="103">
        <v>390.45209405825091</v>
      </c>
      <c r="BM160" s="97">
        <v>601.24321782982679</v>
      </c>
      <c r="BN160" s="99">
        <f t="shared" si="176"/>
        <v>0</v>
      </c>
      <c r="BO160" s="181">
        <f t="shared" si="177"/>
        <v>-210.79112377157588</v>
      </c>
      <c r="BP160" s="100">
        <f t="shared" si="178"/>
        <v>-210.79112377157588</v>
      </c>
      <c r="BQ160" s="103">
        <v>11.37810792106046</v>
      </c>
      <c r="BR160" s="97">
        <v>0</v>
      </c>
      <c r="BS160" s="97">
        <f t="shared" si="179"/>
        <v>11.37810792106046</v>
      </c>
      <c r="BT160" s="97">
        <f t="shared" si="180"/>
        <v>0</v>
      </c>
      <c r="BU160" s="102">
        <f t="shared" si="181"/>
        <v>11.37810792106046</v>
      </c>
      <c r="BV160" s="103">
        <v>1401.8220593191747</v>
      </c>
      <c r="BW160" s="97">
        <v>271.27</v>
      </c>
      <c r="BX160" s="99">
        <f t="shared" si="182"/>
        <v>1130.5520593191748</v>
      </c>
      <c r="BY160" s="101">
        <f t="shared" si="183"/>
        <v>0</v>
      </c>
      <c r="BZ160" s="250">
        <f t="shared" si="184"/>
        <v>1130.5520593191748</v>
      </c>
      <c r="CA160" s="103">
        <v>0</v>
      </c>
      <c r="CB160" s="97">
        <v>0</v>
      </c>
      <c r="CC160" s="97">
        <f t="shared" si="185"/>
        <v>0</v>
      </c>
      <c r="CD160" s="97">
        <f t="shared" si="186"/>
        <v>0</v>
      </c>
      <c r="CE160" s="102">
        <f t="shared" si="187"/>
        <v>0</v>
      </c>
      <c r="CF160" s="254">
        <f t="shared" si="188"/>
        <v>13217.67</v>
      </c>
      <c r="CG160" s="97">
        <f t="shared" si="189"/>
        <v>8308.3998454793964</v>
      </c>
      <c r="CH160" s="97">
        <f t="shared" si="190"/>
        <v>4909.2701545206037</v>
      </c>
      <c r="CI160" s="104">
        <f t="shared" si="191"/>
        <v>0</v>
      </c>
      <c r="CJ160" s="97">
        <f t="shared" si="192"/>
        <v>4909.2701545206037</v>
      </c>
      <c r="CK160" s="259">
        <f t="shared" si="140"/>
        <v>0.62858278694197967</v>
      </c>
      <c r="CL160" s="107">
        <v>361.48</v>
      </c>
      <c r="CM160" s="108">
        <v>1234.2400000000002</v>
      </c>
      <c r="CN160" s="176"/>
      <c r="CR160" s="133"/>
      <c r="CS160" s="133"/>
    </row>
    <row r="161" spans="1:97" ht="15.75" customHeight="1" x14ac:dyDescent="0.2">
      <c r="A161" s="225">
        <v>155</v>
      </c>
      <c r="B161" s="223" t="s">
        <v>181</v>
      </c>
      <c r="C161" s="94">
        <v>92</v>
      </c>
      <c r="D161" s="95">
        <v>0</v>
      </c>
      <c r="E161" s="95">
        <v>0</v>
      </c>
      <c r="F161" s="96">
        <f t="shared" si="142"/>
        <v>0</v>
      </c>
      <c r="G161" s="97">
        <f t="shared" si="143"/>
        <v>0</v>
      </c>
      <c r="H161" s="164">
        <f t="shared" si="144"/>
        <v>0</v>
      </c>
      <c r="I161" s="165">
        <v>0</v>
      </c>
      <c r="J161" s="95">
        <v>0</v>
      </c>
      <c r="K161" s="97">
        <f t="shared" si="145"/>
        <v>0</v>
      </c>
      <c r="L161" s="97">
        <f t="shared" si="146"/>
        <v>0</v>
      </c>
      <c r="M161" s="166">
        <f t="shared" si="147"/>
        <v>0</v>
      </c>
      <c r="N161" s="103">
        <v>416.12606287484306</v>
      </c>
      <c r="O161" s="98">
        <v>230.89</v>
      </c>
      <c r="P161" s="99">
        <f t="shared" si="148"/>
        <v>185.23606287484307</v>
      </c>
      <c r="Q161" s="99">
        <f t="shared" si="149"/>
        <v>0</v>
      </c>
      <c r="R161" s="102">
        <f t="shared" si="150"/>
        <v>185.23606287484307</v>
      </c>
      <c r="S161" s="103">
        <v>0</v>
      </c>
      <c r="T161" s="97">
        <v>0</v>
      </c>
      <c r="U161" s="99">
        <f t="shared" si="151"/>
        <v>0</v>
      </c>
      <c r="V161" s="101">
        <f t="shared" si="152"/>
        <v>0</v>
      </c>
      <c r="W161" s="102">
        <v>0</v>
      </c>
      <c r="X161" s="103">
        <v>0</v>
      </c>
      <c r="Y161" s="97">
        <v>0</v>
      </c>
      <c r="Z161" s="99">
        <f t="shared" si="153"/>
        <v>0</v>
      </c>
      <c r="AA161" s="101">
        <f t="shared" si="154"/>
        <v>0</v>
      </c>
      <c r="AB161" s="102">
        <v>0</v>
      </c>
      <c r="AC161" s="103">
        <v>0</v>
      </c>
      <c r="AD161" s="97">
        <v>0</v>
      </c>
      <c r="AE161" s="97">
        <f t="shared" si="155"/>
        <v>0</v>
      </c>
      <c r="AF161" s="97">
        <f t="shared" si="156"/>
        <v>0</v>
      </c>
      <c r="AG161" s="252">
        <f t="shared" si="157"/>
        <v>0</v>
      </c>
      <c r="AH161" s="103">
        <v>120.10171939031918</v>
      </c>
      <c r="AI161" s="97">
        <v>0</v>
      </c>
      <c r="AJ161" s="99">
        <f t="shared" si="158"/>
        <v>120.10171939031918</v>
      </c>
      <c r="AK161" s="181">
        <f t="shared" si="159"/>
        <v>0</v>
      </c>
      <c r="AL161" s="102">
        <f t="shared" si="160"/>
        <v>120.10171939031918</v>
      </c>
      <c r="AM161" s="103">
        <v>0</v>
      </c>
      <c r="AN161" s="97">
        <v>0</v>
      </c>
      <c r="AO161" s="97">
        <f t="shared" si="161"/>
        <v>0</v>
      </c>
      <c r="AP161" s="97">
        <f t="shared" si="162"/>
        <v>0</v>
      </c>
      <c r="AQ161" s="252">
        <f t="shared" si="163"/>
        <v>0</v>
      </c>
      <c r="AR161" s="103">
        <v>0</v>
      </c>
      <c r="AS161" s="97">
        <v>0</v>
      </c>
      <c r="AT161" s="99">
        <f t="shared" si="164"/>
        <v>0</v>
      </c>
      <c r="AU161" s="181">
        <f t="shared" si="165"/>
        <v>0</v>
      </c>
      <c r="AV161" s="100">
        <f t="shared" si="166"/>
        <v>0</v>
      </c>
      <c r="AW161" s="103">
        <v>246.36919006737253</v>
      </c>
      <c r="AX161" s="97">
        <v>171.33999999999992</v>
      </c>
      <c r="AY161" s="97">
        <f t="shared" si="167"/>
        <v>75.02919006737261</v>
      </c>
      <c r="AZ161" s="97">
        <f t="shared" si="168"/>
        <v>0</v>
      </c>
      <c r="BA161" s="102">
        <f t="shared" si="169"/>
        <v>75.02919006737261</v>
      </c>
      <c r="BB161" s="103">
        <v>0</v>
      </c>
      <c r="BC161" s="97">
        <v>0</v>
      </c>
      <c r="BD161" s="99">
        <f t="shared" si="170"/>
        <v>0</v>
      </c>
      <c r="BE161" s="181">
        <f t="shared" si="171"/>
        <v>0</v>
      </c>
      <c r="BF161" s="100">
        <f t="shared" si="172"/>
        <v>0</v>
      </c>
      <c r="BG161" s="103">
        <v>381.78303171996509</v>
      </c>
      <c r="BH161" s="97">
        <v>0.49000000000000005</v>
      </c>
      <c r="BI161" s="97">
        <f t="shared" si="173"/>
        <v>381.29303171996509</v>
      </c>
      <c r="BJ161" s="97">
        <f t="shared" si="174"/>
        <v>0</v>
      </c>
      <c r="BK161" s="252">
        <f t="shared" si="175"/>
        <v>381.29303171996509</v>
      </c>
      <c r="BL161" s="103">
        <v>0</v>
      </c>
      <c r="BM161" s="97">
        <v>0</v>
      </c>
      <c r="BN161" s="99">
        <f t="shared" si="176"/>
        <v>0</v>
      </c>
      <c r="BO161" s="181">
        <f t="shared" si="177"/>
        <v>0</v>
      </c>
      <c r="BP161" s="100">
        <f t="shared" si="178"/>
        <v>0</v>
      </c>
      <c r="BQ161" s="103">
        <v>0</v>
      </c>
      <c r="BR161" s="97">
        <v>0</v>
      </c>
      <c r="BS161" s="97">
        <f t="shared" si="179"/>
        <v>0</v>
      </c>
      <c r="BT161" s="97">
        <f t="shared" si="180"/>
        <v>0</v>
      </c>
      <c r="BU161" s="102">
        <f t="shared" si="181"/>
        <v>0</v>
      </c>
      <c r="BV161" s="103">
        <v>0</v>
      </c>
      <c r="BW161" s="97">
        <v>0</v>
      </c>
      <c r="BX161" s="99">
        <f t="shared" si="182"/>
        <v>0</v>
      </c>
      <c r="BY161" s="101">
        <f t="shared" si="183"/>
        <v>0</v>
      </c>
      <c r="BZ161" s="250">
        <f t="shared" si="184"/>
        <v>0</v>
      </c>
      <c r="CA161" s="103">
        <v>0</v>
      </c>
      <c r="CB161" s="97">
        <v>0</v>
      </c>
      <c r="CC161" s="97">
        <f t="shared" si="185"/>
        <v>0</v>
      </c>
      <c r="CD161" s="97">
        <f t="shared" si="186"/>
        <v>0</v>
      </c>
      <c r="CE161" s="102">
        <f t="shared" si="187"/>
        <v>0</v>
      </c>
      <c r="CF161" s="254">
        <f t="shared" si="188"/>
        <v>1164.3800040524998</v>
      </c>
      <c r="CG161" s="97">
        <f t="shared" si="189"/>
        <v>402.71999999999991</v>
      </c>
      <c r="CH161" s="97">
        <f t="shared" si="190"/>
        <v>761.66000405249986</v>
      </c>
      <c r="CI161" s="104">
        <f t="shared" si="191"/>
        <v>0</v>
      </c>
      <c r="CJ161" s="97">
        <f t="shared" si="192"/>
        <v>761.66000405249986</v>
      </c>
      <c r="CK161" s="259">
        <f t="shared" si="140"/>
        <v>0.34586646850545022</v>
      </c>
      <c r="CL161" s="107">
        <v>978.45</v>
      </c>
      <c r="CM161" s="108">
        <v>132.26999999999998</v>
      </c>
      <c r="CN161" s="176">
        <f t="shared" si="141"/>
        <v>846.18000000000006</v>
      </c>
      <c r="CR161" s="133"/>
      <c r="CS161" s="133"/>
    </row>
    <row r="162" spans="1:97" ht="15.75" customHeight="1" x14ac:dyDescent="0.2">
      <c r="A162" s="225">
        <v>156</v>
      </c>
      <c r="B162" s="223" t="s">
        <v>182</v>
      </c>
      <c r="C162" s="94">
        <v>117</v>
      </c>
      <c r="D162" s="95">
        <v>0</v>
      </c>
      <c r="E162" s="95">
        <v>0</v>
      </c>
      <c r="F162" s="96">
        <f t="shared" si="142"/>
        <v>0</v>
      </c>
      <c r="G162" s="97">
        <f t="shared" si="143"/>
        <v>0</v>
      </c>
      <c r="H162" s="164">
        <f t="shared" si="144"/>
        <v>0</v>
      </c>
      <c r="I162" s="165">
        <v>0</v>
      </c>
      <c r="J162" s="95">
        <v>0</v>
      </c>
      <c r="K162" s="97">
        <f t="shared" si="145"/>
        <v>0</v>
      </c>
      <c r="L162" s="97">
        <f t="shared" si="146"/>
        <v>0</v>
      </c>
      <c r="M162" s="166">
        <f t="shared" si="147"/>
        <v>0</v>
      </c>
      <c r="N162" s="103">
        <v>673.92999217518138</v>
      </c>
      <c r="O162" s="98">
        <v>538.85</v>
      </c>
      <c r="P162" s="99">
        <f t="shared" si="148"/>
        <v>135.07999217518136</v>
      </c>
      <c r="Q162" s="99">
        <f t="shared" si="149"/>
        <v>0</v>
      </c>
      <c r="R162" s="102">
        <f t="shared" si="150"/>
        <v>135.07999217518136</v>
      </c>
      <c r="S162" s="103">
        <v>0</v>
      </c>
      <c r="T162" s="97">
        <v>0</v>
      </c>
      <c r="U162" s="99">
        <f t="shared" si="151"/>
        <v>0</v>
      </c>
      <c r="V162" s="101">
        <f t="shared" si="152"/>
        <v>0</v>
      </c>
      <c r="W162" s="102">
        <v>0</v>
      </c>
      <c r="X162" s="103">
        <v>0</v>
      </c>
      <c r="Y162" s="97">
        <v>0</v>
      </c>
      <c r="Z162" s="99">
        <f t="shared" si="153"/>
        <v>0</v>
      </c>
      <c r="AA162" s="101">
        <f t="shared" si="154"/>
        <v>0</v>
      </c>
      <c r="AB162" s="102">
        <v>0</v>
      </c>
      <c r="AC162" s="103">
        <v>0</v>
      </c>
      <c r="AD162" s="97">
        <v>0</v>
      </c>
      <c r="AE162" s="97">
        <f t="shared" si="155"/>
        <v>0</v>
      </c>
      <c r="AF162" s="97">
        <f t="shared" si="156"/>
        <v>0</v>
      </c>
      <c r="AG162" s="252">
        <f t="shared" si="157"/>
        <v>0</v>
      </c>
      <c r="AH162" s="103">
        <v>147.29399659867624</v>
      </c>
      <c r="AI162" s="97">
        <v>0</v>
      </c>
      <c r="AJ162" s="99">
        <f t="shared" si="158"/>
        <v>147.29399659867624</v>
      </c>
      <c r="AK162" s="181">
        <f t="shared" si="159"/>
        <v>0</v>
      </c>
      <c r="AL162" s="102">
        <f t="shared" si="160"/>
        <v>147.29399659867624</v>
      </c>
      <c r="AM162" s="103">
        <v>0</v>
      </c>
      <c r="AN162" s="97">
        <v>0</v>
      </c>
      <c r="AO162" s="97">
        <f t="shared" si="161"/>
        <v>0</v>
      </c>
      <c r="AP162" s="97">
        <f t="shared" si="162"/>
        <v>0</v>
      </c>
      <c r="AQ162" s="252">
        <f t="shared" si="163"/>
        <v>0</v>
      </c>
      <c r="AR162" s="103">
        <v>0</v>
      </c>
      <c r="AS162" s="97">
        <v>0</v>
      </c>
      <c r="AT162" s="99">
        <f t="shared" si="164"/>
        <v>0</v>
      </c>
      <c r="AU162" s="181">
        <f t="shared" si="165"/>
        <v>0</v>
      </c>
      <c r="AV162" s="100">
        <f t="shared" si="166"/>
        <v>0</v>
      </c>
      <c r="AW162" s="103">
        <v>73.953375151433136</v>
      </c>
      <c r="AX162" s="97">
        <v>59.760000000000012</v>
      </c>
      <c r="AY162" s="97">
        <f t="shared" si="167"/>
        <v>14.193375151433123</v>
      </c>
      <c r="AZ162" s="97">
        <f t="shared" si="168"/>
        <v>0</v>
      </c>
      <c r="BA162" s="102">
        <f t="shared" si="169"/>
        <v>14.193375151433123</v>
      </c>
      <c r="BB162" s="103">
        <v>0</v>
      </c>
      <c r="BC162" s="97">
        <v>0</v>
      </c>
      <c r="BD162" s="99">
        <f t="shared" si="170"/>
        <v>0</v>
      </c>
      <c r="BE162" s="181">
        <f t="shared" si="171"/>
        <v>0</v>
      </c>
      <c r="BF162" s="100">
        <f t="shared" si="172"/>
        <v>0</v>
      </c>
      <c r="BG162" s="103">
        <v>430.5626360747093</v>
      </c>
      <c r="BH162" s="97">
        <v>0.59000000000000008</v>
      </c>
      <c r="BI162" s="97">
        <f t="shared" si="173"/>
        <v>429.97263607470933</v>
      </c>
      <c r="BJ162" s="97">
        <f t="shared" si="174"/>
        <v>0</v>
      </c>
      <c r="BK162" s="252">
        <f t="shared" si="175"/>
        <v>429.97263607470933</v>
      </c>
      <c r="BL162" s="103">
        <v>0</v>
      </c>
      <c r="BM162" s="97">
        <v>0</v>
      </c>
      <c r="BN162" s="99">
        <f t="shared" si="176"/>
        <v>0</v>
      </c>
      <c r="BO162" s="181">
        <f t="shared" si="177"/>
        <v>0</v>
      </c>
      <c r="BP162" s="100">
        <f t="shared" si="178"/>
        <v>0</v>
      </c>
      <c r="BQ162" s="103">
        <v>0</v>
      </c>
      <c r="BR162" s="97">
        <v>0</v>
      </c>
      <c r="BS162" s="97">
        <f t="shared" si="179"/>
        <v>0</v>
      </c>
      <c r="BT162" s="97">
        <f t="shared" si="180"/>
        <v>0</v>
      </c>
      <c r="BU162" s="102">
        <f t="shared" si="181"/>
        <v>0</v>
      </c>
      <c r="BV162" s="103">
        <v>0</v>
      </c>
      <c r="BW162" s="97">
        <v>0</v>
      </c>
      <c r="BX162" s="99">
        <f t="shared" si="182"/>
        <v>0</v>
      </c>
      <c r="BY162" s="101">
        <f t="shared" si="183"/>
        <v>0</v>
      </c>
      <c r="BZ162" s="250">
        <f t="shared" si="184"/>
        <v>0</v>
      </c>
      <c r="CA162" s="103">
        <v>0</v>
      </c>
      <c r="CB162" s="97">
        <v>0</v>
      </c>
      <c r="CC162" s="97">
        <f t="shared" si="185"/>
        <v>0</v>
      </c>
      <c r="CD162" s="97">
        <f t="shared" si="186"/>
        <v>0</v>
      </c>
      <c r="CE162" s="102">
        <f t="shared" si="187"/>
        <v>0</v>
      </c>
      <c r="CF162" s="254">
        <f t="shared" si="188"/>
        <v>1325.7400000000002</v>
      </c>
      <c r="CG162" s="97">
        <f t="shared" si="189"/>
        <v>599.20000000000005</v>
      </c>
      <c r="CH162" s="97">
        <f t="shared" si="190"/>
        <v>726.54000000000019</v>
      </c>
      <c r="CI162" s="104">
        <f t="shared" si="191"/>
        <v>0</v>
      </c>
      <c r="CJ162" s="97">
        <f t="shared" si="192"/>
        <v>726.54000000000019</v>
      </c>
      <c r="CK162" s="259">
        <f t="shared" si="140"/>
        <v>0.45197399188377807</v>
      </c>
      <c r="CL162" s="107">
        <v>54.79</v>
      </c>
      <c r="CM162" s="108">
        <v>120.00999999999999</v>
      </c>
      <c r="CN162" s="176"/>
      <c r="CR162" s="133"/>
      <c r="CS162" s="133"/>
    </row>
    <row r="163" spans="1:97" ht="15.75" customHeight="1" x14ac:dyDescent="0.2">
      <c r="A163" s="225">
        <v>157</v>
      </c>
      <c r="B163" s="223" t="s">
        <v>183</v>
      </c>
      <c r="C163" s="94">
        <v>0</v>
      </c>
      <c r="D163" s="95">
        <v>0</v>
      </c>
      <c r="E163" s="95">
        <v>0</v>
      </c>
      <c r="F163" s="96">
        <f t="shared" si="142"/>
        <v>0</v>
      </c>
      <c r="G163" s="97">
        <f t="shared" si="143"/>
        <v>0</v>
      </c>
      <c r="H163" s="164">
        <f t="shared" si="144"/>
        <v>0</v>
      </c>
      <c r="I163" s="165">
        <v>0</v>
      </c>
      <c r="J163" s="95">
        <v>0</v>
      </c>
      <c r="K163" s="97">
        <f t="shared" si="145"/>
        <v>0</v>
      </c>
      <c r="L163" s="97">
        <f t="shared" si="146"/>
        <v>0</v>
      </c>
      <c r="M163" s="166">
        <f t="shared" si="147"/>
        <v>0</v>
      </c>
      <c r="N163" s="103">
        <v>18.389390426837583</v>
      </c>
      <c r="O163" s="98">
        <v>692.82999999999993</v>
      </c>
      <c r="P163" s="99">
        <f t="shared" si="148"/>
        <v>0</v>
      </c>
      <c r="Q163" s="99">
        <f t="shared" si="149"/>
        <v>-674.44060957316231</v>
      </c>
      <c r="R163" s="102">
        <f t="shared" si="150"/>
        <v>-674.44060957316231</v>
      </c>
      <c r="S163" s="103">
        <v>0</v>
      </c>
      <c r="T163" s="97">
        <v>0</v>
      </c>
      <c r="U163" s="99">
        <f t="shared" si="151"/>
        <v>0</v>
      </c>
      <c r="V163" s="101">
        <f t="shared" si="152"/>
        <v>0</v>
      </c>
      <c r="W163" s="102">
        <v>0</v>
      </c>
      <c r="X163" s="103">
        <v>0</v>
      </c>
      <c r="Y163" s="97">
        <v>0</v>
      </c>
      <c r="Z163" s="99">
        <f t="shared" si="153"/>
        <v>0</v>
      </c>
      <c r="AA163" s="101">
        <f t="shared" si="154"/>
        <v>0</v>
      </c>
      <c r="AB163" s="102">
        <v>0</v>
      </c>
      <c r="AC163" s="103">
        <v>0</v>
      </c>
      <c r="AD163" s="97">
        <v>0</v>
      </c>
      <c r="AE163" s="97">
        <f t="shared" si="155"/>
        <v>0</v>
      </c>
      <c r="AF163" s="97">
        <f t="shared" si="156"/>
        <v>0</v>
      </c>
      <c r="AG163" s="252">
        <f t="shared" si="157"/>
        <v>0</v>
      </c>
      <c r="AH163" s="103">
        <v>7.766515750715941</v>
      </c>
      <c r="AI163" s="97">
        <v>0</v>
      </c>
      <c r="AJ163" s="99">
        <f t="shared" si="158"/>
        <v>7.766515750715941</v>
      </c>
      <c r="AK163" s="181">
        <f t="shared" si="159"/>
        <v>0</v>
      </c>
      <c r="AL163" s="102">
        <f t="shared" si="160"/>
        <v>7.766515750715941</v>
      </c>
      <c r="AM163" s="103">
        <v>0</v>
      </c>
      <c r="AN163" s="97">
        <v>0</v>
      </c>
      <c r="AO163" s="97">
        <f t="shared" si="161"/>
        <v>0</v>
      </c>
      <c r="AP163" s="97">
        <f t="shared" si="162"/>
        <v>0</v>
      </c>
      <c r="AQ163" s="252">
        <f t="shared" si="163"/>
        <v>0</v>
      </c>
      <c r="AR163" s="103">
        <v>0</v>
      </c>
      <c r="AS163" s="97">
        <v>0</v>
      </c>
      <c r="AT163" s="99">
        <f t="shared" si="164"/>
        <v>0</v>
      </c>
      <c r="AU163" s="181">
        <f t="shared" si="165"/>
        <v>0</v>
      </c>
      <c r="AV163" s="100">
        <f t="shared" si="166"/>
        <v>0</v>
      </c>
      <c r="AW163" s="103">
        <v>0</v>
      </c>
      <c r="AX163" s="97">
        <v>0</v>
      </c>
      <c r="AY163" s="97">
        <f t="shared" si="167"/>
        <v>0</v>
      </c>
      <c r="AZ163" s="97">
        <f t="shared" si="168"/>
        <v>0</v>
      </c>
      <c r="BA163" s="102">
        <f t="shared" si="169"/>
        <v>0</v>
      </c>
      <c r="BB163" s="103">
        <v>0</v>
      </c>
      <c r="BC163" s="97">
        <v>0</v>
      </c>
      <c r="BD163" s="99">
        <f t="shared" si="170"/>
        <v>0</v>
      </c>
      <c r="BE163" s="181">
        <f t="shared" si="171"/>
        <v>0</v>
      </c>
      <c r="BF163" s="100">
        <f t="shared" si="172"/>
        <v>0</v>
      </c>
      <c r="BG163" s="103">
        <v>20.184093822446474</v>
      </c>
      <c r="BH163" s="97">
        <v>1.07</v>
      </c>
      <c r="BI163" s="97">
        <f t="shared" si="173"/>
        <v>19.114093822446474</v>
      </c>
      <c r="BJ163" s="97">
        <f t="shared" si="174"/>
        <v>0</v>
      </c>
      <c r="BK163" s="252">
        <f t="shared" si="175"/>
        <v>19.114093822446474</v>
      </c>
      <c r="BL163" s="103">
        <v>0</v>
      </c>
      <c r="BM163" s="97">
        <v>0</v>
      </c>
      <c r="BN163" s="99">
        <f t="shared" si="176"/>
        <v>0</v>
      </c>
      <c r="BO163" s="181">
        <f t="shared" si="177"/>
        <v>0</v>
      </c>
      <c r="BP163" s="100">
        <f t="shared" si="178"/>
        <v>0</v>
      </c>
      <c r="BQ163" s="103">
        <v>0</v>
      </c>
      <c r="BR163" s="97">
        <v>0</v>
      </c>
      <c r="BS163" s="97">
        <f t="shared" si="179"/>
        <v>0</v>
      </c>
      <c r="BT163" s="97">
        <f t="shared" si="180"/>
        <v>0</v>
      </c>
      <c r="BU163" s="102">
        <f t="shared" si="181"/>
        <v>0</v>
      </c>
      <c r="BV163" s="103">
        <v>0</v>
      </c>
      <c r="BW163" s="97">
        <v>0</v>
      </c>
      <c r="BX163" s="99">
        <f t="shared" si="182"/>
        <v>0</v>
      </c>
      <c r="BY163" s="101">
        <f t="shared" si="183"/>
        <v>0</v>
      </c>
      <c r="BZ163" s="250">
        <f t="shared" si="184"/>
        <v>0</v>
      </c>
      <c r="CA163" s="103">
        <v>0</v>
      </c>
      <c r="CB163" s="97">
        <v>0</v>
      </c>
      <c r="CC163" s="97">
        <f t="shared" si="185"/>
        <v>0</v>
      </c>
      <c r="CD163" s="97">
        <f t="shared" si="186"/>
        <v>0</v>
      </c>
      <c r="CE163" s="102">
        <f t="shared" si="187"/>
        <v>0</v>
      </c>
      <c r="CF163" s="254">
        <f t="shared" si="188"/>
        <v>46.34</v>
      </c>
      <c r="CG163" s="97">
        <f t="shared" si="189"/>
        <v>693.9</v>
      </c>
      <c r="CH163" s="97">
        <f t="shared" si="190"/>
        <v>0</v>
      </c>
      <c r="CI163" s="104">
        <f t="shared" si="191"/>
        <v>-647.55999999999995</v>
      </c>
      <c r="CJ163" s="97">
        <f t="shared" si="192"/>
        <v>-647.55999999999995</v>
      </c>
      <c r="CK163" s="259">
        <f t="shared" si="140"/>
        <v>14.974104445403537</v>
      </c>
      <c r="CL163" s="107">
        <v>237.19</v>
      </c>
      <c r="CM163" s="108">
        <v>46.34</v>
      </c>
      <c r="CN163" s="176">
        <f t="shared" si="141"/>
        <v>190.85</v>
      </c>
      <c r="CR163" s="133"/>
      <c r="CS163" s="133"/>
    </row>
    <row r="164" spans="1:97" ht="15.75" customHeight="1" x14ac:dyDescent="0.2">
      <c r="A164" s="225">
        <v>158</v>
      </c>
      <c r="B164" s="223" t="s">
        <v>184</v>
      </c>
      <c r="C164" s="94">
        <v>99.2</v>
      </c>
      <c r="D164" s="95">
        <v>0</v>
      </c>
      <c r="E164" s="95">
        <v>0</v>
      </c>
      <c r="F164" s="96">
        <f t="shared" si="142"/>
        <v>0</v>
      </c>
      <c r="G164" s="97">
        <f t="shared" si="143"/>
        <v>0</v>
      </c>
      <c r="H164" s="164">
        <f t="shared" si="144"/>
        <v>0</v>
      </c>
      <c r="I164" s="165">
        <v>0</v>
      </c>
      <c r="J164" s="95">
        <v>0</v>
      </c>
      <c r="K164" s="97">
        <f t="shared" si="145"/>
        <v>0</v>
      </c>
      <c r="L164" s="97">
        <f t="shared" si="146"/>
        <v>0</v>
      </c>
      <c r="M164" s="166">
        <f t="shared" si="147"/>
        <v>0</v>
      </c>
      <c r="N164" s="103">
        <v>226.75469058537792</v>
      </c>
      <c r="O164" s="98">
        <v>154.01</v>
      </c>
      <c r="P164" s="99">
        <f t="shared" si="148"/>
        <v>72.744690585377924</v>
      </c>
      <c r="Q164" s="99">
        <f t="shared" si="149"/>
        <v>0</v>
      </c>
      <c r="R164" s="102">
        <f t="shared" si="150"/>
        <v>72.744690585377924</v>
      </c>
      <c r="S164" s="103">
        <v>0</v>
      </c>
      <c r="T164" s="97">
        <v>0</v>
      </c>
      <c r="U164" s="99">
        <f t="shared" si="151"/>
        <v>0</v>
      </c>
      <c r="V164" s="101">
        <f t="shared" si="152"/>
        <v>0</v>
      </c>
      <c r="W164" s="102">
        <v>0</v>
      </c>
      <c r="X164" s="103">
        <v>0</v>
      </c>
      <c r="Y164" s="97">
        <v>0</v>
      </c>
      <c r="Z164" s="99">
        <f t="shared" si="153"/>
        <v>0</v>
      </c>
      <c r="AA164" s="101">
        <f t="shared" si="154"/>
        <v>0</v>
      </c>
      <c r="AB164" s="102">
        <v>0</v>
      </c>
      <c r="AC164" s="103">
        <v>0</v>
      </c>
      <c r="AD164" s="97">
        <v>0</v>
      </c>
      <c r="AE164" s="97">
        <f t="shared" si="155"/>
        <v>0</v>
      </c>
      <c r="AF164" s="97">
        <f t="shared" si="156"/>
        <v>0</v>
      </c>
      <c r="AG164" s="252">
        <f t="shared" si="157"/>
        <v>0</v>
      </c>
      <c r="AH164" s="103">
        <v>30.45565763643507</v>
      </c>
      <c r="AI164" s="97">
        <v>0</v>
      </c>
      <c r="AJ164" s="99">
        <f t="shared" si="158"/>
        <v>30.45565763643507</v>
      </c>
      <c r="AK164" s="181">
        <f t="shared" si="159"/>
        <v>0</v>
      </c>
      <c r="AL164" s="102">
        <f t="shared" si="160"/>
        <v>30.45565763643507</v>
      </c>
      <c r="AM164" s="103">
        <v>0</v>
      </c>
      <c r="AN164" s="97">
        <v>0</v>
      </c>
      <c r="AO164" s="97">
        <f t="shared" si="161"/>
        <v>0</v>
      </c>
      <c r="AP164" s="97">
        <f t="shared" si="162"/>
        <v>0</v>
      </c>
      <c r="AQ164" s="252">
        <f t="shared" si="163"/>
        <v>0</v>
      </c>
      <c r="AR164" s="103">
        <v>0</v>
      </c>
      <c r="AS164" s="97">
        <v>0</v>
      </c>
      <c r="AT164" s="99">
        <f t="shared" si="164"/>
        <v>0</v>
      </c>
      <c r="AU164" s="181">
        <f t="shared" si="165"/>
        <v>0</v>
      </c>
      <c r="AV164" s="100">
        <f t="shared" si="166"/>
        <v>0</v>
      </c>
      <c r="AW164" s="103">
        <v>72.468760533585595</v>
      </c>
      <c r="AX164" s="97">
        <v>58.97000000000002</v>
      </c>
      <c r="AY164" s="97">
        <f t="shared" si="167"/>
        <v>13.498760533585575</v>
      </c>
      <c r="AZ164" s="97">
        <f t="shared" si="168"/>
        <v>0</v>
      </c>
      <c r="BA164" s="102">
        <f t="shared" si="169"/>
        <v>13.498760533585575</v>
      </c>
      <c r="BB164" s="103">
        <v>0</v>
      </c>
      <c r="BC164" s="97">
        <v>0</v>
      </c>
      <c r="BD164" s="99">
        <f t="shared" si="170"/>
        <v>0</v>
      </c>
      <c r="BE164" s="181">
        <f t="shared" si="171"/>
        <v>0</v>
      </c>
      <c r="BF164" s="100">
        <f t="shared" si="172"/>
        <v>0</v>
      </c>
      <c r="BG164" s="103">
        <v>105.8541656851198</v>
      </c>
      <c r="BH164" s="97">
        <v>0.59000000000000008</v>
      </c>
      <c r="BI164" s="97">
        <f t="shared" si="173"/>
        <v>105.26416568511979</v>
      </c>
      <c r="BJ164" s="97">
        <f t="shared" si="174"/>
        <v>0</v>
      </c>
      <c r="BK164" s="252">
        <f t="shared" si="175"/>
        <v>105.26416568511979</v>
      </c>
      <c r="BL164" s="103">
        <v>0</v>
      </c>
      <c r="BM164" s="97">
        <v>0</v>
      </c>
      <c r="BN164" s="99">
        <f t="shared" si="176"/>
        <v>0</v>
      </c>
      <c r="BO164" s="181">
        <f t="shared" si="177"/>
        <v>0</v>
      </c>
      <c r="BP164" s="100">
        <f t="shared" si="178"/>
        <v>0</v>
      </c>
      <c r="BQ164" s="103">
        <v>0</v>
      </c>
      <c r="BR164" s="97">
        <v>0</v>
      </c>
      <c r="BS164" s="97">
        <f t="shared" si="179"/>
        <v>0</v>
      </c>
      <c r="BT164" s="97">
        <f t="shared" si="180"/>
        <v>0</v>
      </c>
      <c r="BU164" s="102">
        <f t="shared" si="181"/>
        <v>0</v>
      </c>
      <c r="BV164" s="103">
        <v>0</v>
      </c>
      <c r="BW164" s="97">
        <v>0</v>
      </c>
      <c r="BX164" s="99">
        <f t="shared" si="182"/>
        <v>0</v>
      </c>
      <c r="BY164" s="101">
        <f t="shared" si="183"/>
        <v>0</v>
      </c>
      <c r="BZ164" s="250">
        <f t="shared" si="184"/>
        <v>0</v>
      </c>
      <c r="CA164" s="103">
        <v>0</v>
      </c>
      <c r="CB164" s="97">
        <v>0</v>
      </c>
      <c r="CC164" s="97">
        <f t="shared" si="185"/>
        <v>0</v>
      </c>
      <c r="CD164" s="97">
        <f t="shared" si="186"/>
        <v>0</v>
      </c>
      <c r="CE164" s="102">
        <f t="shared" si="187"/>
        <v>0</v>
      </c>
      <c r="CF164" s="254">
        <f t="shared" si="188"/>
        <v>435.53327444051843</v>
      </c>
      <c r="CG164" s="97">
        <f t="shared" si="189"/>
        <v>213.57000000000002</v>
      </c>
      <c r="CH164" s="97">
        <f t="shared" si="190"/>
        <v>221.9632744405184</v>
      </c>
      <c r="CI164" s="104">
        <f t="shared" si="191"/>
        <v>0</v>
      </c>
      <c r="CJ164" s="97">
        <f t="shared" si="192"/>
        <v>221.9632744405184</v>
      </c>
      <c r="CK164" s="259">
        <f t="shared" si="140"/>
        <v>0.4903643706083074</v>
      </c>
      <c r="CL164" s="107">
        <v>54.13</v>
      </c>
      <c r="CM164" s="108">
        <v>24.02</v>
      </c>
      <c r="CN164" s="176">
        <f t="shared" si="141"/>
        <v>30.110000000000003</v>
      </c>
      <c r="CR164" s="133"/>
      <c r="CS164" s="133"/>
    </row>
    <row r="165" spans="1:97" ht="15.75" customHeight="1" x14ac:dyDescent="0.2">
      <c r="A165" s="225">
        <v>159</v>
      </c>
      <c r="B165" s="223" t="s">
        <v>185</v>
      </c>
      <c r="C165" s="94">
        <v>62.1</v>
      </c>
      <c r="D165" s="95">
        <v>0</v>
      </c>
      <c r="E165" s="95">
        <v>0</v>
      </c>
      <c r="F165" s="96">
        <f t="shared" si="142"/>
        <v>0</v>
      </c>
      <c r="G165" s="97">
        <f t="shared" si="143"/>
        <v>0</v>
      </c>
      <c r="H165" s="164">
        <f t="shared" si="144"/>
        <v>0</v>
      </c>
      <c r="I165" s="165">
        <v>0</v>
      </c>
      <c r="J165" s="95">
        <v>0</v>
      </c>
      <c r="K165" s="97">
        <f t="shared" si="145"/>
        <v>0</v>
      </c>
      <c r="L165" s="97">
        <f t="shared" si="146"/>
        <v>0</v>
      </c>
      <c r="M165" s="166">
        <f t="shared" si="147"/>
        <v>0</v>
      </c>
      <c r="N165" s="103">
        <v>89.706701477899813</v>
      </c>
      <c r="O165" s="98">
        <v>76.90000000000002</v>
      </c>
      <c r="P165" s="99">
        <f t="shared" si="148"/>
        <v>12.806701477899793</v>
      </c>
      <c r="Q165" s="99">
        <f t="shared" si="149"/>
        <v>0</v>
      </c>
      <c r="R165" s="102">
        <f t="shared" si="150"/>
        <v>12.806701477899793</v>
      </c>
      <c r="S165" s="103">
        <v>0</v>
      </c>
      <c r="T165" s="97">
        <v>0</v>
      </c>
      <c r="U165" s="99">
        <f t="shared" si="151"/>
        <v>0</v>
      </c>
      <c r="V165" s="101">
        <f t="shared" si="152"/>
        <v>0</v>
      </c>
      <c r="W165" s="102">
        <v>0</v>
      </c>
      <c r="X165" s="103">
        <v>0</v>
      </c>
      <c r="Y165" s="97">
        <v>0</v>
      </c>
      <c r="Z165" s="99">
        <f t="shared" si="153"/>
        <v>0</v>
      </c>
      <c r="AA165" s="101">
        <f t="shared" si="154"/>
        <v>0</v>
      </c>
      <c r="AB165" s="102">
        <v>0</v>
      </c>
      <c r="AC165" s="103">
        <v>0</v>
      </c>
      <c r="AD165" s="97">
        <v>0</v>
      </c>
      <c r="AE165" s="97">
        <f t="shared" si="155"/>
        <v>0</v>
      </c>
      <c r="AF165" s="97">
        <f t="shared" si="156"/>
        <v>0</v>
      </c>
      <c r="AG165" s="252">
        <f t="shared" si="157"/>
        <v>0</v>
      </c>
      <c r="AH165" s="103">
        <v>78.21323487953461</v>
      </c>
      <c r="AI165" s="97">
        <v>0</v>
      </c>
      <c r="AJ165" s="99">
        <f t="shared" si="158"/>
        <v>78.21323487953461</v>
      </c>
      <c r="AK165" s="181">
        <f t="shared" si="159"/>
        <v>0</v>
      </c>
      <c r="AL165" s="102">
        <f t="shared" si="160"/>
        <v>78.21323487953461</v>
      </c>
      <c r="AM165" s="103">
        <v>0</v>
      </c>
      <c r="AN165" s="97">
        <v>0</v>
      </c>
      <c r="AO165" s="97">
        <f t="shared" si="161"/>
        <v>0</v>
      </c>
      <c r="AP165" s="97">
        <f t="shared" si="162"/>
        <v>0</v>
      </c>
      <c r="AQ165" s="252">
        <f t="shared" si="163"/>
        <v>0</v>
      </c>
      <c r="AR165" s="103">
        <v>0</v>
      </c>
      <c r="AS165" s="97">
        <v>0</v>
      </c>
      <c r="AT165" s="99">
        <f t="shared" si="164"/>
        <v>0</v>
      </c>
      <c r="AU165" s="181">
        <f t="shared" si="165"/>
        <v>0</v>
      </c>
      <c r="AV165" s="100">
        <f t="shared" si="166"/>
        <v>0</v>
      </c>
      <c r="AW165" s="103">
        <v>68.058131307650342</v>
      </c>
      <c r="AX165" s="97">
        <v>56.77000000000001</v>
      </c>
      <c r="AY165" s="97">
        <f t="shared" si="167"/>
        <v>11.288131307650332</v>
      </c>
      <c r="AZ165" s="97">
        <f t="shared" si="168"/>
        <v>0</v>
      </c>
      <c r="BA165" s="102">
        <f t="shared" si="169"/>
        <v>11.288131307650332</v>
      </c>
      <c r="BB165" s="103">
        <v>0</v>
      </c>
      <c r="BC165" s="97">
        <v>0</v>
      </c>
      <c r="BD165" s="99">
        <f t="shared" si="170"/>
        <v>0</v>
      </c>
      <c r="BE165" s="181">
        <f t="shared" si="171"/>
        <v>0</v>
      </c>
      <c r="BF165" s="100">
        <f t="shared" si="172"/>
        <v>0</v>
      </c>
      <c r="BG165" s="103">
        <v>245.71193233491516</v>
      </c>
      <c r="BH165" s="97">
        <v>0.32</v>
      </c>
      <c r="BI165" s="97">
        <f t="shared" si="173"/>
        <v>245.39193233491517</v>
      </c>
      <c r="BJ165" s="97">
        <f t="shared" si="174"/>
        <v>0</v>
      </c>
      <c r="BK165" s="252">
        <f t="shared" si="175"/>
        <v>245.39193233491517</v>
      </c>
      <c r="BL165" s="103">
        <v>0</v>
      </c>
      <c r="BM165" s="97">
        <v>0</v>
      </c>
      <c r="BN165" s="99">
        <f t="shared" si="176"/>
        <v>0</v>
      </c>
      <c r="BO165" s="181">
        <f t="shared" si="177"/>
        <v>0</v>
      </c>
      <c r="BP165" s="100">
        <f t="shared" si="178"/>
        <v>0</v>
      </c>
      <c r="BQ165" s="103">
        <v>0</v>
      </c>
      <c r="BR165" s="97">
        <v>0</v>
      </c>
      <c r="BS165" s="97">
        <f t="shared" si="179"/>
        <v>0</v>
      </c>
      <c r="BT165" s="97">
        <f t="shared" si="180"/>
        <v>0</v>
      </c>
      <c r="BU165" s="102">
        <f t="shared" si="181"/>
        <v>0</v>
      </c>
      <c r="BV165" s="103">
        <v>0</v>
      </c>
      <c r="BW165" s="97">
        <v>0</v>
      </c>
      <c r="BX165" s="99">
        <f t="shared" si="182"/>
        <v>0</v>
      </c>
      <c r="BY165" s="101">
        <f t="shared" si="183"/>
        <v>0</v>
      </c>
      <c r="BZ165" s="250">
        <f t="shared" si="184"/>
        <v>0</v>
      </c>
      <c r="CA165" s="103">
        <v>0</v>
      </c>
      <c r="CB165" s="97">
        <v>0</v>
      </c>
      <c r="CC165" s="97">
        <f t="shared" si="185"/>
        <v>0</v>
      </c>
      <c r="CD165" s="97">
        <f t="shared" si="186"/>
        <v>0</v>
      </c>
      <c r="CE165" s="102">
        <f t="shared" si="187"/>
        <v>0</v>
      </c>
      <c r="CF165" s="254">
        <f t="shared" si="188"/>
        <v>481.68999999999994</v>
      </c>
      <c r="CG165" s="97">
        <f t="shared" si="189"/>
        <v>133.99</v>
      </c>
      <c r="CH165" s="97">
        <f t="shared" si="190"/>
        <v>347.69999999999993</v>
      </c>
      <c r="CI165" s="104">
        <f t="shared" si="191"/>
        <v>0</v>
      </c>
      <c r="CJ165" s="97">
        <f t="shared" si="192"/>
        <v>347.69999999999993</v>
      </c>
      <c r="CK165" s="259">
        <f t="shared" si="140"/>
        <v>0.27816645560422681</v>
      </c>
      <c r="CL165" s="107">
        <v>263.73</v>
      </c>
      <c r="CM165" s="108">
        <v>45.480000000000004</v>
      </c>
      <c r="CN165" s="176">
        <f t="shared" si="141"/>
        <v>218.25</v>
      </c>
      <c r="CR165" s="133"/>
      <c r="CS165" s="133"/>
    </row>
    <row r="166" spans="1:97" ht="15.75" customHeight="1" x14ac:dyDescent="0.2">
      <c r="A166" s="225">
        <v>160</v>
      </c>
      <c r="B166" s="223" t="s">
        <v>186</v>
      </c>
      <c r="C166" s="94">
        <v>930.9</v>
      </c>
      <c r="D166" s="95">
        <v>2264.8848571163658</v>
      </c>
      <c r="E166" s="95">
        <v>2479.656274327212</v>
      </c>
      <c r="F166" s="96">
        <f t="shared" si="142"/>
        <v>0</v>
      </c>
      <c r="G166" s="97">
        <f t="shared" si="143"/>
        <v>-214.77141721084627</v>
      </c>
      <c r="H166" s="164">
        <f t="shared" si="144"/>
        <v>-214.77141721084627</v>
      </c>
      <c r="I166" s="165">
        <v>5274.0148670253902</v>
      </c>
      <c r="J166" s="95">
        <v>5817.9662316734457</v>
      </c>
      <c r="K166" s="97">
        <f t="shared" si="145"/>
        <v>0</v>
      </c>
      <c r="L166" s="97">
        <f t="shared" si="146"/>
        <v>-543.95136464805546</v>
      </c>
      <c r="M166" s="166">
        <f t="shared" si="147"/>
        <v>-543.95136464805546</v>
      </c>
      <c r="N166" s="103">
        <v>4356.6238906177759</v>
      </c>
      <c r="O166" s="98">
        <v>3831.0999999999995</v>
      </c>
      <c r="P166" s="99">
        <f t="shared" si="148"/>
        <v>525.52389061777649</v>
      </c>
      <c r="Q166" s="99">
        <f t="shared" si="149"/>
        <v>0</v>
      </c>
      <c r="R166" s="102">
        <f t="shared" si="150"/>
        <v>525.52389061777649</v>
      </c>
      <c r="S166" s="103">
        <v>282.52517794382129</v>
      </c>
      <c r="T166" s="97">
        <v>556.96</v>
      </c>
      <c r="U166" s="99">
        <f t="shared" si="151"/>
        <v>0</v>
      </c>
      <c r="V166" s="101">
        <f t="shared" si="152"/>
        <v>-274.43482205617875</v>
      </c>
      <c r="W166" s="102">
        <v>-274.43482205617875</v>
      </c>
      <c r="X166" s="103">
        <v>0</v>
      </c>
      <c r="Y166" s="97">
        <v>0</v>
      </c>
      <c r="Z166" s="99">
        <f t="shared" si="153"/>
        <v>0</v>
      </c>
      <c r="AA166" s="101">
        <f t="shared" si="154"/>
        <v>0</v>
      </c>
      <c r="AB166" s="102">
        <v>0</v>
      </c>
      <c r="AC166" s="103">
        <v>0</v>
      </c>
      <c r="AD166" s="97">
        <v>0</v>
      </c>
      <c r="AE166" s="97">
        <f t="shared" si="155"/>
        <v>0</v>
      </c>
      <c r="AF166" s="97">
        <f t="shared" si="156"/>
        <v>0</v>
      </c>
      <c r="AG166" s="252">
        <f t="shared" si="157"/>
        <v>0</v>
      </c>
      <c r="AH166" s="103">
        <v>5525.8275828940841</v>
      </c>
      <c r="AI166" s="97">
        <v>3981.1568957723221</v>
      </c>
      <c r="AJ166" s="99">
        <f t="shared" si="158"/>
        <v>1544.6706871217621</v>
      </c>
      <c r="AK166" s="181">
        <f t="shared" si="159"/>
        <v>0</v>
      </c>
      <c r="AL166" s="102">
        <f t="shared" si="160"/>
        <v>1544.6706871217621</v>
      </c>
      <c r="AM166" s="103">
        <v>1180.8403221704993</v>
      </c>
      <c r="AN166" s="97">
        <v>1026.06</v>
      </c>
      <c r="AO166" s="97">
        <f t="shared" si="161"/>
        <v>154.7803221704994</v>
      </c>
      <c r="AP166" s="97">
        <f t="shared" si="162"/>
        <v>0</v>
      </c>
      <c r="AQ166" s="252">
        <f t="shared" si="163"/>
        <v>154.7803221704994</v>
      </c>
      <c r="AR166" s="103">
        <v>45.605098836167869</v>
      </c>
      <c r="AS166" s="97">
        <v>0</v>
      </c>
      <c r="AT166" s="99">
        <f t="shared" si="164"/>
        <v>45.605098836167869</v>
      </c>
      <c r="AU166" s="181">
        <f t="shared" si="165"/>
        <v>0</v>
      </c>
      <c r="AV166" s="100">
        <f t="shared" si="166"/>
        <v>45.605098836167869</v>
      </c>
      <c r="AW166" s="103">
        <v>351.40644767742106</v>
      </c>
      <c r="AX166" s="97">
        <v>300.28999999999996</v>
      </c>
      <c r="AY166" s="97">
        <f t="shared" si="167"/>
        <v>51.116447677421093</v>
      </c>
      <c r="AZ166" s="97">
        <f t="shared" si="168"/>
        <v>0</v>
      </c>
      <c r="BA166" s="102">
        <f t="shared" si="169"/>
        <v>51.116447677421093</v>
      </c>
      <c r="BB166" s="103">
        <v>1710.0613484836754</v>
      </c>
      <c r="BC166" s="97">
        <v>1115.6599999999996</v>
      </c>
      <c r="BD166" s="99">
        <f t="shared" si="170"/>
        <v>594.40134848367575</v>
      </c>
      <c r="BE166" s="181">
        <f t="shared" si="171"/>
        <v>0</v>
      </c>
      <c r="BF166" s="100">
        <f t="shared" si="172"/>
        <v>594.40134848367575</v>
      </c>
      <c r="BG166" s="103">
        <v>8310.1539399727571</v>
      </c>
      <c r="BH166" s="97">
        <v>23596.247931762813</v>
      </c>
      <c r="BI166" s="97">
        <f t="shared" si="173"/>
        <v>0</v>
      </c>
      <c r="BJ166" s="97">
        <f t="shared" si="174"/>
        <v>-15286.093991790056</v>
      </c>
      <c r="BK166" s="252">
        <f t="shared" si="175"/>
        <v>-15286.093991790056</v>
      </c>
      <c r="BL166" s="103">
        <v>2010.7360160355051</v>
      </c>
      <c r="BM166" s="97">
        <v>2174.7359473140641</v>
      </c>
      <c r="BN166" s="99">
        <f t="shared" si="176"/>
        <v>0</v>
      </c>
      <c r="BO166" s="181">
        <f t="shared" si="177"/>
        <v>-163.99993127855896</v>
      </c>
      <c r="BP166" s="100">
        <f t="shared" si="178"/>
        <v>-163.99993127855896</v>
      </c>
      <c r="BQ166" s="103">
        <v>12.565355610238656</v>
      </c>
      <c r="BR166" s="97">
        <v>0</v>
      </c>
      <c r="BS166" s="97">
        <f t="shared" si="179"/>
        <v>12.565355610238656</v>
      </c>
      <c r="BT166" s="97">
        <f t="shared" si="180"/>
        <v>0</v>
      </c>
      <c r="BU166" s="102">
        <f t="shared" si="181"/>
        <v>12.565355610238656</v>
      </c>
      <c r="BV166" s="103">
        <v>3393.1250956162967</v>
      </c>
      <c r="BW166" s="97">
        <v>3554.84</v>
      </c>
      <c r="BX166" s="99">
        <f t="shared" si="182"/>
        <v>0</v>
      </c>
      <c r="BY166" s="101">
        <f t="shared" si="183"/>
        <v>-161.71490438370347</v>
      </c>
      <c r="BZ166" s="250">
        <f t="shared" si="184"/>
        <v>-161.71490438370347</v>
      </c>
      <c r="CA166" s="103">
        <v>0</v>
      </c>
      <c r="CB166" s="97">
        <v>0</v>
      </c>
      <c r="CC166" s="97">
        <f t="shared" si="185"/>
        <v>0</v>
      </c>
      <c r="CD166" s="97">
        <f t="shared" si="186"/>
        <v>0</v>
      </c>
      <c r="CE166" s="102">
        <f t="shared" si="187"/>
        <v>0</v>
      </c>
      <c r="CF166" s="254">
        <f t="shared" si="188"/>
        <v>34718.370000000003</v>
      </c>
      <c r="CG166" s="97">
        <f t="shared" si="189"/>
        <v>48434.673280849849</v>
      </c>
      <c r="CH166" s="97">
        <f t="shared" si="190"/>
        <v>0</v>
      </c>
      <c r="CI166" s="104">
        <f t="shared" si="191"/>
        <v>-13716.303280849846</v>
      </c>
      <c r="CJ166" s="97">
        <f t="shared" si="192"/>
        <v>-13716.303280849846</v>
      </c>
      <c r="CK166" s="259">
        <f t="shared" si="140"/>
        <v>1.3950733655079384</v>
      </c>
      <c r="CL166" s="107">
        <v>917.43</v>
      </c>
      <c r="CM166" s="108">
        <v>3424.88</v>
      </c>
      <c r="CN166" s="176"/>
      <c r="CR166" s="133"/>
      <c r="CS166" s="133"/>
    </row>
    <row r="167" spans="1:97" ht="15.75" customHeight="1" x14ac:dyDescent="0.2">
      <c r="A167" s="225">
        <v>161</v>
      </c>
      <c r="B167" s="223" t="s">
        <v>187</v>
      </c>
      <c r="C167" s="94">
        <v>1034.3</v>
      </c>
      <c r="D167" s="95">
        <v>3063.7225517222228</v>
      </c>
      <c r="E167" s="95">
        <v>3391.5288010746449</v>
      </c>
      <c r="F167" s="96">
        <f t="shared" si="142"/>
        <v>0</v>
      </c>
      <c r="G167" s="97">
        <f t="shared" si="143"/>
        <v>-327.80624935242213</v>
      </c>
      <c r="H167" s="164">
        <f t="shared" si="144"/>
        <v>-327.80624935242213</v>
      </c>
      <c r="I167" s="165">
        <v>5368.9522556123638</v>
      </c>
      <c r="J167" s="95">
        <v>8311.6701639066978</v>
      </c>
      <c r="K167" s="97">
        <f t="shared" si="145"/>
        <v>0</v>
      </c>
      <c r="L167" s="97">
        <f t="shared" si="146"/>
        <v>-2942.7179082943339</v>
      </c>
      <c r="M167" s="166">
        <f t="shared" si="147"/>
        <v>-2942.7179082943339</v>
      </c>
      <c r="N167" s="103">
        <v>3698.8867265373892</v>
      </c>
      <c r="O167" s="98">
        <v>3416.61</v>
      </c>
      <c r="P167" s="99">
        <f t="shared" si="148"/>
        <v>282.2767265373891</v>
      </c>
      <c r="Q167" s="99">
        <f t="shared" si="149"/>
        <v>0</v>
      </c>
      <c r="R167" s="102">
        <f t="shared" si="150"/>
        <v>282.2767265373891</v>
      </c>
      <c r="S167" s="103">
        <v>172.54458042522509</v>
      </c>
      <c r="T167" s="97">
        <v>503.23</v>
      </c>
      <c r="U167" s="99">
        <f t="shared" si="151"/>
        <v>0</v>
      </c>
      <c r="V167" s="101">
        <f t="shared" si="152"/>
        <v>-330.68541957477493</v>
      </c>
      <c r="W167" s="102">
        <v>-330.68541957477493</v>
      </c>
      <c r="X167" s="103">
        <v>0</v>
      </c>
      <c r="Y167" s="97">
        <v>0</v>
      </c>
      <c r="Z167" s="99">
        <f t="shared" si="153"/>
        <v>0</v>
      </c>
      <c r="AA167" s="101">
        <f t="shared" si="154"/>
        <v>0</v>
      </c>
      <c r="AB167" s="102">
        <v>0</v>
      </c>
      <c r="AC167" s="103">
        <v>0</v>
      </c>
      <c r="AD167" s="97">
        <v>0</v>
      </c>
      <c r="AE167" s="97">
        <f t="shared" si="155"/>
        <v>0</v>
      </c>
      <c r="AF167" s="97">
        <f t="shared" si="156"/>
        <v>0</v>
      </c>
      <c r="AG167" s="252">
        <f t="shared" si="157"/>
        <v>0</v>
      </c>
      <c r="AH167" s="103">
        <v>5365.5437986352445</v>
      </c>
      <c r="AI167" s="97">
        <v>5092.5465234531412</v>
      </c>
      <c r="AJ167" s="99">
        <f t="shared" si="158"/>
        <v>272.99727518210329</v>
      </c>
      <c r="AK167" s="181">
        <f t="shared" si="159"/>
        <v>0</v>
      </c>
      <c r="AL167" s="102">
        <f t="shared" si="160"/>
        <v>272.99727518210329</v>
      </c>
      <c r="AM167" s="103">
        <v>740.43096152240037</v>
      </c>
      <c r="AN167" s="97">
        <v>644.62</v>
      </c>
      <c r="AO167" s="97">
        <f t="shared" si="161"/>
        <v>95.810961522400362</v>
      </c>
      <c r="AP167" s="97">
        <f t="shared" si="162"/>
        <v>0</v>
      </c>
      <c r="AQ167" s="252">
        <f t="shared" si="163"/>
        <v>95.810961522400362</v>
      </c>
      <c r="AR167" s="103">
        <v>29.828347894471257</v>
      </c>
      <c r="AS167" s="97">
        <v>581.04999999999995</v>
      </c>
      <c r="AT167" s="99">
        <f t="shared" si="164"/>
        <v>0</v>
      </c>
      <c r="AU167" s="181">
        <f t="shared" si="165"/>
        <v>-551.22165210552873</v>
      </c>
      <c r="AV167" s="100">
        <f t="shared" si="166"/>
        <v>-551.22165210552873</v>
      </c>
      <c r="AW167" s="103">
        <v>405.46488993929029</v>
      </c>
      <c r="AX167" s="97">
        <v>519.6</v>
      </c>
      <c r="AY167" s="97">
        <f t="shared" si="167"/>
        <v>0</v>
      </c>
      <c r="AZ167" s="97">
        <f t="shared" si="168"/>
        <v>-114.13511006070974</v>
      </c>
      <c r="BA167" s="102">
        <f t="shared" si="169"/>
        <v>-114.13511006070974</v>
      </c>
      <c r="BB167" s="103">
        <v>2519.6606410682666</v>
      </c>
      <c r="BC167" s="97">
        <v>1436.2400000000002</v>
      </c>
      <c r="BD167" s="99">
        <f t="shared" si="170"/>
        <v>1083.4206410682664</v>
      </c>
      <c r="BE167" s="181">
        <f t="shared" si="171"/>
        <v>0</v>
      </c>
      <c r="BF167" s="100">
        <f t="shared" si="172"/>
        <v>1083.4206410682664</v>
      </c>
      <c r="BG167" s="103">
        <v>9481.1263507124604</v>
      </c>
      <c r="BH167" s="97">
        <v>37627.473920555094</v>
      </c>
      <c r="BI167" s="97">
        <f t="shared" si="173"/>
        <v>0</v>
      </c>
      <c r="BJ167" s="97">
        <f t="shared" si="174"/>
        <v>-28146.347569842634</v>
      </c>
      <c r="BK167" s="252">
        <f t="shared" si="175"/>
        <v>-28146.347569842634</v>
      </c>
      <c r="BL167" s="103">
        <v>3117.2125729773857</v>
      </c>
      <c r="BM167" s="97">
        <v>3033.1117354787762</v>
      </c>
      <c r="BN167" s="99">
        <f t="shared" si="176"/>
        <v>84.100837498609508</v>
      </c>
      <c r="BO167" s="181">
        <f t="shared" si="177"/>
        <v>0</v>
      </c>
      <c r="BP167" s="100">
        <f t="shared" si="178"/>
        <v>84.100837498609508</v>
      </c>
      <c r="BQ167" s="103">
        <v>13.38045169897844</v>
      </c>
      <c r="BR167" s="97">
        <v>0</v>
      </c>
      <c r="BS167" s="97">
        <f t="shared" si="179"/>
        <v>13.38045169897844</v>
      </c>
      <c r="BT167" s="97">
        <f t="shared" si="180"/>
        <v>0</v>
      </c>
      <c r="BU167" s="102">
        <f t="shared" si="181"/>
        <v>13.38045169897844</v>
      </c>
      <c r="BV167" s="103">
        <v>3661.2357100287963</v>
      </c>
      <c r="BW167" s="97">
        <v>1726.9099999999996</v>
      </c>
      <c r="BX167" s="99">
        <f t="shared" si="182"/>
        <v>1934.3257100287967</v>
      </c>
      <c r="BY167" s="101">
        <f t="shared" si="183"/>
        <v>0</v>
      </c>
      <c r="BZ167" s="250">
        <f t="shared" si="184"/>
        <v>1934.3257100287967</v>
      </c>
      <c r="CA167" s="103">
        <v>0</v>
      </c>
      <c r="CB167" s="97">
        <v>0</v>
      </c>
      <c r="CC167" s="97">
        <f t="shared" si="185"/>
        <v>0</v>
      </c>
      <c r="CD167" s="97">
        <f t="shared" si="186"/>
        <v>0</v>
      </c>
      <c r="CE167" s="102">
        <f t="shared" si="187"/>
        <v>0</v>
      </c>
      <c r="CF167" s="254">
        <f t="shared" si="188"/>
        <v>37637.989838774491</v>
      </c>
      <c r="CG167" s="97">
        <f t="shared" si="189"/>
        <v>66284.591144468359</v>
      </c>
      <c r="CH167" s="97">
        <f t="shared" si="190"/>
        <v>0</v>
      </c>
      <c r="CI167" s="104">
        <f t="shared" si="191"/>
        <v>-28646.601305693868</v>
      </c>
      <c r="CJ167" s="97">
        <f t="shared" si="192"/>
        <v>-28646.601305693868</v>
      </c>
      <c r="CK167" s="259">
        <f t="shared" si="140"/>
        <v>1.7611086943910661</v>
      </c>
      <c r="CL167" s="107">
        <v>1859.7</v>
      </c>
      <c r="CM167" s="108">
        <v>3770.7499999999995</v>
      </c>
      <c r="CN167" s="176"/>
      <c r="CR167" s="133"/>
      <c r="CS167" s="133"/>
    </row>
    <row r="168" spans="1:97" ht="15.75" customHeight="1" x14ac:dyDescent="0.2">
      <c r="A168" s="225">
        <v>162</v>
      </c>
      <c r="B168" s="223" t="s">
        <v>188</v>
      </c>
      <c r="C168" s="94">
        <v>1917.7</v>
      </c>
      <c r="D168" s="95">
        <v>6520.1810646402537</v>
      </c>
      <c r="E168" s="95">
        <v>7181.3740398212094</v>
      </c>
      <c r="F168" s="96">
        <f t="shared" si="142"/>
        <v>0</v>
      </c>
      <c r="G168" s="97">
        <f t="shared" si="143"/>
        <v>-661.19297518095573</v>
      </c>
      <c r="H168" s="164">
        <f t="shared" si="144"/>
        <v>-661.19297518095573</v>
      </c>
      <c r="I168" s="165">
        <v>6939.2052589046889</v>
      </c>
      <c r="J168" s="95">
        <v>8643.0290555334941</v>
      </c>
      <c r="K168" s="97">
        <f t="shared" si="145"/>
        <v>0</v>
      </c>
      <c r="L168" s="97">
        <f t="shared" si="146"/>
        <v>-1703.8237966288052</v>
      </c>
      <c r="M168" s="166">
        <f t="shared" si="147"/>
        <v>-1703.8237966288052</v>
      </c>
      <c r="N168" s="103">
        <v>8251.8705212439054</v>
      </c>
      <c r="O168" s="98">
        <v>7251.6999999999989</v>
      </c>
      <c r="P168" s="99">
        <f t="shared" si="148"/>
        <v>1000.1705212439065</v>
      </c>
      <c r="Q168" s="99">
        <f t="shared" si="149"/>
        <v>0</v>
      </c>
      <c r="R168" s="102">
        <f t="shared" si="150"/>
        <v>1000.1705212439065</v>
      </c>
      <c r="S168" s="103">
        <v>386.41076182619065</v>
      </c>
      <c r="T168" s="97">
        <v>975.05</v>
      </c>
      <c r="U168" s="99">
        <f t="shared" si="151"/>
        <v>0</v>
      </c>
      <c r="V168" s="101">
        <f t="shared" si="152"/>
        <v>-588.6392381738093</v>
      </c>
      <c r="W168" s="102">
        <v>-588.6392381738093</v>
      </c>
      <c r="X168" s="103">
        <v>0</v>
      </c>
      <c r="Y168" s="97">
        <v>0</v>
      </c>
      <c r="Z168" s="99">
        <f t="shared" si="153"/>
        <v>0</v>
      </c>
      <c r="AA168" s="101">
        <f t="shared" si="154"/>
        <v>0</v>
      </c>
      <c r="AB168" s="102">
        <v>0</v>
      </c>
      <c r="AC168" s="103">
        <v>0</v>
      </c>
      <c r="AD168" s="97">
        <v>0</v>
      </c>
      <c r="AE168" s="97">
        <f t="shared" si="155"/>
        <v>0</v>
      </c>
      <c r="AF168" s="97">
        <f t="shared" si="156"/>
        <v>0</v>
      </c>
      <c r="AG168" s="252">
        <f t="shared" si="157"/>
        <v>0</v>
      </c>
      <c r="AH168" s="103">
        <v>8832.9438565051551</v>
      </c>
      <c r="AI168" s="97">
        <v>6671.9599999999991</v>
      </c>
      <c r="AJ168" s="99">
        <f t="shared" si="158"/>
        <v>2160.9838565051559</v>
      </c>
      <c r="AK168" s="181">
        <f t="shared" si="159"/>
        <v>0</v>
      </c>
      <c r="AL168" s="102">
        <f t="shared" si="160"/>
        <v>2160.9838565051559</v>
      </c>
      <c r="AM168" s="103">
        <v>1609.9086819864042</v>
      </c>
      <c r="AN168" s="97">
        <v>1392.7499999999995</v>
      </c>
      <c r="AO168" s="97">
        <f t="shared" si="161"/>
        <v>217.15868198640464</v>
      </c>
      <c r="AP168" s="97">
        <f t="shared" si="162"/>
        <v>0</v>
      </c>
      <c r="AQ168" s="252">
        <f t="shared" si="163"/>
        <v>217.15868198640464</v>
      </c>
      <c r="AR168" s="103">
        <v>57.524822152647644</v>
      </c>
      <c r="AS168" s="97">
        <v>0</v>
      </c>
      <c r="AT168" s="99">
        <f t="shared" si="164"/>
        <v>57.524822152647644</v>
      </c>
      <c r="AU168" s="181">
        <f t="shared" si="165"/>
        <v>0</v>
      </c>
      <c r="AV168" s="100">
        <f t="shared" si="166"/>
        <v>57.524822152647644</v>
      </c>
      <c r="AW168" s="103">
        <v>1747.9850272081014</v>
      </c>
      <c r="AX168" s="97">
        <v>1910.88</v>
      </c>
      <c r="AY168" s="97">
        <f t="shared" si="167"/>
        <v>0</v>
      </c>
      <c r="AZ168" s="97">
        <f t="shared" si="168"/>
        <v>-162.89497279189868</v>
      </c>
      <c r="BA168" s="102">
        <f t="shared" si="169"/>
        <v>-162.89497279189868</v>
      </c>
      <c r="BB168" s="103">
        <v>5425.1922637165553</v>
      </c>
      <c r="BC168" s="97">
        <v>4360.9400000000014</v>
      </c>
      <c r="BD168" s="99">
        <f t="shared" si="170"/>
        <v>1064.2522637165539</v>
      </c>
      <c r="BE168" s="181">
        <f t="shared" si="171"/>
        <v>0</v>
      </c>
      <c r="BF168" s="100">
        <f t="shared" si="172"/>
        <v>1064.2522637165539</v>
      </c>
      <c r="BG168" s="103">
        <v>21654.690177078024</v>
      </c>
      <c r="BH168" s="97">
        <v>1395.5579515867375</v>
      </c>
      <c r="BI168" s="97">
        <f t="shared" si="173"/>
        <v>20259.132225491288</v>
      </c>
      <c r="BJ168" s="97">
        <f t="shared" si="174"/>
        <v>0</v>
      </c>
      <c r="BK168" s="252">
        <f t="shared" si="175"/>
        <v>20259.132225491288</v>
      </c>
      <c r="BL168" s="103">
        <v>3518.9841151494497</v>
      </c>
      <c r="BM168" s="97">
        <v>3008.5785980624673</v>
      </c>
      <c r="BN168" s="99">
        <f t="shared" si="176"/>
        <v>510.4055170869824</v>
      </c>
      <c r="BO168" s="181">
        <f t="shared" si="177"/>
        <v>0</v>
      </c>
      <c r="BP168" s="100">
        <f t="shared" si="178"/>
        <v>510.4055170869824</v>
      </c>
      <c r="BQ168" s="103">
        <v>4.6024973750100964</v>
      </c>
      <c r="BR168" s="97">
        <v>0</v>
      </c>
      <c r="BS168" s="97">
        <f t="shared" si="179"/>
        <v>4.6024973750100964</v>
      </c>
      <c r="BT168" s="97">
        <f t="shared" si="180"/>
        <v>0</v>
      </c>
      <c r="BU168" s="102">
        <f t="shared" si="181"/>
        <v>4.6024973750100964</v>
      </c>
      <c r="BV168" s="103">
        <v>6908.530952213614</v>
      </c>
      <c r="BW168" s="97">
        <v>7580.18</v>
      </c>
      <c r="BX168" s="99">
        <f t="shared" si="182"/>
        <v>0</v>
      </c>
      <c r="BY168" s="101">
        <f t="shared" si="183"/>
        <v>-671.64904778638629</v>
      </c>
      <c r="BZ168" s="250">
        <f t="shared" si="184"/>
        <v>-671.64904778638629</v>
      </c>
      <c r="CA168" s="103">
        <v>0</v>
      </c>
      <c r="CB168" s="97">
        <v>0</v>
      </c>
      <c r="CC168" s="97">
        <f t="shared" si="185"/>
        <v>0</v>
      </c>
      <c r="CD168" s="97">
        <f t="shared" si="186"/>
        <v>0</v>
      </c>
      <c r="CE168" s="102">
        <f t="shared" si="187"/>
        <v>0</v>
      </c>
      <c r="CF168" s="254">
        <f t="shared" si="188"/>
        <v>71858.03</v>
      </c>
      <c r="CG168" s="97">
        <f t="shared" si="189"/>
        <v>50371.999645003903</v>
      </c>
      <c r="CH168" s="97">
        <f t="shared" si="190"/>
        <v>21486.030354996095</v>
      </c>
      <c r="CI168" s="104">
        <f t="shared" si="191"/>
        <v>0</v>
      </c>
      <c r="CJ168" s="97">
        <f t="shared" si="192"/>
        <v>21486.030354996095</v>
      </c>
      <c r="CK168" s="259">
        <f t="shared" si="140"/>
        <v>0.70099332872058839</v>
      </c>
      <c r="CL168" s="107">
        <v>3310.49</v>
      </c>
      <c r="CM168" s="108">
        <v>7122.94</v>
      </c>
      <c r="CN168" s="176"/>
      <c r="CR168" s="133"/>
      <c r="CS168" s="133"/>
    </row>
    <row r="169" spans="1:97" ht="15.75" customHeight="1" x14ac:dyDescent="0.2">
      <c r="A169" s="225">
        <v>163</v>
      </c>
      <c r="B169" s="223" t="s">
        <v>189</v>
      </c>
      <c r="C169" s="94">
        <v>3930.5</v>
      </c>
      <c r="D169" s="95">
        <v>10840.513826336615</v>
      </c>
      <c r="E169" s="95">
        <v>12004.325666384582</v>
      </c>
      <c r="F169" s="96">
        <f t="shared" si="142"/>
        <v>0</v>
      </c>
      <c r="G169" s="97">
        <f t="shared" si="143"/>
        <v>-1163.8118400479671</v>
      </c>
      <c r="H169" s="164">
        <f t="shared" si="144"/>
        <v>-1163.8118400479671</v>
      </c>
      <c r="I169" s="165">
        <v>25653.141201555576</v>
      </c>
      <c r="J169" s="95">
        <v>27215.669366982966</v>
      </c>
      <c r="K169" s="97">
        <f t="shared" si="145"/>
        <v>0</v>
      </c>
      <c r="L169" s="97">
        <f t="shared" si="146"/>
        <v>-1562.5281654273895</v>
      </c>
      <c r="M169" s="166">
        <f t="shared" si="147"/>
        <v>-1562.5281654273895</v>
      </c>
      <c r="N169" s="103">
        <v>15351.47882630304</v>
      </c>
      <c r="O169" s="98">
        <v>14256.79</v>
      </c>
      <c r="P169" s="99">
        <f t="shared" si="148"/>
        <v>1094.6888263030396</v>
      </c>
      <c r="Q169" s="99">
        <f t="shared" si="149"/>
        <v>0</v>
      </c>
      <c r="R169" s="102">
        <f t="shared" si="150"/>
        <v>1094.6888263030396</v>
      </c>
      <c r="S169" s="103">
        <v>790.03895604262561</v>
      </c>
      <c r="T169" s="97">
        <v>2012.4099999999999</v>
      </c>
      <c r="U169" s="99">
        <f t="shared" si="151"/>
        <v>0</v>
      </c>
      <c r="V169" s="101">
        <f t="shared" si="152"/>
        <v>-1222.3710439573742</v>
      </c>
      <c r="W169" s="102">
        <v>-1222.3710439573742</v>
      </c>
      <c r="X169" s="103">
        <v>0</v>
      </c>
      <c r="Y169" s="97">
        <v>0</v>
      </c>
      <c r="Z169" s="99">
        <f t="shared" si="153"/>
        <v>0</v>
      </c>
      <c r="AA169" s="101">
        <f t="shared" si="154"/>
        <v>0</v>
      </c>
      <c r="AB169" s="102">
        <v>0</v>
      </c>
      <c r="AC169" s="103">
        <v>0</v>
      </c>
      <c r="AD169" s="97">
        <v>0</v>
      </c>
      <c r="AE169" s="97">
        <f t="shared" si="155"/>
        <v>0</v>
      </c>
      <c r="AF169" s="97">
        <f t="shared" si="156"/>
        <v>0</v>
      </c>
      <c r="AG169" s="252">
        <f t="shared" si="157"/>
        <v>0</v>
      </c>
      <c r="AH169" s="103">
        <v>18060.810248813224</v>
      </c>
      <c r="AI169" s="97">
        <v>8148.19</v>
      </c>
      <c r="AJ169" s="99">
        <f t="shared" si="158"/>
        <v>9912.6202488132258</v>
      </c>
      <c r="AK169" s="181">
        <f t="shared" si="159"/>
        <v>0</v>
      </c>
      <c r="AL169" s="102">
        <f t="shared" si="160"/>
        <v>9912.6202488132258</v>
      </c>
      <c r="AM169" s="103">
        <v>3297.7192207074022</v>
      </c>
      <c r="AN169" s="97">
        <v>2850.89</v>
      </c>
      <c r="AO169" s="97">
        <f t="shared" si="161"/>
        <v>446.82922070740233</v>
      </c>
      <c r="AP169" s="97">
        <f t="shared" si="162"/>
        <v>0</v>
      </c>
      <c r="AQ169" s="252">
        <f t="shared" si="163"/>
        <v>446.82922070740233</v>
      </c>
      <c r="AR169" s="103">
        <v>117.91278934775653</v>
      </c>
      <c r="AS169" s="97">
        <v>0</v>
      </c>
      <c r="AT169" s="99">
        <f t="shared" si="164"/>
        <v>117.91278934775653</v>
      </c>
      <c r="AU169" s="181">
        <f t="shared" si="165"/>
        <v>0</v>
      </c>
      <c r="AV169" s="100">
        <f t="shared" si="166"/>
        <v>117.91278934775653</v>
      </c>
      <c r="AW169" s="103">
        <v>3965.9010257682044</v>
      </c>
      <c r="AX169" s="97">
        <v>4050.23</v>
      </c>
      <c r="AY169" s="97">
        <f t="shared" si="167"/>
        <v>0</v>
      </c>
      <c r="AZ169" s="97">
        <f t="shared" si="168"/>
        <v>-84.328974231795655</v>
      </c>
      <c r="BA169" s="102">
        <f t="shared" si="169"/>
        <v>-84.328974231795655</v>
      </c>
      <c r="BB169" s="103">
        <v>13923.877752726523</v>
      </c>
      <c r="BC169" s="97">
        <v>8523.1200000000008</v>
      </c>
      <c r="BD169" s="99">
        <f t="shared" si="170"/>
        <v>5400.7577527265221</v>
      </c>
      <c r="BE169" s="181">
        <f t="shared" si="171"/>
        <v>0</v>
      </c>
      <c r="BF169" s="100">
        <f t="shared" si="172"/>
        <v>5400.7577527265221</v>
      </c>
      <c r="BG169" s="103">
        <v>35659.771155126742</v>
      </c>
      <c r="BH169" s="97">
        <v>78085.425903173484</v>
      </c>
      <c r="BI169" s="97">
        <f t="shared" si="173"/>
        <v>0</v>
      </c>
      <c r="BJ169" s="97">
        <f t="shared" si="174"/>
        <v>-42425.654748046742</v>
      </c>
      <c r="BK169" s="252">
        <f t="shared" si="175"/>
        <v>-42425.654748046742</v>
      </c>
      <c r="BL169" s="103">
        <v>6639.418831693969</v>
      </c>
      <c r="BM169" s="97">
        <v>10423.574582852256</v>
      </c>
      <c r="BN169" s="99">
        <f t="shared" si="176"/>
        <v>0</v>
      </c>
      <c r="BO169" s="181">
        <f t="shared" si="177"/>
        <v>-3784.1557511582869</v>
      </c>
      <c r="BP169" s="100">
        <f t="shared" si="178"/>
        <v>-3784.1557511582869</v>
      </c>
      <c r="BQ169" s="103">
        <v>6.1582279415642631</v>
      </c>
      <c r="BR169" s="97">
        <v>0</v>
      </c>
      <c r="BS169" s="97">
        <f t="shared" si="179"/>
        <v>6.1582279415642631</v>
      </c>
      <c r="BT169" s="97">
        <f t="shared" si="180"/>
        <v>0</v>
      </c>
      <c r="BU169" s="102">
        <f t="shared" si="181"/>
        <v>6.1582279415642631</v>
      </c>
      <c r="BV169" s="103">
        <v>12990.138976855953</v>
      </c>
      <c r="BW169" s="97">
        <v>16677.559999999998</v>
      </c>
      <c r="BX169" s="99">
        <f t="shared" si="182"/>
        <v>0</v>
      </c>
      <c r="BY169" s="101">
        <f t="shared" si="183"/>
        <v>-3687.4210231440447</v>
      </c>
      <c r="BZ169" s="250">
        <f t="shared" si="184"/>
        <v>-3687.4210231440447</v>
      </c>
      <c r="CA169" s="103">
        <v>0</v>
      </c>
      <c r="CB169" s="97">
        <v>0</v>
      </c>
      <c r="CC169" s="97">
        <f t="shared" si="185"/>
        <v>0</v>
      </c>
      <c r="CD169" s="97">
        <f t="shared" si="186"/>
        <v>0</v>
      </c>
      <c r="CE169" s="102">
        <f t="shared" si="187"/>
        <v>0</v>
      </c>
      <c r="CF169" s="254">
        <f t="shared" si="188"/>
        <v>147296.88103921921</v>
      </c>
      <c r="CG169" s="97">
        <f t="shared" si="189"/>
        <v>184248.18551939327</v>
      </c>
      <c r="CH169" s="97">
        <f t="shared" si="190"/>
        <v>0</v>
      </c>
      <c r="CI169" s="104">
        <f t="shared" si="191"/>
        <v>-36951.304480174062</v>
      </c>
      <c r="CJ169" s="97">
        <f t="shared" si="192"/>
        <v>-36951.304480174062</v>
      </c>
      <c r="CK169" s="259">
        <f t="shared" si="140"/>
        <v>1.2508627760443578</v>
      </c>
      <c r="CL169" s="107">
        <v>17679.46</v>
      </c>
      <c r="CM169" s="108">
        <v>14757.139999999998</v>
      </c>
      <c r="CN169" s="176">
        <f t="shared" si="141"/>
        <v>2922.3200000000015</v>
      </c>
      <c r="CR169" s="133"/>
      <c r="CS169" s="133"/>
    </row>
    <row r="170" spans="1:97" ht="15.75" customHeight="1" x14ac:dyDescent="0.2">
      <c r="A170" s="225">
        <v>164</v>
      </c>
      <c r="B170" s="223" t="s">
        <v>190</v>
      </c>
      <c r="C170" s="94">
        <v>925.8</v>
      </c>
      <c r="D170" s="95">
        <v>2441.8854394717546</v>
      </c>
      <c r="E170" s="95">
        <v>2552.0928926410147</v>
      </c>
      <c r="F170" s="96">
        <f t="shared" si="142"/>
        <v>0</v>
      </c>
      <c r="G170" s="97">
        <f t="shared" si="143"/>
        <v>-110.20745316926013</v>
      </c>
      <c r="H170" s="164">
        <f t="shared" si="144"/>
        <v>-110.20745316926013</v>
      </c>
      <c r="I170" s="165">
        <v>5287.1296552180993</v>
      </c>
      <c r="J170" s="95">
        <v>6301.1210757200961</v>
      </c>
      <c r="K170" s="97">
        <f t="shared" si="145"/>
        <v>0</v>
      </c>
      <c r="L170" s="97">
        <f t="shared" si="146"/>
        <v>-1013.9914205019968</v>
      </c>
      <c r="M170" s="166">
        <f t="shared" si="147"/>
        <v>-1013.9914205019968</v>
      </c>
      <c r="N170" s="103">
        <v>5140.0490388382323</v>
      </c>
      <c r="O170" s="98">
        <v>4673.9000000000005</v>
      </c>
      <c r="P170" s="99">
        <f t="shared" si="148"/>
        <v>466.14903883823172</v>
      </c>
      <c r="Q170" s="99">
        <f t="shared" si="149"/>
        <v>0</v>
      </c>
      <c r="R170" s="102">
        <f t="shared" si="150"/>
        <v>466.14903883823172</v>
      </c>
      <c r="S170" s="103">
        <v>129.52731126743208</v>
      </c>
      <c r="T170" s="97">
        <v>429.46000000000004</v>
      </c>
      <c r="U170" s="99">
        <f t="shared" si="151"/>
        <v>0</v>
      </c>
      <c r="V170" s="101">
        <f t="shared" si="152"/>
        <v>-299.93268873256795</v>
      </c>
      <c r="W170" s="102">
        <v>-299.93268873256795</v>
      </c>
      <c r="X170" s="103">
        <v>0</v>
      </c>
      <c r="Y170" s="97">
        <v>0</v>
      </c>
      <c r="Z170" s="99">
        <f t="shared" si="153"/>
        <v>0</v>
      </c>
      <c r="AA170" s="101">
        <f t="shared" si="154"/>
        <v>0</v>
      </c>
      <c r="AB170" s="102">
        <v>0</v>
      </c>
      <c r="AC170" s="103">
        <v>0</v>
      </c>
      <c r="AD170" s="97">
        <v>0</v>
      </c>
      <c r="AE170" s="97">
        <f t="shared" si="155"/>
        <v>0</v>
      </c>
      <c r="AF170" s="97">
        <f t="shared" si="156"/>
        <v>0</v>
      </c>
      <c r="AG170" s="252">
        <f t="shared" si="157"/>
        <v>0</v>
      </c>
      <c r="AH170" s="103">
        <v>4844.4633165544737</v>
      </c>
      <c r="AI170" s="97">
        <v>4701.2429229746676</v>
      </c>
      <c r="AJ170" s="99">
        <f t="shared" si="158"/>
        <v>143.22039357980611</v>
      </c>
      <c r="AK170" s="181">
        <f t="shared" si="159"/>
        <v>0</v>
      </c>
      <c r="AL170" s="102">
        <f t="shared" si="160"/>
        <v>143.22039357980611</v>
      </c>
      <c r="AM170" s="103">
        <v>543.51144057996908</v>
      </c>
      <c r="AN170" s="97">
        <v>474.62</v>
      </c>
      <c r="AO170" s="97">
        <f t="shared" si="161"/>
        <v>68.891440579969071</v>
      </c>
      <c r="AP170" s="97">
        <f t="shared" si="162"/>
        <v>0</v>
      </c>
      <c r="AQ170" s="252">
        <f t="shared" si="163"/>
        <v>68.891440579969071</v>
      </c>
      <c r="AR170" s="103">
        <v>18.965256096466796</v>
      </c>
      <c r="AS170" s="97">
        <v>0</v>
      </c>
      <c r="AT170" s="99">
        <f t="shared" si="164"/>
        <v>18.965256096466796</v>
      </c>
      <c r="AU170" s="181">
        <f t="shared" si="165"/>
        <v>0</v>
      </c>
      <c r="AV170" s="100">
        <f t="shared" si="166"/>
        <v>18.965256096466796</v>
      </c>
      <c r="AW170" s="103">
        <v>366.34732120339379</v>
      </c>
      <c r="AX170" s="97">
        <v>462.24</v>
      </c>
      <c r="AY170" s="97">
        <f t="shared" si="167"/>
        <v>0</v>
      </c>
      <c r="AZ170" s="97">
        <f t="shared" si="168"/>
        <v>-95.892678796606219</v>
      </c>
      <c r="BA170" s="102">
        <f t="shared" si="169"/>
        <v>-95.892678796606219</v>
      </c>
      <c r="BB170" s="103">
        <v>1728.573337510727</v>
      </c>
      <c r="BC170" s="97">
        <v>1018.51</v>
      </c>
      <c r="BD170" s="99">
        <f t="shared" si="170"/>
        <v>710.06333751072702</v>
      </c>
      <c r="BE170" s="181">
        <f t="shared" si="171"/>
        <v>0</v>
      </c>
      <c r="BF170" s="100">
        <f t="shared" si="172"/>
        <v>710.06333751072702</v>
      </c>
      <c r="BG170" s="103">
        <v>8614.3860826240816</v>
      </c>
      <c r="BH170" s="97">
        <v>18215.456265096142</v>
      </c>
      <c r="BI170" s="97">
        <f t="shared" si="173"/>
        <v>0</v>
      </c>
      <c r="BJ170" s="97">
        <f t="shared" si="174"/>
        <v>-9601.07018247206</v>
      </c>
      <c r="BK170" s="252">
        <f t="shared" si="175"/>
        <v>-9601.07018247206</v>
      </c>
      <c r="BL170" s="103">
        <v>2275.3815739210559</v>
      </c>
      <c r="BM170" s="97">
        <v>2416.2535341108269</v>
      </c>
      <c r="BN170" s="99">
        <f t="shared" si="176"/>
        <v>0</v>
      </c>
      <c r="BO170" s="181">
        <f t="shared" si="177"/>
        <v>-140.87196018977102</v>
      </c>
      <c r="BP170" s="100">
        <f t="shared" si="178"/>
        <v>-140.87196018977102</v>
      </c>
      <c r="BQ170" s="103">
        <v>12.4991347966668</v>
      </c>
      <c r="BR170" s="97">
        <v>0</v>
      </c>
      <c r="BS170" s="97">
        <f t="shared" si="179"/>
        <v>12.4991347966668</v>
      </c>
      <c r="BT170" s="97">
        <f t="shared" si="180"/>
        <v>0</v>
      </c>
      <c r="BU170" s="102">
        <f t="shared" si="181"/>
        <v>12.4991347966668</v>
      </c>
      <c r="BV170" s="103">
        <v>3355.430967012247</v>
      </c>
      <c r="BW170" s="97">
        <v>2503.13</v>
      </c>
      <c r="BX170" s="99">
        <f t="shared" si="182"/>
        <v>852.30096701224693</v>
      </c>
      <c r="BY170" s="101">
        <f t="shared" si="183"/>
        <v>0</v>
      </c>
      <c r="BZ170" s="250">
        <f t="shared" si="184"/>
        <v>852.30096701224693</v>
      </c>
      <c r="CA170" s="103">
        <v>0</v>
      </c>
      <c r="CB170" s="97">
        <v>0</v>
      </c>
      <c r="CC170" s="97">
        <f t="shared" si="185"/>
        <v>0</v>
      </c>
      <c r="CD170" s="97">
        <f t="shared" si="186"/>
        <v>0</v>
      </c>
      <c r="CE170" s="102">
        <f t="shared" si="187"/>
        <v>0</v>
      </c>
      <c r="CF170" s="254">
        <f t="shared" si="188"/>
        <v>34758.149875094598</v>
      </c>
      <c r="CG170" s="97">
        <f t="shared" si="189"/>
        <v>43748.026690542749</v>
      </c>
      <c r="CH170" s="97">
        <f t="shared" si="190"/>
        <v>0</v>
      </c>
      <c r="CI170" s="104">
        <f t="shared" si="191"/>
        <v>-8989.8768154481513</v>
      </c>
      <c r="CJ170" s="97">
        <f t="shared" si="192"/>
        <v>-8989.8768154481513</v>
      </c>
      <c r="CK170" s="259">
        <f t="shared" si="140"/>
        <v>1.2586408323732359</v>
      </c>
      <c r="CL170" s="107">
        <v>1567.83</v>
      </c>
      <c r="CM170" s="108">
        <v>3454.43</v>
      </c>
      <c r="CN170" s="176"/>
      <c r="CR170" s="133"/>
      <c r="CS170" s="133"/>
    </row>
    <row r="171" spans="1:97" ht="15.75" customHeight="1" x14ac:dyDescent="0.2">
      <c r="A171" s="225">
        <v>165</v>
      </c>
      <c r="B171" s="223" t="s">
        <v>191</v>
      </c>
      <c r="C171" s="94">
        <v>1467.4</v>
      </c>
      <c r="D171" s="95">
        <v>4560.6619445106699</v>
      </c>
      <c r="E171" s="95">
        <v>5021.0769789635187</v>
      </c>
      <c r="F171" s="96">
        <f t="shared" si="142"/>
        <v>0</v>
      </c>
      <c r="G171" s="97">
        <f t="shared" si="143"/>
        <v>-460.41503445284889</v>
      </c>
      <c r="H171" s="164">
        <f t="shared" si="144"/>
        <v>-460.41503445284889</v>
      </c>
      <c r="I171" s="165">
        <v>5723.5909770651851</v>
      </c>
      <c r="J171" s="95">
        <v>8733.0402039066994</v>
      </c>
      <c r="K171" s="97">
        <f t="shared" si="145"/>
        <v>0</v>
      </c>
      <c r="L171" s="97">
        <f t="shared" si="146"/>
        <v>-3009.4492268415142</v>
      </c>
      <c r="M171" s="166">
        <f t="shared" si="147"/>
        <v>-3009.4492268415142</v>
      </c>
      <c r="N171" s="103">
        <v>5739.7170334077891</v>
      </c>
      <c r="O171" s="98">
        <v>5073.9500000000007</v>
      </c>
      <c r="P171" s="99">
        <f t="shared" si="148"/>
        <v>665.7670334077884</v>
      </c>
      <c r="Q171" s="99">
        <f t="shared" si="149"/>
        <v>0</v>
      </c>
      <c r="R171" s="102">
        <f t="shared" si="150"/>
        <v>665.7670334077884</v>
      </c>
      <c r="S171" s="103">
        <v>297.15135628051735</v>
      </c>
      <c r="T171" s="97">
        <v>641.12999999999988</v>
      </c>
      <c r="U171" s="99">
        <f t="shared" si="151"/>
        <v>0</v>
      </c>
      <c r="V171" s="101">
        <f t="shared" si="152"/>
        <v>-343.97864371948253</v>
      </c>
      <c r="W171" s="102">
        <v>-343.97864371948253</v>
      </c>
      <c r="X171" s="103">
        <v>0</v>
      </c>
      <c r="Y171" s="97">
        <v>0</v>
      </c>
      <c r="Z171" s="99">
        <f t="shared" si="153"/>
        <v>0</v>
      </c>
      <c r="AA171" s="101">
        <f t="shared" si="154"/>
        <v>0</v>
      </c>
      <c r="AB171" s="102">
        <v>0</v>
      </c>
      <c r="AC171" s="103">
        <v>0</v>
      </c>
      <c r="AD171" s="97">
        <v>0</v>
      </c>
      <c r="AE171" s="97">
        <f t="shared" si="155"/>
        <v>0</v>
      </c>
      <c r="AF171" s="97">
        <f t="shared" si="156"/>
        <v>0</v>
      </c>
      <c r="AG171" s="252">
        <f t="shared" si="157"/>
        <v>0</v>
      </c>
      <c r="AH171" s="103">
        <v>8904.1771281953788</v>
      </c>
      <c r="AI171" s="97">
        <v>5727.1959001915839</v>
      </c>
      <c r="AJ171" s="99">
        <f t="shared" si="158"/>
        <v>3176.981228003795</v>
      </c>
      <c r="AK171" s="181">
        <f t="shared" si="159"/>
        <v>0</v>
      </c>
      <c r="AL171" s="102">
        <f t="shared" si="160"/>
        <v>3176.981228003795</v>
      </c>
      <c r="AM171" s="103">
        <v>1248.0260900357625</v>
      </c>
      <c r="AN171" s="97">
        <v>1078.8499999999999</v>
      </c>
      <c r="AO171" s="97">
        <f t="shared" si="161"/>
        <v>169.17609003576263</v>
      </c>
      <c r="AP171" s="97">
        <f t="shared" si="162"/>
        <v>0</v>
      </c>
      <c r="AQ171" s="252">
        <f t="shared" si="163"/>
        <v>169.17609003576263</v>
      </c>
      <c r="AR171" s="103">
        <v>44.017535780841492</v>
      </c>
      <c r="AS171" s="97">
        <v>0</v>
      </c>
      <c r="AT171" s="99">
        <f t="shared" si="164"/>
        <v>44.017535780841492</v>
      </c>
      <c r="AU171" s="181">
        <f t="shared" si="165"/>
        <v>0</v>
      </c>
      <c r="AV171" s="100">
        <f t="shared" si="166"/>
        <v>44.017535780841492</v>
      </c>
      <c r="AW171" s="103">
        <v>494.51782943557936</v>
      </c>
      <c r="AX171" s="97">
        <v>449.29</v>
      </c>
      <c r="AY171" s="97">
        <f t="shared" si="167"/>
        <v>45.227829435579338</v>
      </c>
      <c r="AZ171" s="97">
        <f t="shared" si="168"/>
        <v>0</v>
      </c>
      <c r="BA171" s="102">
        <f t="shared" si="169"/>
        <v>45.227829435579338</v>
      </c>
      <c r="BB171" s="103">
        <v>2751.3727716464446</v>
      </c>
      <c r="BC171" s="97">
        <v>3333.7999999999997</v>
      </c>
      <c r="BD171" s="99">
        <f t="shared" si="170"/>
        <v>0</v>
      </c>
      <c r="BE171" s="181">
        <f t="shared" si="171"/>
        <v>-582.42722835355517</v>
      </c>
      <c r="BF171" s="100">
        <f t="shared" si="172"/>
        <v>-582.42722835355517</v>
      </c>
      <c r="BG171" s="103">
        <v>14518.426637089105</v>
      </c>
      <c r="BH171" s="97">
        <v>307.78236126939015</v>
      </c>
      <c r="BI171" s="97">
        <f t="shared" si="173"/>
        <v>14210.644275819715</v>
      </c>
      <c r="BJ171" s="97">
        <f t="shared" si="174"/>
        <v>0</v>
      </c>
      <c r="BK171" s="252">
        <f t="shared" si="175"/>
        <v>14210.644275819715</v>
      </c>
      <c r="BL171" s="103">
        <v>4481.4347195191422</v>
      </c>
      <c r="BM171" s="97">
        <v>3198.0571607267793</v>
      </c>
      <c r="BN171" s="99">
        <f t="shared" si="176"/>
        <v>1283.3775587923628</v>
      </c>
      <c r="BO171" s="181">
        <f t="shared" si="177"/>
        <v>0</v>
      </c>
      <c r="BP171" s="100">
        <f t="shared" si="178"/>
        <v>1283.3775587923628</v>
      </c>
      <c r="BQ171" s="103">
        <v>4.695664288523119</v>
      </c>
      <c r="BR171" s="97">
        <v>0</v>
      </c>
      <c r="BS171" s="97">
        <f t="shared" si="179"/>
        <v>4.695664288523119</v>
      </c>
      <c r="BT171" s="97">
        <f t="shared" si="180"/>
        <v>0</v>
      </c>
      <c r="BU171" s="102">
        <f t="shared" si="181"/>
        <v>4.695664288523119</v>
      </c>
      <c r="BV171" s="103">
        <v>5085.9999165470554</v>
      </c>
      <c r="BW171" s="97">
        <v>5206.0199999999995</v>
      </c>
      <c r="BX171" s="99">
        <f t="shared" si="182"/>
        <v>0</v>
      </c>
      <c r="BY171" s="101">
        <f t="shared" si="183"/>
        <v>-120.02008345294416</v>
      </c>
      <c r="BZ171" s="250">
        <f t="shared" si="184"/>
        <v>-120.02008345294416</v>
      </c>
      <c r="CA171" s="103">
        <v>0</v>
      </c>
      <c r="CB171" s="97">
        <v>0</v>
      </c>
      <c r="CC171" s="97">
        <f t="shared" si="185"/>
        <v>0</v>
      </c>
      <c r="CD171" s="97">
        <f t="shared" si="186"/>
        <v>0</v>
      </c>
      <c r="CE171" s="102">
        <f t="shared" si="187"/>
        <v>0</v>
      </c>
      <c r="CF171" s="254">
        <f t="shared" si="188"/>
        <v>53853.789603801997</v>
      </c>
      <c r="CG171" s="97">
        <f t="shared" si="189"/>
        <v>38770.192605057971</v>
      </c>
      <c r="CH171" s="97">
        <f t="shared" si="190"/>
        <v>15083.596998744026</v>
      </c>
      <c r="CI171" s="104">
        <f t="shared" si="191"/>
        <v>0</v>
      </c>
      <c r="CJ171" s="97">
        <f t="shared" si="192"/>
        <v>15083.596998744026</v>
      </c>
      <c r="CK171" s="259">
        <f t="shared" si="140"/>
        <v>0.71991577362126535</v>
      </c>
      <c r="CL171" s="107">
        <v>1281.49</v>
      </c>
      <c r="CM171" s="108">
        <v>5224.2199999999993</v>
      </c>
      <c r="CN171" s="176"/>
      <c r="CR171" s="133"/>
      <c r="CS171" s="133"/>
    </row>
    <row r="172" spans="1:97" ht="15.75" customHeight="1" x14ac:dyDescent="0.2">
      <c r="A172" s="225">
        <v>166</v>
      </c>
      <c r="B172" s="223" t="s">
        <v>192</v>
      </c>
      <c r="C172" s="94">
        <v>1056.5</v>
      </c>
      <c r="D172" s="95">
        <v>5253.9856530569741</v>
      </c>
      <c r="E172" s="95">
        <v>5482.3653761032992</v>
      </c>
      <c r="F172" s="96">
        <f t="shared" si="142"/>
        <v>0</v>
      </c>
      <c r="G172" s="97">
        <f t="shared" si="143"/>
        <v>-228.37972304632513</v>
      </c>
      <c r="H172" s="164">
        <f t="shared" si="144"/>
        <v>-228.37972304632513</v>
      </c>
      <c r="I172" s="165">
        <v>4617.4412226384347</v>
      </c>
      <c r="J172" s="95">
        <v>5393.0604998600484</v>
      </c>
      <c r="K172" s="97">
        <f t="shared" si="145"/>
        <v>0</v>
      </c>
      <c r="L172" s="97">
        <f t="shared" si="146"/>
        <v>-775.61927722161363</v>
      </c>
      <c r="M172" s="166">
        <f t="shared" si="147"/>
        <v>-775.61927722161363</v>
      </c>
      <c r="N172" s="103">
        <v>4526.0580189962066</v>
      </c>
      <c r="O172" s="98">
        <v>4312.4100000000008</v>
      </c>
      <c r="P172" s="99">
        <f t="shared" si="148"/>
        <v>213.64801899620579</v>
      </c>
      <c r="Q172" s="99">
        <f t="shared" si="149"/>
        <v>0</v>
      </c>
      <c r="R172" s="102">
        <f t="shared" si="150"/>
        <v>213.64801899620579</v>
      </c>
      <c r="S172" s="103">
        <v>0</v>
      </c>
      <c r="T172" s="97">
        <v>420.26999999999992</v>
      </c>
      <c r="U172" s="99">
        <f t="shared" si="151"/>
        <v>0</v>
      </c>
      <c r="V172" s="101">
        <f t="shared" si="152"/>
        <v>-420.26999999999992</v>
      </c>
      <c r="W172" s="102">
        <v>-420.26999999999992</v>
      </c>
      <c r="X172" s="103">
        <v>0</v>
      </c>
      <c r="Y172" s="97">
        <v>0</v>
      </c>
      <c r="Z172" s="99">
        <f t="shared" si="153"/>
        <v>0</v>
      </c>
      <c r="AA172" s="101">
        <f t="shared" si="154"/>
        <v>0</v>
      </c>
      <c r="AB172" s="102">
        <v>0</v>
      </c>
      <c r="AC172" s="103">
        <v>0</v>
      </c>
      <c r="AD172" s="97">
        <v>0</v>
      </c>
      <c r="AE172" s="97">
        <f t="shared" si="155"/>
        <v>0</v>
      </c>
      <c r="AF172" s="97">
        <f t="shared" si="156"/>
        <v>0</v>
      </c>
      <c r="AG172" s="252">
        <f t="shared" si="157"/>
        <v>0</v>
      </c>
      <c r="AH172" s="103">
        <v>7270.3141843890844</v>
      </c>
      <c r="AI172" s="97">
        <v>4503.9135694660135</v>
      </c>
      <c r="AJ172" s="99">
        <f t="shared" si="158"/>
        <v>2766.4006149230709</v>
      </c>
      <c r="AK172" s="181">
        <f t="shared" si="159"/>
        <v>0</v>
      </c>
      <c r="AL172" s="102">
        <f t="shared" si="160"/>
        <v>2766.4006149230709</v>
      </c>
      <c r="AM172" s="103">
        <v>0</v>
      </c>
      <c r="AN172" s="97">
        <v>0</v>
      </c>
      <c r="AO172" s="97">
        <f t="shared" si="161"/>
        <v>0</v>
      </c>
      <c r="AP172" s="97">
        <f t="shared" si="162"/>
        <v>0</v>
      </c>
      <c r="AQ172" s="252">
        <f t="shared" si="163"/>
        <v>0</v>
      </c>
      <c r="AR172" s="103">
        <v>0</v>
      </c>
      <c r="AS172" s="97">
        <v>0</v>
      </c>
      <c r="AT172" s="99">
        <f t="shared" si="164"/>
        <v>0</v>
      </c>
      <c r="AU172" s="181">
        <f t="shared" si="165"/>
        <v>0</v>
      </c>
      <c r="AV172" s="100">
        <f t="shared" si="166"/>
        <v>0</v>
      </c>
      <c r="AW172" s="103">
        <v>447.94696129407657</v>
      </c>
      <c r="AX172" s="97">
        <v>487.99999999999994</v>
      </c>
      <c r="AY172" s="97">
        <f t="shared" si="167"/>
        <v>0</v>
      </c>
      <c r="AZ172" s="97">
        <f t="shared" si="168"/>
        <v>-40.05303870592337</v>
      </c>
      <c r="BA172" s="102">
        <f t="shared" si="169"/>
        <v>-40.05303870592337</v>
      </c>
      <c r="BB172" s="103">
        <v>1083.9690705564474</v>
      </c>
      <c r="BC172" s="97">
        <v>563.25000000000011</v>
      </c>
      <c r="BD172" s="99">
        <f t="shared" si="170"/>
        <v>520.71907055644726</v>
      </c>
      <c r="BE172" s="181">
        <f t="shared" si="171"/>
        <v>0</v>
      </c>
      <c r="BF172" s="100">
        <f t="shared" si="172"/>
        <v>520.71907055644726</v>
      </c>
      <c r="BG172" s="103">
        <v>10027.779751006366</v>
      </c>
      <c r="BH172" s="97">
        <v>1674.6727936108812</v>
      </c>
      <c r="BI172" s="97">
        <f t="shared" si="173"/>
        <v>8353.1069573954846</v>
      </c>
      <c r="BJ172" s="97">
        <f t="shared" si="174"/>
        <v>0</v>
      </c>
      <c r="BK172" s="252">
        <f t="shared" si="175"/>
        <v>8353.1069573954846</v>
      </c>
      <c r="BL172" s="103">
        <v>2188.5504656730759</v>
      </c>
      <c r="BM172" s="97">
        <v>2087.0395995971166</v>
      </c>
      <c r="BN172" s="99">
        <f t="shared" si="176"/>
        <v>101.51086607595926</v>
      </c>
      <c r="BO172" s="181">
        <f t="shared" si="177"/>
        <v>0</v>
      </c>
      <c r="BP172" s="100">
        <f t="shared" si="178"/>
        <v>101.51086607595926</v>
      </c>
      <c r="BQ172" s="103">
        <v>13.213269830951727</v>
      </c>
      <c r="BR172" s="97">
        <v>0</v>
      </c>
      <c r="BS172" s="97">
        <f t="shared" si="179"/>
        <v>13.213269830951727</v>
      </c>
      <c r="BT172" s="97">
        <f t="shared" si="180"/>
        <v>0</v>
      </c>
      <c r="BU172" s="102">
        <f t="shared" si="181"/>
        <v>13.213269830951727</v>
      </c>
      <c r="BV172" s="103">
        <v>3396.1214025583809</v>
      </c>
      <c r="BW172" s="97">
        <v>13336.109999999999</v>
      </c>
      <c r="BX172" s="99">
        <f t="shared" si="182"/>
        <v>0</v>
      </c>
      <c r="BY172" s="101">
        <f t="shared" si="183"/>
        <v>-9939.9885974416175</v>
      </c>
      <c r="BZ172" s="250">
        <f t="shared" si="184"/>
        <v>-9939.9885974416175</v>
      </c>
      <c r="CA172" s="103">
        <v>0</v>
      </c>
      <c r="CB172" s="97">
        <v>0</v>
      </c>
      <c r="CC172" s="97">
        <f t="shared" si="185"/>
        <v>0</v>
      </c>
      <c r="CD172" s="97">
        <f t="shared" si="186"/>
        <v>0</v>
      </c>
      <c r="CE172" s="102">
        <f t="shared" si="187"/>
        <v>0</v>
      </c>
      <c r="CF172" s="254">
        <f t="shared" si="188"/>
        <v>38825.379999999997</v>
      </c>
      <c r="CG172" s="97">
        <f t="shared" si="189"/>
        <v>38261.09183863736</v>
      </c>
      <c r="CH172" s="97">
        <f t="shared" si="190"/>
        <v>564.28816136263777</v>
      </c>
      <c r="CI172" s="104">
        <f t="shared" si="191"/>
        <v>0</v>
      </c>
      <c r="CJ172" s="97">
        <f t="shared" si="192"/>
        <v>564.28816136263777</v>
      </c>
      <c r="CK172" s="259">
        <f t="shared" si="140"/>
        <v>0.98546599772204069</v>
      </c>
      <c r="CL172" s="107">
        <v>5976.89</v>
      </c>
      <c r="CM172" s="108">
        <v>3771.5099999999998</v>
      </c>
      <c r="CN172" s="176">
        <f t="shared" si="141"/>
        <v>2205.3800000000006</v>
      </c>
      <c r="CR172" s="133"/>
      <c r="CS172" s="133"/>
    </row>
    <row r="173" spans="1:97" ht="15.75" customHeight="1" x14ac:dyDescent="0.2">
      <c r="A173" s="225">
        <v>167</v>
      </c>
      <c r="B173" s="223" t="s">
        <v>193</v>
      </c>
      <c r="C173" s="94">
        <v>934.5</v>
      </c>
      <c r="D173" s="95">
        <v>3295.1585535610106</v>
      </c>
      <c r="E173" s="95">
        <v>3628.5595182595289</v>
      </c>
      <c r="F173" s="96">
        <f t="shared" si="142"/>
        <v>0</v>
      </c>
      <c r="G173" s="97">
        <f t="shared" si="143"/>
        <v>-333.40096469851824</v>
      </c>
      <c r="H173" s="164">
        <f t="shared" si="144"/>
        <v>-333.40096469851824</v>
      </c>
      <c r="I173" s="165">
        <v>5771.6715926256875</v>
      </c>
      <c r="J173" s="95">
        <v>6882.22415995335</v>
      </c>
      <c r="K173" s="97">
        <f t="shared" si="145"/>
        <v>0</v>
      </c>
      <c r="L173" s="97">
        <f t="shared" si="146"/>
        <v>-1110.5525673276625</v>
      </c>
      <c r="M173" s="166">
        <f t="shared" si="147"/>
        <v>-1110.5525673276625</v>
      </c>
      <c r="N173" s="103">
        <v>4887.6119987705652</v>
      </c>
      <c r="O173" s="98">
        <v>4332.7299999999996</v>
      </c>
      <c r="P173" s="99">
        <f t="shared" si="148"/>
        <v>554.88199877056559</v>
      </c>
      <c r="Q173" s="99">
        <f t="shared" si="149"/>
        <v>0</v>
      </c>
      <c r="R173" s="102">
        <f t="shared" si="150"/>
        <v>554.88199877056559</v>
      </c>
      <c r="S173" s="103">
        <v>188.31814118036931</v>
      </c>
      <c r="T173" s="97">
        <v>504.37000000000006</v>
      </c>
      <c r="U173" s="99">
        <f t="shared" si="151"/>
        <v>0</v>
      </c>
      <c r="V173" s="101">
        <f t="shared" si="152"/>
        <v>-316.05185881963075</v>
      </c>
      <c r="W173" s="102">
        <v>-316.05185881963075</v>
      </c>
      <c r="X173" s="103">
        <v>0</v>
      </c>
      <c r="Y173" s="97">
        <v>0</v>
      </c>
      <c r="Z173" s="99">
        <f t="shared" si="153"/>
        <v>0</v>
      </c>
      <c r="AA173" s="101">
        <f t="shared" si="154"/>
        <v>0</v>
      </c>
      <c r="AB173" s="102">
        <v>0</v>
      </c>
      <c r="AC173" s="103">
        <v>0</v>
      </c>
      <c r="AD173" s="97">
        <v>0</v>
      </c>
      <c r="AE173" s="97">
        <f t="shared" si="155"/>
        <v>0</v>
      </c>
      <c r="AF173" s="97">
        <f t="shared" si="156"/>
        <v>0</v>
      </c>
      <c r="AG173" s="252">
        <f t="shared" si="157"/>
        <v>0</v>
      </c>
      <c r="AH173" s="103">
        <v>4490.4166015663704</v>
      </c>
      <c r="AI173" s="97">
        <v>6280.5204515621117</v>
      </c>
      <c r="AJ173" s="99">
        <f t="shared" si="158"/>
        <v>0</v>
      </c>
      <c r="AK173" s="181">
        <f t="shared" si="159"/>
        <v>-1790.1038499957413</v>
      </c>
      <c r="AL173" s="102">
        <f t="shared" si="160"/>
        <v>-1790.1038499957413</v>
      </c>
      <c r="AM173" s="103">
        <v>778.46791607752073</v>
      </c>
      <c r="AN173" s="97">
        <v>679.79</v>
      </c>
      <c r="AO173" s="97">
        <f t="shared" si="161"/>
        <v>98.677916077520763</v>
      </c>
      <c r="AP173" s="97">
        <f t="shared" si="162"/>
        <v>0</v>
      </c>
      <c r="AQ173" s="252">
        <f t="shared" si="163"/>
        <v>98.677916077520763</v>
      </c>
      <c r="AR173" s="103">
        <v>28.028020150609763</v>
      </c>
      <c r="AS173" s="97">
        <v>0</v>
      </c>
      <c r="AT173" s="99">
        <f t="shared" si="164"/>
        <v>28.028020150609763</v>
      </c>
      <c r="AU173" s="181">
        <f t="shared" si="165"/>
        <v>0</v>
      </c>
      <c r="AV173" s="100">
        <f t="shared" si="166"/>
        <v>28.028020150609763</v>
      </c>
      <c r="AW173" s="103">
        <v>406.99656083577599</v>
      </c>
      <c r="AX173" s="97">
        <v>499.55000000000007</v>
      </c>
      <c r="AY173" s="97">
        <f t="shared" si="167"/>
        <v>0</v>
      </c>
      <c r="AZ173" s="97">
        <f t="shared" si="168"/>
        <v>-92.553439164224073</v>
      </c>
      <c r="BA173" s="102">
        <f t="shared" si="169"/>
        <v>-92.553439164224073</v>
      </c>
      <c r="BB173" s="103">
        <v>2018.0951095745909</v>
      </c>
      <c r="BC173" s="97">
        <v>1345.0000000000002</v>
      </c>
      <c r="BD173" s="99">
        <f t="shared" si="170"/>
        <v>673.09510957459065</v>
      </c>
      <c r="BE173" s="181">
        <f t="shared" si="171"/>
        <v>0</v>
      </c>
      <c r="BF173" s="100">
        <f t="shared" si="172"/>
        <v>673.09510957459065</v>
      </c>
      <c r="BG173" s="103">
        <v>7057.1136621161631</v>
      </c>
      <c r="BH173" s="97">
        <v>4546.5455872217626</v>
      </c>
      <c r="BI173" s="97">
        <f t="shared" si="173"/>
        <v>2510.5680748944005</v>
      </c>
      <c r="BJ173" s="97">
        <f t="shared" si="174"/>
        <v>0</v>
      </c>
      <c r="BK173" s="252">
        <f t="shared" si="175"/>
        <v>2510.5680748944005</v>
      </c>
      <c r="BL173" s="103">
        <v>2862.4768270124268</v>
      </c>
      <c r="BM173" s="97">
        <v>2510.5293202690896</v>
      </c>
      <c r="BN173" s="99">
        <f t="shared" si="176"/>
        <v>351.94750674333727</v>
      </c>
      <c r="BO173" s="181">
        <f t="shared" si="177"/>
        <v>0</v>
      </c>
      <c r="BP173" s="100">
        <f t="shared" si="178"/>
        <v>351.94750674333727</v>
      </c>
      <c r="BQ173" s="103">
        <v>12.60677000446816</v>
      </c>
      <c r="BR173" s="97">
        <v>0</v>
      </c>
      <c r="BS173" s="97">
        <f t="shared" si="179"/>
        <v>12.60677000446816</v>
      </c>
      <c r="BT173" s="97">
        <f t="shared" si="180"/>
        <v>0</v>
      </c>
      <c r="BU173" s="102">
        <f t="shared" si="181"/>
        <v>12.60677000446816</v>
      </c>
      <c r="BV173" s="103">
        <v>3404.48824652444</v>
      </c>
      <c r="BW173" s="97">
        <v>2845.49</v>
      </c>
      <c r="BX173" s="99">
        <f t="shared" si="182"/>
        <v>558.99824652444022</v>
      </c>
      <c r="BY173" s="101">
        <f t="shared" si="183"/>
        <v>0</v>
      </c>
      <c r="BZ173" s="250">
        <f t="shared" si="184"/>
        <v>558.99824652444022</v>
      </c>
      <c r="CA173" s="103">
        <v>0</v>
      </c>
      <c r="CB173" s="97">
        <v>0</v>
      </c>
      <c r="CC173" s="97">
        <f t="shared" si="185"/>
        <v>0</v>
      </c>
      <c r="CD173" s="97">
        <f t="shared" si="186"/>
        <v>0</v>
      </c>
      <c r="CE173" s="102">
        <f t="shared" si="187"/>
        <v>0</v>
      </c>
      <c r="CF173" s="254">
        <f t="shared" si="188"/>
        <v>35201.449999999997</v>
      </c>
      <c r="CG173" s="97">
        <f t="shared" si="189"/>
        <v>34055.309037265841</v>
      </c>
      <c r="CH173" s="97">
        <f t="shared" si="190"/>
        <v>1146.1409627341563</v>
      </c>
      <c r="CI173" s="104">
        <f t="shared" si="191"/>
        <v>0</v>
      </c>
      <c r="CJ173" s="97">
        <f t="shared" si="192"/>
        <v>1146.1409627341563</v>
      </c>
      <c r="CK173" s="259">
        <f t="shared" si="140"/>
        <v>0.96744051842369683</v>
      </c>
      <c r="CL173" s="107">
        <v>741.67</v>
      </c>
      <c r="CM173" s="108">
        <v>3507.66</v>
      </c>
      <c r="CN173" s="176"/>
      <c r="CR173" s="133"/>
      <c r="CS173" s="133"/>
    </row>
    <row r="174" spans="1:97" ht="15.75" customHeight="1" x14ac:dyDescent="0.2">
      <c r="A174" s="225">
        <v>168</v>
      </c>
      <c r="B174" s="223" t="s">
        <v>194</v>
      </c>
      <c r="C174" s="94">
        <v>4538.7</v>
      </c>
      <c r="D174" s="95">
        <v>10160.727829539632</v>
      </c>
      <c r="E174" s="95">
        <v>11210.525012140566</v>
      </c>
      <c r="F174" s="96">
        <f t="shared" si="142"/>
        <v>0</v>
      </c>
      <c r="G174" s="97">
        <f t="shared" si="143"/>
        <v>-1049.7971826009343</v>
      </c>
      <c r="H174" s="164">
        <f t="shared" si="144"/>
        <v>-1049.7971826009343</v>
      </c>
      <c r="I174" s="165">
        <v>14218.634787056162</v>
      </c>
      <c r="J174" s="95">
        <v>17121.95284000715</v>
      </c>
      <c r="K174" s="97">
        <f t="shared" si="145"/>
        <v>0</v>
      </c>
      <c r="L174" s="97">
        <f t="shared" si="146"/>
        <v>-2903.3180529509882</v>
      </c>
      <c r="M174" s="166">
        <f t="shared" si="147"/>
        <v>-2903.3180529509882</v>
      </c>
      <c r="N174" s="103">
        <v>17920.335088092746</v>
      </c>
      <c r="O174" s="98">
        <v>15594.150000000001</v>
      </c>
      <c r="P174" s="99">
        <f t="shared" si="148"/>
        <v>2326.185088092745</v>
      </c>
      <c r="Q174" s="99">
        <f t="shared" si="149"/>
        <v>0</v>
      </c>
      <c r="R174" s="102">
        <f t="shared" si="150"/>
        <v>2326.185088092745</v>
      </c>
      <c r="S174" s="103">
        <v>624.13417858578873</v>
      </c>
      <c r="T174" s="97">
        <v>1367.38</v>
      </c>
      <c r="U174" s="99">
        <f t="shared" si="151"/>
        <v>0</v>
      </c>
      <c r="V174" s="101">
        <f t="shared" si="152"/>
        <v>-743.24582141421138</v>
      </c>
      <c r="W174" s="102">
        <v>-743.24582141421138</v>
      </c>
      <c r="X174" s="103">
        <v>0</v>
      </c>
      <c r="Y174" s="97">
        <v>0</v>
      </c>
      <c r="Z174" s="99">
        <f t="shared" si="153"/>
        <v>0</v>
      </c>
      <c r="AA174" s="101">
        <f t="shared" si="154"/>
        <v>0</v>
      </c>
      <c r="AB174" s="102">
        <v>0</v>
      </c>
      <c r="AC174" s="103">
        <v>0</v>
      </c>
      <c r="AD174" s="97">
        <v>0</v>
      </c>
      <c r="AE174" s="97">
        <f t="shared" si="155"/>
        <v>0</v>
      </c>
      <c r="AF174" s="97">
        <f t="shared" si="156"/>
        <v>0</v>
      </c>
      <c r="AG174" s="252">
        <f t="shared" si="157"/>
        <v>0</v>
      </c>
      <c r="AH174" s="103">
        <v>29156.768648288242</v>
      </c>
      <c r="AI174" s="97">
        <v>15770.268167149614</v>
      </c>
      <c r="AJ174" s="99">
        <f t="shared" si="158"/>
        <v>13386.500481138628</v>
      </c>
      <c r="AK174" s="181">
        <f t="shared" si="159"/>
        <v>0</v>
      </c>
      <c r="AL174" s="102">
        <f t="shared" si="160"/>
        <v>13386.500481138628</v>
      </c>
      <c r="AM174" s="103">
        <v>2587.308398079791</v>
      </c>
      <c r="AN174" s="97">
        <v>2232.4299999999994</v>
      </c>
      <c r="AO174" s="97">
        <f t="shared" si="161"/>
        <v>354.87839807979162</v>
      </c>
      <c r="AP174" s="97">
        <f t="shared" si="162"/>
        <v>0</v>
      </c>
      <c r="AQ174" s="252">
        <f t="shared" si="163"/>
        <v>354.87839807979162</v>
      </c>
      <c r="AR174" s="103">
        <v>90.785755008180686</v>
      </c>
      <c r="AS174" s="97">
        <v>0</v>
      </c>
      <c r="AT174" s="99">
        <f t="shared" si="164"/>
        <v>90.785755008180686</v>
      </c>
      <c r="AU174" s="181">
        <f t="shared" si="165"/>
        <v>0</v>
      </c>
      <c r="AV174" s="100">
        <f t="shared" si="166"/>
        <v>90.785755008180686</v>
      </c>
      <c r="AW174" s="103">
        <v>1339.0168536917904</v>
      </c>
      <c r="AX174" s="97">
        <v>1770.5199999999998</v>
      </c>
      <c r="AY174" s="97">
        <f t="shared" si="167"/>
        <v>0</v>
      </c>
      <c r="AZ174" s="97">
        <f t="shared" si="168"/>
        <v>-431.50314630820935</v>
      </c>
      <c r="BA174" s="102">
        <f t="shared" si="169"/>
        <v>-431.50314630820935</v>
      </c>
      <c r="BB174" s="103">
        <v>11980.584906439639</v>
      </c>
      <c r="BC174" s="97">
        <v>11811.850000000002</v>
      </c>
      <c r="BD174" s="99">
        <f t="shared" si="170"/>
        <v>168.73490643963669</v>
      </c>
      <c r="BE174" s="181">
        <f t="shared" si="171"/>
        <v>0</v>
      </c>
      <c r="BF174" s="100">
        <f t="shared" si="172"/>
        <v>168.73490643963669</v>
      </c>
      <c r="BG174" s="103">
        <v>41827.627062989093</v>
      </c>
      <c r="BH174" s="97">
        <v>36433.798661608009</v>
      </c>
      <c r="BI174" s="97">
        <f t="shared" si="173"/>
        <v>5393.8284013810844</v>
      </c>
      <c r="BJ174" s="97">
        <f t="shared" si="174"/>
        <v>0</v>
      </c>
      <c r="BK174" s="252">
        <f t="shared" si="175"/>
        <v>5393.8284013810844</v>
      </c>
      <c r="BL174" s="103">
        <v>6944.9001982709615</v>
      </c>
      <c r="BM174" s="97">
        <v>6020.7538921018067</v>
      </c>
      <c r="BN174" s="99">
        <f t="shared" si="176"/>
        <v>924.14630616915474</v>
      </c>
      <c r="BO174" s="181">
        <f t="shared" si="177"/>
        <v>0</v>
      </c>
      <c r="BP174" s="100">
        <f t="shared" si="178"/>
        <v>924.14630616915474</v>
      </c>
      <c r="BQ174" s="103">
        <v>3.630954524289927</v>
      </c>
      <c r="BR174" s="97">
        <v>0</v>
      </c>
      <c r="BS174" s="97">
        <f t="shared" si="179"/>
        <v>3.630954524289927</v>
      </c>
      <c r="BT174" s="97">
        <f t="shared" si="180"/>
        <v>0</v>
      </c>
      <c r="BU174" s="102">
        <f t="shared" si="181"/>
        <v>3.630954524289927</v>
      </c>
      <c r="BV174" s="103">
        <v>10131.18586713108</v>
      </c>
      <c r="BW174" s="97">
        <v>12550.22</v>
      </c>
      <c r="BX174" s="99">
        <f t="shared" si="182"/>
        <v>0</v>
      </c>
      <c r="BY174" s="101">
        <f t="shared" si="183"/>
        <v>-2419.0341328689192</v>
      </c>
      <c r="BZ174" s="250">
        <f t="shared" si="184"/>
        <v>-2419.0341328689192</v>
      </c>
      <c r="CA174" s="103">
        <v>0</v>
      </c>
      <c r="CB174" s="97">
        <v>0</v>
      </c>
      <c r="CC174" s="97">
        <f t="shared" si="185"/>
        <v>0</v>
      </c>
      <c r="CD174" s="97">
        <f t="shared" si="186"/>
        <v>0</v>
      </c>
      <c r="CE174" s="102">
        <f t="shared" si="187"/>
        <v>0</v>
      </c>
      <c r="CF174" s="254">
        <f t="shared" si="188"/>
        <v>146985.64052769743</v>
      </c>
      <c r="CG174" s="97">
        <f t="shared" si="189"/>
        <v>131883.84857300716</v>
      </c>
      <c r="CH174" s="97">
        <f t="shared" si="190"/>
        <v>15101.79195469027</v>
      </c>
      <c r="CI174" s="104">
        <f t="shared" si="191"/>
        <v>0</v>
      </c>
      <c r="CJ174" s="97">
        <f t="shared" si="192"/>
        <v>15101.79195469027</v>
      </c>
      <c r="CK174" s="259">
        <f t="shared" si="140"/>
        <v>0.89725668507159684</v>
      </c>
      <c r="CL174" s="107">
        <v>9991.9699999999993</v>
      </c>
      <c r="CM174" s="108">
        <v>14621.4</v>
      </c>
      <c r="CN174" s="176"/>
      <c r="CR174" s="133"/>
      <c r="CS174" s="133"/>
    </row>
    <row r="175" spans="1:97" ht="15.75" customHeight="1" x14ac:dyDescent="0.2">
      <c r="A175" s="225">
        <v>169</v>
      </c>
      <c r="B175" s="223" t="s">
        <v>195</v>
      </c>
      <c r="C175" s="94">
        <v>1070.42</v>
      </c>
      <c r="D175" s="95">
        <v>5685.5397128611348</v>
      </c>
      <c r="E175" s="95">
        <v>5941.1825843743472</v>
      </c>
      <c r="F175" s="96">
        <f t="shared" si="142"/>
        <v>0</v>
      </c>
      <c r="G175" s="97">
        <f t="shared" si="143"/>
        <v>-255.64287151321241</v>
      </c>
      <c r="H175" s="164">
        <f t="shared" si="144"/>
        <v>-255.64287151321241</v>
      </c>
      <c r="I175" s="165">
        <v>7061.0380576483949</v>
      </c>
      <c r="J175" s="95">
        <v>7527.5797756734437</v>
      </c>
      <c r="K175" s="97">
        <f t="shared" si="145"/>
        <v>0</v>
      </c>
      <c r="L175" s="97">
        <f t="shared" si="146"/>
        <v>-466.54171802504879</v>
      </c>
      <c r="M175" s="166">
        <f t="shared" si="147"/>
        <v>-466.54171802504879</v>
      </c>
      <c r="N175" s="103">
        <v>6124.4027151524851</v>
      </c>
      <c r="O175" s="98">
        <v>5607.6200000000008</v>
      </c>
      <c r="P175" s="99">
        <f t="shared" si="148"/>
        <v>516.78271515248434</v>
      </c>
      <c r="Q175" s="99">
        <f t="shared" si="149"/>
        <v>0</v>
      </c>
      <c r="R175" s="102">
        <f t="shared" si="150"/>
        <v>516.78271515248434</v>
      </c>
      <c r="S175" s="103">
        <v>0</v>
      </c>
      <c r="T175" s="97">
        <v>382.9899999999999</v>
      </c>
      <c r="U175" s="99">
        <f t="shared" si="151"/>
        <v>0</v>
      </c>
      <c r="V175" s="101">
        <f t="shared" si="152"/>
        <v>-382.9899999999999</v>
      </c>
      <c r="W175" s="102">
        <v>-382.9899999999999</v>
      </c>
      <c r="X175" s="103">
        <v>0</v>
      </c>
      <c r="Y175" s="97">
        <v>0</v>
      </c>
      <c r="Z175" s="99">
        <f t="shared" si="153"/>
        <v>0</v>
      </c>
      <c r="AA175" s="101">
        <f t="shared" si="154"/>
        <v>0</v>
      </c>
      <c r="AB175" s="102">
        <v>0</v>
      </c>
      <c r="AC175" s="103">
        <v>0</v>
      </c>
      <c r="AD175" s="97">
        <v>0</v>
      </c>
      <c r="AE175" s="97">
        <f t="shared" si="155"/>
        <v>0</v>
      </c>
      <c r="AF175" s="97">
        <f t="shared" si="156"/>
        <v>0</v>
      </c>
      <c r="AG175" s="252">
        <f t="shared" si="157"/>
        <v>0</v>
      </c>
      <c r="AH175" s="103">
        <v>5699.4525861643606</v>
      </c>
      <c r="AI175" s="97">
        <v>5096.0678874617233</v>
      </c>
      <c r="AJ175" s="99">
        <f t="shared" si="158"/>
        <v>603.38469870263725</v>
      </c>
      <c r="AK175" s="181">
        <f t="shared" si="159"/>
        <v>0</v>
      </c>
      <c r="AL175" s="102">
        <f t="shared" si="160"/>
        <v>603.38469870263725</v>
      </c>
      <c r="AM175" s="103">
        <v>0</v>
      </c>
      <c r="AN175" s="97">
        <v>0</v>
      </c>
      <c r="AO175" s="97">
        <f t="shared" si="161"/>
        <v>0</v>
      </c>
      <c r="AP175" s="97">
        <f t="shared" si="162"/>
        <v>0</v>
      </c>
      <c r="AQ175" s="252">
        <f t="shared" si="163"/>
        <v>0</v>
      </c>
      <c r="AR175" s="103">
        <v>0</v>
      </c>
      <c r="AS175" s="97">
        <v>0</v>
      </c>
      <c r="AT175" s="99">
        <f t="shared" si="164"/>
        <v>0</v>
      </c>
      <c r="AU175" s="181">
        <f t="shared" si="165"/>
        <v>0</v>
      </c>
      <c r="AV175" s="100">
        <f t="shared" si="166"/>
        <v>0</v>
      </c>
      <c r="AW175" s="103">
        <v>198.0369480412341</v>
      </c>
      <c r="AX175" s="97">
        <v>187.2</v>
      </c>
      <c r="AY175" s="97">
        <f t="shared" si="167"/>
        <v>10.836948041234109</v>
      </c>
      <c r="AZ175" s="97">
        <f t="shared" si="168"/>
        <v>0</v>
      </c>
      <c r="BA175" s="102">
        <f t="shared" si="169"/>
        <v>10.836948041234109</v>
      </c>
      <c r="BB175" s="103">
        <v>1210.6401796191751</v>
      </c>
      <c r="BC175" s="97">
        <v>2470.15</v>
      </c>
      <c r="BD175" s="99">
        <f t="shared" si="170"/>
        <v>0</v>
      </c>
      <c r="BE175" s="181">
        <f t="shared" si="171"/>
        <v>-1259.509820380825</v>
      </c>
      <c r="BF175" s="100">
        <f t="shared" si="172"/>
        <v>-1259.509820380825</v>
      </c>
      <c r="BG175" s="103">
        <v>7708.098626245348</v>
      </c>
      <c r="BH175" s="97">
        <v>3530.6627936108807</v>
      </c>
      <c r="BI175" s="97">
        <f t="shared" si="173"/>
        <v>4177.4358326344673</v>
      </c>
      <c r="BJ175" s="97">
        <f t="shared" si="174"/>
        <v>0</v>
      </c>
      <c r="BK175" s="252">
        <f t="shared" si="175"/>
        <v>4177.4358326344673</v>
      </c>
      <c r="BL175" s="103">
        <v>2376.8671276732898</v>
      </c>
      <c r="BM175" s="97">
        <v>2863.5782990143362</v>
      </c>
      <c r="BN175" s="99">
        <f t="shared" si="176"/>
        <v>0</v>
      </c>
      <c r="BO175" s="181">
        <f t="shared" si="177"/>
        <v>-486.71117134104634</v>
      </c>
      <c r="BP175" s="100">
        <f t="shared" si="178"/>
        <v>-486.71117134104634</v>
      </c>
      <c r="BQ175" s="103">
        <v>13.379416778064225</v>
      </c>
      <c r="BR175" s="97">
        <v>0</v>
      </c>
      <c r="BS175" s="97">
        <f t="shared" si="179"/>
        <v>13.379416778064225</v>
      </c>
      <c r="BT175" s="97">
        <f t="shared" si="180"/>
        <v>0</v>
      </c>
      <c r="BU175" s="102">
        <f t="shared" si="181"/>
        <v>13.379416778064225</v>
      </c>
      <c r="BV175" s="103">
        <v>3423.7343408035113</v>
      </c>
      <c r="BW175" s="97">
        <v>5213.4600000000009</v>
      </c>
      <c r="BX175" s="99">
        <f t="shared" si="182"/>
        <v>0</v>
      </c>
      <c r="BY175" s="101">
        <f t="shared" si="183"/>
        <v>-1789.7256591964897</v>
      </c>
      <c r="BZ175" s="250">
        <f t="shared" si="184"/>
        <v>-1789.7256591964897</v>
      </c>
      <c r="CA175" s="103">
        <v>0</v>
      </c>
      <c r="CB175" s="97">
        <v>0</v>
      </c>
      <c r="CC175" s="97">
        <f t="shared" si="185"/>
        <v>0</v>
      </c>
      <c r="CD175" s="97">
        <f t="shared" si="186"/>
        <v>0</v>
      </c>
      <c r="CE175" s="102">
        <f t="shared" si="187"/>
        <v>0</v>
      </c>
      <c r="CF175" s="254">
        <f t="shared" si="188"/>
        <v>39501.189710986997</v>
      </c>
      <c r="CG175" s="97">
        <f t="shared" si="189"/>
        <v>38820.491340134737</v>
      </c>
      <c r="CH175" s="97">
        <f t="shared" si="190"/>
        <v>680.69837085226027</v>
      </c>
      <c r="CI175" s="104">
        <f t="shared" si="191"/>
        <v>0</v>
      </c>
      <c r="CJ175" s="97">
        <f t="shared" si="192"/>
        <v>680.69837085226027</v>
      </c>
      <c r="CK175" s="259">
        <f t="shared" si="140"/>
        <v>0.98276764887760004</v>
      </c>
      <c r="CL175" s="107">
        <v>6745.7</v>
      </c>
      <c r="CM175" s="108">
        <v>3854.06</v>
      </c>
      <c r="CN175" s="176">
        <f t="shared" si="141"/>
        <v>2891.64</v>
      </c>
      <c r="CR175" s="133"/>
      <c r="CS175" s="133"/>
    </row>
    <row r="176" spans="1:97" ht="15.75" customHeight="1" x14ac:dyDescent="0.2">
      <c r="A176" s="225">
        <v>170</v>
      </c>
      <c r="B176" s="223" t="s">
        <v>196</v>
      </c>
      <c r="C176" s="94">
        <v>1611.5</v>
      </c>
      <c r="D176" s="95">
        <v>5458.303046052476</v>
      </c>
      <c r="E176" s="95">
        <v>5707.0378114495516</v>
      </c>
      <c r="F176" s="96">
        <f t="shared" si="142"/>
        <v>0</v>
      </c>
      <c r="G176" s="97">
        <f t="shared" si="143"/>
        <v>-248.73476539707553</v>
      </c>
      <c r="H176" s="164">
        <f t="shared" si="144"/>
        <v>-248.73476539707553</v>
      </c>
      <c r="I176" s="165">
        <v>5204.3052314712695</v>
      </c>
      <c r="J176" s="95">
        <v>7996.8488118133964</v>
      </c>
      <c r="K176" s="97">
        <f t="shared" si="145"/>
        <v>0</v>
      </c>
      <c r="L176" s="97">
        <f t="shared" si="146"/>
        <v>-2792.5435803421269</v>
      </c>
      <c r="M176" s="166">
        <f t="shared" si="147"/>
        <v>-2792.5435803421269</v>
      </c>
      <c r="N176" s="103">
        <v>7695.8896594976713</v>
      </c>
      <c r="O176" s="98">
        <v>6769.1900000000005</v>
      </c>
      <c r="P176" s="99">
        <f t="shared" si="148"/>
        <v>926.69965949767084</v>
      </c>
      <c r="Q176" s="99">
        <f t="shared" si="149"/>
        <v>0</v>
      </c>
      <c r="R176" s="102">
        <f t="shared" si="150"/>
        <v>926.69965949767084</v>
      </c>
      <c r="S176" s="103">
        <v>323.32485655013716</v>
      </c>
      <c r="T176" s="97">
        <v>750.8599999999999</v>
      </c>
      <c r="U176" s="99">
        <f t="shared" si="151"/>
        <v>0</v>
      </c>
      <c r="V176" s="101">
        <f t="shared" si="152"/>
        <v>-427.53514344986274</v>
      </c>
      <c r="W176" s="102">
        <v>-427.53514344986274</v>
      </c>
      <c r="X176" s="103">
        <v>0</v>
      </c>
      <c r="Y176" s="97">
        <v>0</v>
      </c>
      <c r="Z176" s="99">
        <f t="shared" si="153"/>
        <v>0</v>
      </c>
      <c r="AA176" s="101">
        <f t="shared" si="154"/>
        <v>0</v>
      </c>
      <c r="AB176" s="102">
        <v>0</v>
      </c>
      <c r="AC176" s="103">
        <v>0</v>
      </c>
      <c r="AD176" s="97">
        <v>0</v>
      </c>
      <c r="AE176" s="97">
        <f t="shared" si="155"/>
        <v>0</v>
      </c>
      <c r="AF176" s="97">
        <f t="shared" si="156"/>
        <v>0</v>
      </c>
      <c r="AG176" s="252">
        <f t="shared" si="157"/>
        <v>0</v>
      </c>
      <c r="AH176" s="103">
        <v>9574.195033322525</v>
      </c>
      <c r="AI176" s="97">
        <v>16498.226322861679</v>
      </c>
      <c r="AJ176" s="99">
        <f t="shared" si="158"/>
        <v>0</v>
      </c>
      <c r="AK176" s="181">
        <f t="shared" si="159"/>
        <v>-6924.0312895391544</v>
      </c>
      <c r="AL176" s="102">
        <f t="shared" si="160"/>
        <v>-6924.0312895391544</v>
      </c>
      <c r="AM176" s="103">
        <v>1338.4859761328485</v>
      </c>
      <c r="AN176" s="97">
        <v>1164.51</v>
      </c>
      <c r="AO176" s="97">
        <f t="shared" si="161"/>
        <v>173.97597613284847</v>
      </c>
      <c r="AP176" s="97">
        <f t="shared" si="162"/>
        <v>0</v>
      </c>
      <c r="AQ176" s="252">
        <f t="shared" si="163"/>
        <v>173.97597613284847</v>
      </c>
      <c r="AR176" s="103">
        <v>59.690249206058006</v>
      </c>
      <c r="AS176" s="97">
        <v>0</v>
      </c>
      <c r="AT176" s="99">
        <f t="shared" si="164"/>
        <v>59.690249206058006</v>
      </c>
      <c r="AU176" s="181">
        <f t="shared" si="165"/>
        <v>0</v>
      </c>
      <c r="AV176" s="100">
        <f t="shared" si="166"/>
        <v>59.690249206058006</v>
      </c>
      <c r="AW176" s="103">
        <v>541.79247836011609</v>
      </c>
      <c r="AX176" s="97">
        <v>450.41999999999996</v>
      </c>
      <c r="AY176" s="97">
        <f t="shared" si="167"/>
        <v>91.372478360116133</v>
      </c>
      <c r="AZ176" s="97">
        <f t="shared" si="168"/>
        <v>0</v>
      </c>
      <c r="BA176" s="102">
        <f t="shared" si="169"/>
        <v>91.372478360116133</v>
      </c>
      <c r="BB176" s="103">
        <v>2815.6817599749097</v>
      </c>
      <c r="BC176" s="97">
        <v>4230.54</v>
      </c>
      <c r="BD176" s="99">
        <f t="shared" si="170"/>
        <v>0</v>
      </c>
      <c r="BE176" s="181">
        <f t="shared" si="171"/>
        <v>-1414.8582400250903</v>
      </c>
      <c r="BF176" s="100">
        <f t="shared" si="172"/>
        <v>-1414.8582400250903</v>
      </c>
      <c r="BG176" s="103">
        <v>16946.902117503952</v>
      </c>
      <c r="BH176" s="97">
        <v>25944.382361269389</v>
      </c>
      <c r="BI176" s="97">
        <f t="shared" si="173"/>
        <v>0</v>
      </c>
      <c r="BJ176" s="97">
        <f t="shared" si="174"/>
        <v>-8997.4802437654362</v>
      </c>
      <c r="BK176" s="252">
        <f t="shared" si="175"/>
        <v>-8997.4802437654362</v>
      </c>
      <c r="BL176" s="103">
        <v>3949.6442155217565</v>
      </c>
      <c r="BM176" s="97">
        <v>3152.176865852804</v>
      </c>
      <c r="BN176" s="99">
        <f t="shared" si="176"/>
        <v>797.46734966895247</v>
      </c>
      <c r="BO176" s="181">
        <f t="shared" si="177"/>
        <v>0</v>
      </c>
      <c r="BP176" s="100">
        <f t="shared" si="178"/>
        <v>797.46734966895247</v>
      </c>
      <c r="BQ176" s="103">
        <v>4.5121941504178276</v>
      </c>
      <c r="BR176" s="97">
        <v>0</v>
      </c>
      <c r="BS176" s="97">
        <f t="shared" si="179"/>
        <v>4.5121941504178276</v>
      </c>
      <c r="BT176" s="97">
        <f t="shared" si="180"/>
        <v>0</v>
      </c>
      <c r="BU176" s="102">
        <f t="shared" si="181"/>
        <v>4.5121941504178276</v>
      </c>
      <c r="BV176" s="103">
        <v>5507.1631822558629</v>
      </c>
      <c r="BW176" s="97">
        <v>9218.2800000000007</v>
      </c>
      <c r="BX176" s="99">
        <f t="shared" si="182"/>
        <v>0</v>
      </c>
      <c r="BY176" s="101">
        <f t="shared" si="183"/>
        <v>-3711.1168177441377</v>
      </c>
      <c r="BZ176" s="250">
        <f t="shared" si="184"/>
        <v>-3711.1168177441377</v>
      </c>
      <c r="CA176" s="103">
        <v>0</v>
      </c>
      <c r="CB176" s="97">
        <v>0</v>
      </c>
      <c r="CC176" s="97">
        <f t="shared" si="185"/>
        <v>0</v>
      </c>
      <c r="CD176" s="97">
        <f t="shared" si="186"/>
        <v>0</v>
      </c>
      <c r="CE176" s="102">
        <f t="shared" si="187"/>
        <v>0</v>
      </c>
      <c r="CF176" s="254">
        <f t="shared" si="188"/>
        <v>59419.890000000007</v>
      </c>
      <c r="CG176" s="97">
        <f t="shared" si="189"/>
        <v>81882.472173246817</v>
      </c>
      <c r="CH176" s="97">
        <f t="shared" si="190"/>
        <v>0</v>
      </c>
      <c r="CI176" s="104">
        <f t="shared" si="191"/>
        <v>-22462.58217324681</v>
      </c>
      <c r="CJ176" s="97">
        <f t="shared" si="192"/>
        <v>-22462.58217324681</v>
      </c>
      <c r="CK176" s="259">
        <f t="shared" si="140"/>
        <v>1.3780313658144909</v>
      </c>
      <c r="CL176" s="107">
        <v>33606.660000000003</v>
      </c>
      <c r="CM176" s="108">
        <v>5785.28</v>
      </c>
      <c r="CN176" s="176">
        <f t="shared" si="141"/>
        <v>27821.380000000005</v>
      </c>
      <c r="CR176" s="133"/>
      <c r="CS176" s="133"/>
    </row>
    <row r="177" spans="1:97" ht="15.75" customHeight="1" x14ac:dyDescent="0.2">
      <c r="A177" s="225">
        <v>171</v>
      </c>
      <c r="B177" s="223" t="s">
        <v>197</v>
      </c>
      <c r="C177" s="94">
        <v>787.7</v>
      </c>
      <c r="D177" s="95">
        <v>2632.4897302257627</v>
      </c>
      <c r="E177" s="95">
        <v>2750.1329017875805</v>
      </c>
      <c r="F177" s="96">
        <f t="shared" si="142"/>
        <v>0</v>
      </c>
      <c r="G177" s="97">
        <f t="shared" si="143"/>
        <v>-117.64317156181778</v>
      </c>
      <c r="H177" s="164">
        <f t="shared" si="144"/>
        <v>-117.64317156181778</v>
      </c>
      <c r="I177" s="165">
        <v>4451.3056247877867</v>
      </c>
      <c r="J177" s="95">
        <v>5426.726723860048</v>
      </c>
      <c r="K177" s="97">
        <f t="shared" si="145"/>
        <v>0</v>
      </c>
      <c r="L177" s="97">
        <f t="shared" si="146"/>
        <v>-975.42109907226131</v>
      </c>
      <c r="M177" s="166">
        <f t="shared" si="147"/>
        <v>-975.42109907226131</v>
      </c>
      <c r="N177" s="103">
        <v>3459.1965681302991</v>
      </c>
      <c r="O177" s="98">
        <v>3230.08</v>
      </c>
      <c r="P177" s="99">
        <f t="shared" si="148"/>
        <v>229.11656813029913</v>
      </c>
      <c r="Q177" s="99">
        <f t="shared" si="149"/>
        <v>0</v>
      </c>
      <c r="R177" s="102">
        <f t="shared" si="150"/>
        <v>229.11656813029913</v>
      </c>
      <c r="S177" s="103">
        <v>160.68461784924529</v>
      </c>
      <c r="T177" s="97">
        <v>471.89</v>
      </c>
      <c r="U177" s="99">
        <f t="shared" si="151"/>
        <v>0</v>
      </c>
      <c r="V177" s="101">
        <f t="shared" si="152"/>
        <v>-311.2053821507547</v>
      </c>
      <c r="W177" s="102">
        <v>-311.2053821507547</v>
      </c>
      <c r="X177" s="103">
        <v>0</v>
      </c>
      <c r="Y177" s="97">
        <v>0</v>
      </c>
      <c r="Z177" s="99">
        <f t="shared" si="153"/>
        <v>0</v>
      </c>
      <c r="AA177" s="101">
        <f t="shared" si="154"/>
        <v>0</v>
      </c>
      <c r="AB177" s="102">
        <v>0</v>
      </c>
      <c r="AC177" s="103">
        <v>0</v>
      </c>
      <c r="AD177" s="97">
        <v>0</v>
      </c>
      <c r="AE177" s="97">
        <f t="shared" si="155"/>
        <v>0</v>
      </c>
      <c r="AF177" s="97">
        <f t="shared" si="156"/>
        <v>0</v>
      </c>
      <c r="AG177" s="252">
        <f t="shared" si="157"/>
        <v>0</v>
      </c>
      <c r="AH177" s="103">
        <v>4565.1128141996696</v>
      </c>
      <c r="AI177" s="97">
        <v>4244.1349752306405</v>
      </c>
      <c r="AJ177" s="99">
        <f t="shared" si="158"/>
        <v>320.97783896902911</v>
      </c>
      <c r="AK177" s="181">
        <f t="shared" si="159"/>
        <v>0</v>
      </c>
      <c r="AL177" s="102">
        <f t="shared" si="160"/>
        <v>320.97783896902911</v>
      </c>
      <c r="AM177" s="103">
        <v>674.66778858095256</v>
      </c>
      <c r="AN177" s="97">
        <v>588.2700000000001</v>
      </c>
      <c r="AO177" s="97">
        <f t="shared" si="161"/>
        <v>86.397788580952465</v>
      </c>
      <c r="AP177" s="97">
        <f t="shared" si="162"/>
        <v>0</v>
      </c>
      <c r="AQ177" s="252">
        <f t="shared" si="163"/>
        <v>86.397788580952465</v>
      </c>
      <c r="AR177" s="103">
        <v>29.537152267680213</v>
      </c>
      <c r="AS177" s="97">
        <v>0</v>
      </c>
      <c r="AT177" s="99">
        <f t="shared" si="164"/>
        <v>29.537152267680213</v>
      </c>
      <c r="AU177" s="181">
        <f t="shared" si="165"/>
        <v>0</v>
      </c>
      <c r="AV177" s="100">
        <f t="shared" si="166"/>
        <v>29.537152267680213</v>
      </c>
      <c r="AW177" s="103">
        <v>298.14900948509489</v>
      </c>
      <c r="AX177" s="97">
        <v>299.56</v>
      </c>
      <c r="AY177" s="97">
        <f t="shared" si="167"/>
        <v>0</v>
      </c>
      <c r="AZ177" s="97">
        <f t="shared" si="168"/>
        <v>-1.4109905149051087</v>
      </c>
      <c r="BA177" s="102">
        <f t="shared" si="169"/>
        <v>-1.4109905149051087</v>
      </c>
      <c r="BB177" s="103">
        <v>1502.9310091950799</v>
      </c>
      <c r="BC177" s="97">
        <v>2328.87</v>
      </c>
      <c r="BD177" s="99">
        <f t="shared" si="170"/>
        <v>0</v>
      </c>
      <c r="BE177" s="181">
        <f t="shared" si="171"/>
        <v>-825.93899080491997</v>
      </c>
      <c r="BF177" s="100">
        <f t="shared" si="172"/>
        <v>-825.93899080491997</v>
      </c>
      <c r="BG177" s="103">
        <v>6795.8898079307637</v>
      </c>
      <c r="BH177" s="97">
        <v>10286.386265096144</v>
      </c>
      <c r="BI177" s="97">
        <f t="shared" si="173"/>
        <v>0</v>
      </c>
      <c r="BJ177" s="97">
        <f t="shared" si="174"/>
        <v>-3490.49645716538</v>
      </c>
      <c r="BK177" s="252">
        <f t="shared" si="175"/>
        <v>-3490.49645716538</v>
      </c>
      <c r="BL177" s="103">
        <v>2307.9623764776188</v>
      </c>
      <c r="BM177" s="97">
        <v>2109.7461909890271</v>
      </c>
      <c r="BN177" s="99">
        <f t="shared" si="176"/>
        <v>198.21618548859169</v>
      </c>
      <c r="BO177" s="181">
        <f t="shared" si="177"/>
        <v>0</v>
      </c>
      <c r="BP177" s="100">
        <f t="shared" si="178"/>
        <v>198.21618548859169</v>
      </c>
      <c r="BQ177" s="103">
        <v>11.820111237651762</v>
      </c>
      <c r="BR177" s="97">
        <v>0</v>
      </c>
      <c r="BS177" s="97">
        <f t="shared" si="179"/>
        <v>11.820111237651762</v>
      </c>
      <c r="BT177" s="97">
        <f t="shared" si="180"/>
        <v>0</v>
      </c>
      <c r="BU177" s="102">
        <f t="shared" si="181"/>
        <v>11.820111237651762</v>
      </c>
      <c r="BV177" s="103">
        <v>2530.8834959718929</v>
      </c>
      <c r="BW177" s="97">
        <v>608.21000000000015</v>
      </c>
      <c r="BX177" s="99">
        <f t="shared" si="182"/>
        <v>1922.6734959718929</v>
      </c>
      <c r="BY177" s="101">
        <f t="shared" si="183"/>
        <v>0</v>
      </c>
      <c r="BZ177" s="250">
        <f t="shared" si="184"/>
        <v>1922.6734959718929</v>
      </c>
      <c r="CA177" s="103">
        <v>0</v>
      </c>
      <c r="CB177" s="97">
        <v>0</v>
      </c>
      <c r="CC177" s="97">
        <f t="shared" si="185"/>
        <v>0</v>
      </c>
      <c r="CD177" s="97">
        <f t="shared" si="186"/>
        <v>0</v>
      </c>
      <c r="CE177" s="102">
        <f t="shared" si="187"/>
        <v>0</v>
      </c>
      <c r="CF177" s="254">
        <f t="shared" si="188"/>
        <v>29420.630106339493</v>
      </c>
      <c r="CG177" s="97">
        <f t="shared" si="189"/>
        <v>32344.007056963441</v>
      </c>
      <c r="CH177" s="97">
        <f t="shared" si="190"/>
        <v>0</v>
      </c>
      <c r="CI177" s="104">
        <f t="shared" si="191"/>
        <v>-2923.3769506239478</v>
      </c>
      <c r="CJ177" s="97">
        <f t="shared" si="192"/>
        <v>-2923.3769506239478</v>
      </c>
      <c r="CK177" s="259">
        <f t="shared" si="140"/>
        <v>1.0993648654042261</v>
      </c>
      <c r="CL177" s="107">
        <v>760.75</v>
      </c>
      <c r="CM177" s="108">
        <v>2906.62</v>
      </c>
      <c r="CN177" s="176"/>
      <c r="CR177" s="133"/>
      <c r="CS177" s="133"/>
    </row>
    <row r="178" spans="1:97" ht="15.75" customHeight="1" x14ac:dyDescent="0.2">
      <c r="A178" s="225">
        <v>172</v>
      </c>
      <c r="B178" s="223" t="s">
        <v>198</v>
      </c>
      <c r="C178" s="94">
        <v>1392.3</v>
      </c>
      <c r="D178" s="95">
        <v>3787.2787167679953</v>
      </c>
      <c r="E178" s="95">
        <v>3954.019334761741</v>
      </c>
      <c r="F178" s="96">
        <f t="shared" si="142"/>
        <v>0</v>
      </c>
      <c r="G178" s="97">
        <f t="shared" si="143"/>
        <v>-166.74061799374567</v>
      </c>
      <c r="H178" s="164">
        <f t="shared" si="144"/>
        <v>-166.74061799374567</v>
      </c>
      <c r="I178" s="165">
        <v>6388.9491912428575</v>
      </c>
      <c r="J178" s="95">
        <v>7632.409303626795</v>
      </c>
      <c r="K178" s="97">
        <f t="shared" si="145"/>
        <v>0</v>
      </c>
      <c r="L178" s="97">
        <f t="shared" si="146"/>
        <v>-1243.4601123839375</v>
      </c>
      <c r="M178" s="166">
        <f t="shared" si="147"/>
        <v>-1243.4601123839375</v>
      </c>
      <c r="N178" s="103">
        <v>6466.9171191107434</v>
      </c>
      <c r="O178" s="98">
        <v>5687.51</v>
      </c>
      <c r="P178" s="99">
        <f t="shared" si="148"/>
        <v>779.40711911074322</v>
      </c>
      <c r="Q178" s="99">
        <f t="shared" si="149"/>
        <v>0</v>
      </c>
      <c r="R178" s="102">
        <f t="shared" si="150"/>
        <v>779.40711911074322</v>
      </c>
      <c r="S178" s="103">
        <v>279.17751763400082</v>
      </c>
      <c r="T178" s="97">
        <v>632.38</v>
      </c>
      <c r="U178" s="99">
        <f t="shared" si="151"/>
        <v>0</v>
      </c>
      <c r="V178" s="101">
        <f t="shared" si="152"/>
        <v>-353.20248236599917</v>
      </c>
      <c r="W178" s="102">
        <v>-353.20248236599917</v>
      </c>
      <c r="X178" s="103">
        <v>0</v>
      </c>
      <c r="Y178" s="97">
        <v>0</v>
      </c>
      <c r="Z178" s="99">
        <f t="shared" si="153"/>
        <v>0</v>
      </c>
      <c r="AA178" s="101">
        <f t="shared" si="154"/>
        <v>0</v>
      </c>
      <c r="AB178" s="102">
        <v>0</v>
      </c>
      <c r="AC178" s="103">
        <v>0</v>
      </c>
      <c r="AD178" s="97">
        <v>0</v>
      </c>
      <c r="AE178" s="97">
        <f t="shared" si="155"/>
        <v>0</v>
      </c>
      <c r="AF178" s="97">
        <f t="shared" si="156"/>
        <v>0</v>
      </c>
      <c r="AG178" s="252">
        <f t="shared" si="157"/>
        <v>0</v>
      </c>
      <c r="AH178" s="103">
        <v>8682.9019833157545</v>
      </c>
      <c r="AI178" s="97">
        <v>5521.9698269357605</v>
      </c>
      <c r="AJ178" s="99">
        <f t="shared" si="158"/>
        <v>3160.932156379994</v>
      </c>
      <c r="AK178" s="181">
        <f t="shared" si="159"/>
        <v>0</v>
      </c>
      <c r="AL178" s="102">
        <f t="shared" si="160"/>
        <v>3160.932156379994</v>
      </c>
      <c r="AM178" s="103">
        <v>1154.2831842293563</v>
      </c>
      <c r="AN178" s="97">
        <v>1001.9100000000001</v>
      </c>
      <c r="AO178" s="97">
        <f t="shared" si="161"/>
        <v>152.37318422935618</v>
      </c>
      <c r="AP178" s="97">
        <f t="shared" si="162"/>
        <v>0</v>
      </c>
      <c r="AQ178" s="252">
        <f t="shared" si="163"/>
        <v>152.37318422935618</v>
      </c>
      <c r="AR178" s="103">
        <v>41.776646769322113</v>
      </c>
      <c r="AS178" s="97">
        <v>0</v>
      </c>
      <c r="AT178" s="99">
        <f t="shared" si="164"/>
        <v>41.776646769322113</v>
      </c>
      <c r="AU178" s="181">
        <f t="shared" si="165"/>
        <v>0</v>
      </c>
      <c r="AV178" s="100">
        <f t="shared" si="166"/>
        <v>41.776646769322113</v>
      </c>
      <c r="AW178" s="103">
        <v>465.04620486838576</v>
      </c>
      <c r="AX178" s="97">
        <v>449.29</v>
      </c>
      <c r="AY178" s="97">
        <f t="shared" si="167"/>
        <v>15.756204868385737</v>
      </c>
      <c r="AZ178" s="97">
        <f t="shared" si="168"/>
        <v>0</v>
      </c>
      <c r="BA178" s="102">
        <f t="shared" si="169"/>
        <v>15.756204868385737</v>
      </c>
      <c r="BB178" s="103">
        <v>2036.4091212722772</v>
      </c>
      <c r="BC178" s="97">
        <v>2930.7999999999997</v>
      </c>
      <c r="BD178" s="99">
        <f t="shared" si="170"/>
        <v>0</v>
      </c>
      <c r="BE178" s="181">
        <f t="shared" si="171"/>
        <v>-894.39087872772257</v>
      </c>
      <c r="BF178" s="100">
        <f t="shared" si="172"/>
        <v>-894.39087872772257</v>
      </c>
      <c r="BG178" s="103">
        <v>14725.091634416496</v>
      </c>
      <c r="BH178" s="97">
        <v>25370.655848993392</v>
      </c>
      <c r="BI178" s="97">
        <f t="shared" si="173"/>
        <v>0</v>
      </c>
      <c r="BJ178" s="97">
        <f t="shared" si="174"/>
        <v>-10645.564214576896</v>
      </c>
      <c r="BK178" s="252">
        <f t="shared" si="175"/>
        <v>-10645.564214576896</v>
      </c>
      <c r="BL178" s="103">
        <v>2621.8132744108029</v>
      </c>
      <c r="BM178" s="97">
        <v>2915.0704451996189</v>
      </c>
      <c r="BN178" s="99">
        <f t="shared" si="176"/>
        <v>0</v>
      </c>
      <c r="BO178" s="181">
        <f t="shared" si="177"/>
        <v>-293.25717078881598</v>
      </c>
      <c r="BP178" s="100">
        <f t="shared" si="178"/>
        <v>-293.25717078881598</v>
      </c>
      <c r="BQ178" s="103">
        <v>4.4560778278553386</v>
      </c>
      <c r="BR178" s="97">
        <v>0</v>
      </c>
      <c r="BS178" s="97">
        <f t="shared" si="179"/>
        <v>4.4560778278553386</v>
      </c>
      <c r="BT178" s="97">
        <f t="shared" si="180"/>
        <v>0</v>
      </c>
      <c r="BU178" s="102">
        <f t="shared" si="181"/>
        <v>4.4560778278553386</v>
      </c>
      <c r="BV178" s="103">
        <v>4954.8195158146536</v>
      </c>
      <c r="BW178" s="97">
        <v>2366.29</v>
      </c>
      <c r="BX178" s="99">
        <f t="shared" si="182"/>
        <v>2588.5295158146537</v>
      </c>
      <c r="BY178" s="101">
        <f t="shared" si="183"/>
        <v>0</v>
      </c>
      <c r="BZ178" s="250">
        <f t="shared" si="184"/>
        <v>2588.5295158146537</v>
      </c>
      <c r="CA178" s="103">
        <v>0</v>
      </c>
      <c r="CB178" s="97">
        <v>0</v>
      </c>
      <c r="CC178" s="97">
        <f t="shared" si="185"/>
        <v>0</v>
      </c>
      <c r="CD178" s="97">
        <f t="shared" si="186"/>
        <v>0</v>
      </c>
      <c r="CE178" s="102">
        <f t="shared" si="187"/>
        <v>0</v>
      </c>
      <c r="CF178" s="254">
        <f t="shared" si="188"/>
        <v>51608.920187680495</v>
      </c>
      <c r="CG178" s="97">
        <f t="shared" si="189"/>
        <v>58462.304759517312</v>
      </c>
      <c r="CH178" s="97">
        <f t="shared" si="190"/>
        <v>0</v>
      </c>
      <c r="CI178" s="104">
        <f t="shared" si="191"/>
        <v>-6853.3845718368175</v>
      </c>
      <c r="CJ178" s="97">
        <f t="shared" si="192"/>
        <v>-6853.3845718368175</v>
      </c>
      <c r="CK178" s="259">
        <f t="shared" si="140"/>
        <v>1.1327945740177059</v>
      </c>
      <c r="CL178" s="107">
        <v>2253.1999999999998</v>
      </c>
      <c r="CM178" s="108">
        <v>5067.3900000000021</v>
      </c>
      <c r="CN178" s="176"/>
      <c r="CR178" s="133"/>
      <c r="CS178" s="133"/>
    </row>
    <row r="179" spans="1:97" ht="15.75" customHeight="1" x14ac:dyDescent="0.2">
      <c r="A179" s="225">
        <v>173</v>
      </c>
      <c r="B179" s="223" t="s">
        <v>199</v>
      </c>
      <c r="C179" s="94">
        <v>711.7</v>
      </c>
      <c r="D179" s="95">
        <v>2674.5622369017124</v>
      </c>
      <c r="E179" s="95">
        <v>2795.2981359330597</v>
      </c>
      <c r="F179" s="96">
        <f t="shared" si="142"/>
        <v>0</v>
      </c>
      <c r="G179" s="97">
        <f t="shared" si="143"/>
        <v>-120.73589903134734</v>
      </c>
      <c r="H179" s="164">
        <f t="shared" si="144"/>
        <v>-120.73589903134734</v>
      </c>
      <c r="I179" s="165">
        <v>2400.5605078759795</v>
      </c>
      <c r="J179" s="95">
        <v>3139.8795357667468</v>
      </c>
      <c r="K179" s="97">
        <f t="shared" si="145"/>
        <v>0</v>
      </c>
      <c r="L179" s="97">
        <f t="shared" si="146"/>
        <v>-739.3190278907673</v>
      </c>
      <c r="M179" s="166">
        <f t="shared" si="147"/>
        <v>-739.3190278907673</v>
      </c>
      <c r="N179" s="103">
        <v>3228.9767533943073</v>
      </c>
      <c r="O179" s="98">
        <v>2816.8599999999997</v>
      </c>
      <c r="P179" s="99">
        <f t="shared" si="148"/>
        <v>412.11675339430758</v>
      </c>
      <c r="Q179" s="99">
        <f t="shared" si="149"/>
        <v>0</v>
      </c>
      <c r="R179" s="102">
        <f t="shared" si="150"/>
        <v>412.11675339430758</v>
      </c>
      <c r="S179" s="103">
        <v>116.00280129686263</v>
      </c>
      <c r="T179" s="97">
        <v>336.64</v>
      </c>
      <c r="U179" s="99">
        <f t="shared" si="151"/>
        <v>0</v>
      </c>
      <c r="V179" s="101">
        <f t="shared" si="152"/>
        <v>-220.63719870313736</v>
      </c>
      <c r="W179" s="102">
        <v>-220.63719870313736</v>
      </c>
      <c r="X179" s="103">
        <v>0</v>
      </c>
      <c r="Y179" s="97">
        <v>0</v>
      </c>
      <c r="Z179" s="99">
        <f t="shared" si="153"/>
        <v>0</v>
      </c>
      <c r="AA179" s="101">
        <f t="shared" si="154"/>
        <v>0</v>
      </c>
      <c r="AB179" s="102">
        <v>0</v>
      </c>
      <c r="AC179" s="103">
        <v>0</v>
      </c>
      <c r="AD179" s="97">
        <v>0</v>
      </c>
      <c r="AE179" s="97">
        <f t="shared" si="155"/>
        <v>0</v>
      </c>
      <c r="AF179" s="97">
        <f t="shared" si="156"/>
        <v>0</v>
      </c>
      <c r="AG179" s="252">
        <f t="shared" si="157"/>
        <v>0</v>
      </c>
      <c r="AH179" s="103">
        <v>4344.56390069197</v>
      </c>
      <c r="AI179" s="97">
        <v>3113.1396216407666</v>
      </c>
      <c r="AJ179" s="99">
        <f t="shared" si="158"/>
        <v>1231.4242790512035</v>
      </c>
      <c r="AK179" s="181">
        <f t="shared" si="159"/>
        <v>0</v>
      </c>
      <c r="AL179" s="102">
        <f t="shared" si="160"/>
        <v>1231.4242790512035</v>
      </c>
      <c r="AM179" s="103">
        <v>478.25496582763293</v>
      </c>
      <c r="AN179" s="97">
        <v>416.33</v>
      </c>
      <c r="AO179" s="97">
        <f t="shared" si="161"/>
        <v>61.924965827632946</v>
      </c>
      <c r="AP179" s="97">
        <f t="shared" si="162"/>
        <v>0</v>
      </c>
      <c r="AQ179" s="252">
        <f t="shared" si="163"/>
        <v>61.924965827632946</v>
      </c>
      <c r="AR179" s="103">
        <v>19.937371518722749</v>
      </c>
      <c r="AS179" s="97">
        <v>0</v>
      </c>
      <c r="AT179" s="99">
        <f t="shared" si="164"/>
        <v>19.937371518722749</v>
      </c>
      <c r="AU179" s="181">
        <f t="shared" si="165"/>
        <v>0</v>
      </c>
      <c r="AV179" s="100">
        <f t="shared" si="166"/>
        <v>19.937371518722749</v>
      </c>
      <c r="AW179" s="103">
        <v>271.87742461478445</v>
      </c>
      <c r="AX179" s="97">
        <v>383.35</v>
      </c>
      <c r="AY179" s="97">
        <f t="shared" si="167"/>
        <v>0</v>
      </c>
      <c r="AZ179" s="97">
        <f t="shared" si="168"/>
        <v>-111.47257538521558</v>
      </c>
      <c r="BA179" s="102">
        <f t="shared" si="169"/>
        <v>-111.47257538521558</v>
      </c>
      <c r="BB179" s="103">
        <v>825.57496286242235</v>
      </c>
      <c r="BC179" s="97">
        <v>494.86999999999995</v>
      </c>
      <c r="BD179" s="99">
        <f t="shared" si="170"/>
        <v>330.70496286242241</v>
      </c>
      <c r="BE179" s="181">
        <f t="shared" si="171"/>
        <v>0</v>
      </c>
      <c r="BF179" s="100">
        <f t="shared" si="172"/>
        <v>330.70496286242241</v>
      </c>
      <c r="BG179" s="103">
        <v>7681.0094780051395</v>
      </c>
      <c r="BH179" s="97">
        <v>11797.231180634693</v>
      </c>
      <c r="BI179" s="97">
        <f t="shared" si="173"/>
        <v>0</v>
      </c>
      <c r="BJ179" s="97">
        <f t="shared" si="174"/>
        <v>-4116.2217026295539</v>
      </c>
      <c r="BK179" s="252">
        <f t="shared" si="175"/>
        <v>-4116.2217026295539</v>
      </c>
      <c r="BL179" s="103">
        <v>1210.952527746234</v>
      </c>
      <c r="BM179" s="97">
        <v>1171.5370822197428</v>
      </c>
      <c r="BN179" s="99">
        <f t="shared" si="176"/>
        <v>39.415445526491112</v>
      </c>
      <c r="BO179" s="181">
        <f t="shared" si="177"/>
        <v>0</v>
      </c>
      <c r="BP179" s="100">
        <f t="shared" si="178"/>
        <v>39.415445526491112</v>
      </c>
      <c r="BQ179" s="103">
        <v>11.027916948449057</v>
      </c>
      <c r="BR179" s="97">
        <v>0</v>
      </c>
      <c r="BS179" s="97">
        <f t="shared" si="179"/>
        <v>11.027916948449057</v>
      </c>
      <c r="BT179" s="97">
        <f t="shared" si="180"/>
        <v>0</v>
      </c>
      <c r="BU179" s="102">
        <f t="shared" si="181"/>
        <v>11.027916948449057</v>
      </c>
      <c r="BV179" s="103">
        <v>2478.4991523157823</v>
      </c>
      <c r="BW179" s="97">
        <v>3014.37</v>
      </c>
      <c r="BX179" s="99">
        <f t="shared" si="182"/>
        <v>0</v>
      </c>
      <c r="BY179" s="101">
        <f t="shared" si="183"/>
        <v>-535.87084768421755</v>
      </c>
      <c r="BZ179" s="250">
        <f t="shared" si="184"/>
        <v>-535.87084768421755</v>
      </c>
      <c r="CA179" s="103">
        <v>0</v>
      </c>
      <c r="CB179" s="97">
        <v>0</v>
      </c>
      <c r="CC179" s="97">
        <f t="shared" si="185"/>
        <v>0</v>
      </c>
      <c r="CD179" s="97">
        <f t="shared" si="186"/>
        <v>0</v>
      </c>
      <c r="CE179" s="102">
        <f t="shared" si="187"/>
        <v>0</v>
      </c>
      <c r="CF179" s="254">
        <f t="shared" si="188"/>
        <v>25741.800000000003</v>
      </c>
      <c r="CG179" s="97">
        <f t="shared" si="189"/>
        <v>29479.50555619501</v>
      </c>
      <c r="CH179" s="97">
        <f t="shared" si="190"/>
        <v>0</v>
      </c>
      <c r="CI179" s="104">
        <f t="shared" si="191"/>
        <v>-3737.7055561950074</v>
      </c>
      <c r="CJ179" s="97">
        <f t="shared" si="192"/>
        <v>-3737.7055561950074</v>
      </c>
      <c r="CK179" s="259">
        <f t="shared" si="140"/>
        <v>1.1451998522323616</v>
      </c>
      <c r="CL179" s="107">
        <v>543.91999999999996</v>
      </c>
      <c r="CM179" s="108">
        <v>2465.1200000000003</v>
      </c>
      <c r="CN179" s="176"/>
      <c r="CR179" s="133"/>
      <c r="CS179" s="133"/>
    </row>
    <row r="180" spans="1:97" ht="15.75" customHeight="1" x14ac:dyDescent="0.2">
      <c r="A180" s="225">
        <v>174</v>
      </c>
      <c r="B180" s="223" t="s">
        <v>200</v>
      </c>
      <c r="C180" s="94">
        <v>929.4</v>
      </c>
      <c r="D180" s="95">
        <v>2297.9335733926646</v>
      </c>
      <c r="E180" s="95">
        <v>2399.3730419840927</v>
      </c>
      <c r="F180" s="96">
        <f t="shared" si="142"/>
        <v>0</v>
      </c>
      <c r="G180" s="97">
        <f t="shared" si="143"/>
        <v>-101.43946859142807</v>
      </c>
      <c r="H180" s="164">
        <f t="shared" si="144"/>
        <v>-101.43946859142807</v>
      </c>
      <c r="I180" s="165">
        <v>5624.2568268986379</v>
      </c>
      <c r="J180" s="95">
        <v>6819.3147397667462</v>
      </c>
      <c r="K180" s="97">
        <f t="shared" si="145"/>
        <v>0</v>
      </c>
      <c r="L180" s="97">
        <f t="shared" si="146"/>
        <v>-1195.0579128681084</v>
      </c>
      <c r="M180" s="166">
        <f t="shared" si="147"/>
        <v>-1195.0579128681084</v>
      </c>
      <c r="N180" s="103">
        <v>3888.1498384571714</v>
      </c>
      <c r="O180" s="98">
        <v>3629.0200000000004</v>
      </c>
      <c r="P180" s="99">
        <f t="shared" si="148"/>
        <v>259.12983845717099</v>
      </c>
      <c r="Q180" s="99">
        <f t="shared" si="149"/>
        <v>0</v>
      </c>
      <c r="R180" s="102">
        <f t="shared" si="150"/>
        <v>259.12983845717099</v>
      </c>
      <c r="S180" s="103">
        <v>130.10900562439227</v>
      </c>
      <c r="T180" s="97">
        <v>432.09000000000003</v>
      </c>
      <c r="U180" s="99">
        <f t="shared" si="151"/>
        <v>0</v>
      </c>
      <c r="V180" s="101">
        <f t="shared" si="152"/>
        <v>-301.98099437560779</v>
      </c>
      <c r="W180" s="102">
        <v>-301.98099437560779</v>
      </c>
      <c r="X180" s="103">
        <v>0</v>
      </c>
      <c r="Y180" s="97">
        <v>0</v>
      </c>
      <c r="Z180" s="99">
        <f t="shared" si="153"/>
        <v>0</v>
      </c>
      <c r="AA180" s="101">
        <f t="shared" si="154"/>
        <v>0</v>
      </c>
      <c r="AB180" s="102">
        <v>0</v>
      </c>
      <c r="AC180" s="103">
        <v>0</v>
      </c>
      <c r="AD180" s="97">
        <v>0</v>
      </c>
      <c r="AE180" s="97">
        <f t="shared" si="155"/>
        <v>0</v>
      </c>
      <c r="AF180" s="97">
        <f t="shared" si="156"/>
        <v>0</v>
      </c>
      <c r="AG180" s="252">
        <f t="shared" si="157"/>
        <v>0</v>
      </c>
      <c r="AH180" s="103">
        <v>5690.7020882883426</v>
      </c>
      <c r="AI180" s="97">
        <v>4039.7043330367283</v>
      </c>
      <c r="AJ180" s="99">
        <f t="shared" si="158"/>
        <v>1650.9977552516143</v>
      </c>
      <c r="AK180" s="181">
        <f t="shared" si="159"/>
        <v>0</v>
      </c>
      <c r="AL180" s="102">
        <f t="shared" si="160"/>
        <v>1650.9977552516143</v>
      </c>
      <c r="AM180" s="103">
        <v>546.01955598454208</v>
      </c>
      <c r="AN180" s="97">
        <v>476.17000000000007</v>
      </c>
      <c r="AO180" s="97">
        <f t="shared" si="161"/>
        <v>69.849555984542008</v>
      </c>
      <c r="AP180" s="97">
        <f t="shared" si="162"/>
        <v>0</v>
      </c>
      <c r="AQ180" s="252">
        <f t="shared" si="163"/>
        <v>69.849555984542008</v>
      </c>
      <c r="AR180" s="103">
        <v>19.055075925349996</v>
      </c>
      <c r="AS180" s="97">
        <v>0</v>
      </c>
      <c r="AT180" s="99">
        <f t="shared" si="164"/>
        <v>19.055075925349996</v>
      </c>
      <c r="AU180" s="181">
        <f t="shared" si="165"/>
        <v>0</v>
      </c>
      <c r="AV180" s="100">
        <f t="shared" si="166"/>
        <v>19.055075925349996</v>
      </c>
      <c r="AW180" s="103">
        <v>354.55806226536515</v>
      </c>
      <c r="AX180" s="97">
        <v>0</v>
      </c>
      <c r="AY180" s="97">
        <f t="shared" si="167"/>
        <v>354.55806226536515</v>
      </c>
      <c r="AZ180" s="97">
        <f t="shared" si="168"/>
        <v>0</v>
      </c>
      <c r="BA180" s="102">
        <f t="shared" si="169"/>
        <v>354.55806226536515</v>
      </c>
      <c r="BB180" s="103">
        <v>1731.9256870762874</v>
      </c>
      <c r="BC180" s="97">
        <v>994.58</v>
      </c>
      <c r="BD180" s="99">
        <f t="shared" si="170"/>
        <v>737.34568707628739</v>
      </c>
      <c r="BE180" s="181">
        <f t="shared" si="171"/>
        <v>0</v>
      </c>
      <c r="BF180" s="100">
        <f t="shared" si="172"/>
        <v>737.34568707628739</v>
      </c>
      <c r="BG180" s="103">
        <v>8749.3516545360744</v>
      </c>
      <c r="BH180" s="97">
        <v>20095.12626509614</v>
      </c>
      <c r="BI180" s="97">
        <f t="shared" si="173"/>
        <v>0</v>
      </c>
      <c r="BJ180" s="97">
        <f t="shared" si="174"/>
        <v>-11345.774610560065</v>
      </c>
      <c r="BK180" s="252">
        <f t="shared" si="175"/>
        <v>-11345.774610560065</v>
      </c>
      <c r="BL180" s="103">
        <v>2476.8519290215445</v>
      </c>
      <c r="BM180" s="97">
        <v>2648.388745848501</v>
      </c>
      <c r="BN180" s="99">
        <f t="shared" si="176"/>
        <v>0</v>
      </c>
      <c r="BO180" s="181">
        <f t="shared" si="177"/>
        <v>-171.53681682695651</v>
      </c>
      <c r="BP180" s="100">
        <f t="shared" si="178"/>
        <v>-171.53681682695651</v>
      </c>
      <c r="BQ180" s="103">
        <v>12.548080572349992</v>
      </c>
      <c r="BR180" s="97">
        <v>0</v>
      </c>
      <c r="BS180" s="97">
        <f t="shared" si="179"/>
        <v>12.548080572349992</v>
      </c>
      <c r="BT180" s="97">
        <f t="shared" si="180"/>
        <v>0</v>
      </c>
      <c r="BU180" s="102">
        <f t="shared" si="181"/>
        <v>12.548080572349992</v>
      </c>
      <c r="BV180" s="103">
        <v>3373.7084964882756</v>
      </c>
      <c r="BW180" s="97">
        <v>2620.4899999999998</v>
      </c>
      <c r="BX180" s="99">
        <f t="shared" si="182"/>
        <v>753.21849648827583</v>
      </c>
      <c r="BY180" s="101">
        <f t="shared" si="183"/>
        <v>0</v>
      </c>
      <c r="BZ180" s="250">
        <f t="shared" si="184"/>
        <v>753.21849648827583</v>
      </c>
      <c r="CA180" s="103">
        <v>0</v>
      </c>
      <c r="CB180" s="97">
        <v>0</v>
      </c>
      <c r="CC180" s="97">
        <f t="shared" si="185"/>
        <v>0</v>
      </c>
      <c r="CD180" s="97">
        <f t="shared" si="186"/>
        <v>0</v>
      </c>
      <c r="CE180" s="102">
        <f t="shared" si="187"/>
        <v>0</v>
      </c>
      <c r="CF180" s="254">
        <f t="shared" si="188"/>
        <v>34895.169874530999</v>
      </c>
      <c r="CG180" s="97">
        <f t="shared" si="189"/>
        <v>44154.257125732212</v>
      </c>
      <c r="CH180" s="97">
        <f t="shared" si="190"/>
        <v>0</v>
      </c>
      <c r="CI180" s="104">
        <f t="shared" si="191"/>
        <v>-9259.0872512012138</v>
      </c>
      <c r="CJ180" s="97">
        <f t="shared" si="192"/>
        <v>-9259.0872512012138</v>
      </c>
      <c r="CK180" s="259">
        <f t="shared" si="140"/>
        <v>1.2653400824381473</v>
      </c>
      <c r="CL180" s="107">
        <v>780.31</v>
      </c>
      <c r="CM180" s="108">
        <v>3465.91</v>
      </c>
      <c r="CN180" s="176"/>
      <c r="CR180" s="133"/>
      <c r="CS180" s="133"/>
    </row>
    <row r="181" spans="1:97" ht="15.75" customHeight="1" x14ac:dyDescent="0.2">
      <c r="A181" s="225">
        <v>175</v>
      </c>
      <c r="B181" s="223" t="s">
        <v>201</v>
      </c>
      <c r="C181" s="94">
        <v>846.7</v>
      </c>
      <c r="D181" s="95">
        <v>2455.9323153223418</v>
      </c>
      <c r="E181" s="95">
        <v>2561.2345250471644</v>
      </c>
      <c r="F181" s="96">
        <f t="shared" si="142"/>
        <v>0</v>
      </c>
      <c r="G181" s="97">
        <f t="shared" si="143"/>
        <v>-105.30220972482266</v>
      </c>
      <c r="H181" s="164">
        <f t="shared" si="144"/>
        <v>-105.30220972482266</v>
      </c>
      <c r="I181" s="165">
        <v>4414.8249661395284</v>
      </c>
      <c r="J181" s="95">
        <v>5367.5680518133968</v>
      </c>
      <c r="K181" s="97">
        <f t="shared" si="145"/>
        <v>0</v>
      </c>
      <c r="L181" s="97">
        <f t="shared" si="146"/>
        <v>-952.74308567386834</v>
      </c>
      <c r="M181" s="166">
        <f t="shared" si="147"/>
        <v>-952.74308567386834</v>
      </c>
      <c r="N181" s="103">
        <v>3274.3000429094668</v>
      </c>
      <c r="O181" s="98">
        <v>2993.04</v>
      </c>
      <c r="P181" s="99">
        <f t="shared" si="148"/>
        <v>281.26004290946685</v>
      </c>
      <c r="Q181" s="99">
        <f t="shared" si="149"/>
        <v>0</v>
      </c>
      <c r="R181" s="102">
        <f t="shared" si="150"/>
        <v>281.26004290946685</v>
      </c>
      <c r="S181" s="103">
        <v>249.3530339656177</v>
      </c>
      <c r="T181" s="97">
        <v>1003.5799999999999</v>
      </c>
      <c r="U181" s="99">
        <f t="shared" si="151"/>
        <v>0</v>
      </c>
      <c r="V181" s="101">
        <f t="shared" si="152"/>
        <v>-754.22696603438226</v>
      </c>
      <c r="W181" s="102">
        <v>-754.22696603438226</v>
      </c>
      <c r="X181" s="103">
        <v>0</v>
      </c>
      <c r="Y181" s="97">
        <v>0</v>
      </c>
      <c r="Z181" s="99">
        <f t="shared" si="153"/>
        <v>0</v>
      </c>
      <c r="AA181" s="101">
        <f t="shared" si="154"/>
        <v>0</v>
      </c>
      <c r="AB181" s="102">
        <v>0</v>
      </c>
      <c r="AC181" s="103">
        <v>0</v>
      </c>
      <c r="AD181" s="97">
        <v>0</v>
      </c>
      <c r="AE181" s="97">
        <f t="shared" si="155"/>
        <v>0</v>
      </c>
      <c r="AF181" s="97">
        <f t="shared" si="156"/>
        <v>0</v>
      </c>
      <c r="AG181" s="252">
        <f t="shared" si="157"/>
        <v>0</v>
      </c>
      <c r="AH181" s="103">
        <v>4927.5094875090208</v>
      </c>
      <c r="AI181" s="97">
        <v>10283.025740950074</v>
      </c>
      <c r="AJ181" s="99">
        <f t="shared" si="158"/>
        <v>0</v>
      </c>
      <c r="AK181" s="181">
        <f t="shared" si="159"/>
        <v>-5355.5162534410529</v>
      </c>
      <c r="AL181" s="102">
        <f t="shared" si="160"/>
        <v>-5355.5162534410529</v>
      </c>
      <c r="AM181" s="103">
        <v>1062.2213150549385</v>
      </c>
      <c r="AN181" s="97">
        <v>920.12000000000012</v>
      </c>
      <c r="AO181" s="97">
        <f t="shared" si="161"/>
        <v>142.10131505493837</v>
      </c>
      <c r="AP181" s="97">
        <f t="shared" si="162"/>
        <v>0</v>
      </c>
      <c r="AQ181" s="252">
        <f t="shared" si="163"/>
        <v>142.10131505493837</v>
      </c>
      <c r="AR181" s="103">
        <v>41.483083335403713</v>
      </c>
      <c r="AS181" s="97">
        <v>0</v>
      </c>
      <c r="AT181" s="99">
        <f t="shared" si="164"/>
        <v>41.483083335403713</v>
      </c>
      <c r="AU181" s="181">
        <f t="shared" si="165"/>
        <v>0</v>
      </c>
      <c r="AV181" s="100">
        <f t="shared" si="166"/>
        <v>41.483083335403713</v>
      </c>
      <c r="AW181" s="103">
        <v>1973.7108110634611</v>
      </c>
      <c r="AX181" s="97">
        <v>1528.7799999999997</v>
      </c>
      <c r="AY181" s="97">
        <f t="shared" si="167"/>
        <v>444.93081106346131</v>
      </c>
      <c r="AZ181" s="97">
        <f t="shared" si="168"/>
        <v>0</v>
      </c>
      <c r="BA181" s="102">
        <f t="shared" si="169"/>
        <v>444.93081106346131</v>
      </c>
      <c r="BB181" s="103">
        <v>1623.1619060423186</v>
      </c>
      <c r="BC181" s="97">
        <v>932.16</v>
      </c>
      <c r="BD181" s="99">
        <f t="shared" si="170"/>
        <v>691.00190604231864</v>
      </c>
      <c r="BE181" s="181">
        <f t="shared" si="171"/>
        <v>0</v>
      </c>
      <c r="BF181" s="100">
        <f t="shared" si="172"/>
        <v>691.00190604231864</v>
      </c>
      <c r="BG181" s="103">
        <v>6512.5995610708051</v>
      </c>
      <c r="BH181" s="97">
        <v>17731.726265096142</v>
      </c>
      <c r="BI181" s="97">
        <f t="shared" si="173"/>
        <v>0</v>
      </c>
      <c r="BJ181" s="97">
        <f t="shared" si="174"/>
        <v>-11219.126704025337</v>
      </c>
      <c r="BK181" s="252">
        <f t="shared" si="175"/>
        <v>-11219.126704025337</v>
      </c>
      <c r="BL181" s="103">
        <v>1943.2555742239665</v>
      </c>
      <c r="BM181" s="97">
        <v>2083.1381195555941</v>
      </c>
      <c r="BN181" s="99">
        <f t="shared" si="176"/>
        <v>0</v>
      </c>
      <c r="BO181" s="181">
        <f t="shared" si="177"/>
        <v>-139.88254533162763</v>
      </c>
      <c r="BP181" s="100">
        <f t="shared" si="178"/>
        <v>-139.88254533162763</v>
      </c>
      <c r="BQ181" s="103">
        <v>11.860742462951864</v>
      </c>
      <c r="BR181" s="97">
        <v>0</v>
      </c>
      <c r="BS181" s="97">
        <f t="shared" si="179"/>
        <v>11.860742462951864</v>
      </c>
      <c r="BT181" s="97">
        <f t="shared" si="180"/>
        <v>0</v>
      </c>
      <c r="BU181" s="102">
        <f t="shared" si="181"/>
        <v>11.860742462951864</v>
      </c>
      <c r="BV181" s="103">
        <v>2872.9173895291815</v>
      </c>
      <c r="BW181" s="97">
        <v>2766.7200000000003</v>
      </c>
      <c r="BX181" s="99">
        <f t="shared" si="182"/>
        <v>106.19738952918124</v>
      </c>
      <c r="BY181" s="101">
        <f t="shared" si="183"/>
        <v>0</v>
      </c>
      <c r="BZ181" s="250">
        <f t="shared" si="184"/>
        <v>106.19738952918124</v>
      </c>
      <c r="CA181" s="103">
        <v>0</v>
      </c>
      <c r="CB181" s="97">
        <v>0</v>
      </c>
      <c r="CC181" s="97">
        <f t="shared" si="185"/>
        <v>0</v>
      </c>
      <c r="CD181" s="97">
        <f t="shared" si="186"/>
        <v>0</v>
      </c>
      <c r="CE181" s="102">
        <f t="shared" si="187"/>
        <v>0</v>
      </c>
      <c r="CF181" s="254">
        <f t="shared" si="188"/>
        <v>31363.130228629005</v>
      </c>
      <c r="CG181" s="97">
        <f t="shared" si="189"/>
        <v>48171.092702462374</v>
      </c>
      <c r="CH181" s="97">
        <f t="shared" si="190"/>
        <v>0</v>
      </c>
      <c r="CI181" s="104">
        <f t="shared" si="191"/>
        <v>-16807.96247383337</v>
      </c>
      <c r="CJ181" s="97">
        <f t="shared" si="192"/>
        <v>-16807.96247383337</v>
      </c>
      <c r="CK181" s="259">
        <f t="shared" si="140"/>
        <v>1.5359146982876941</v>
      </c>
      <c r="CL181" s="107">
        <v>1705.19</v>
      </c>
      <c r="CM181" s="108">
        <v>3071.9000000000005</v>
      </c>
      <c r="CN181" s="176"/>
      <c r="CR181" s="133"/>
      <c r="CS181" s="133"/>
    </row>
    <row r="182" spans="1:97" ht="15.75" customHeight="1" x14ac:dyDescent="0.2">
      <c r="A182" s="225">
        <v>176</v>
      </c>
      <c r="B182" s="223" t="s">
        <v>202</v>
      </c>
      <c r="C182" s="94">
        <v>928.4</v>
      </c>
      <c r="D182" s="95">
        <v>2143.6662468545196</v>
      </c>
      <c r="E182" s="95">
        <v>2220.8078549893999</v>
      </c>
      <c r="F182" s="96">
        <f t="shared" si="142"/>
        <v>0</v>
      </c>
      <c r="G182" s="97">
        <f t="shared" si="143"/>
        <v>-77.141608134880244</v>
      </c>
      <c r="H182" s="164">
        <f t="shared" si="144"/>
        <v>-77.141608134880244</v>
      </c>
      <c r="I182" s="165">
        <v>5059.2987551311917</v>
      </c>
      <c r="J182" s="95">
        <v>5743.1895196267942</v>
      </c>
      <c r="K182" s="97">
        <f t="shared" si="145"/>
        <v>0</v>
      </c>
      <c r="L182" s="97">
        <f t="shared" si="146"/>
        <v>-683.89076449560253</v>
      </c>
      <c r="M182" s="166">
        <f t="shared" si="147"/>
        <v>-683.89076449560253</v>
      </c>
      <c r="N182" s="103">
        <v>3620.7515688744011</v>
      </c>
      <c r="O182" s="98">
        <v>3399.6500000000005</v>
      </c>
      <c r="P182" s="99">
        <f t="shared" si="148"/>
        <v>221.10156887440053</v>
      </c>
      <c r="Q182" s="99">
        <f t="shared" si="149"/>
        <v>0</v>
      </c>
      <c r="R182" s="102">
        <f t="shared" si="150"/>
        <v>221.10156887440053</v>
      </c>
      <c r="S182" s="103">
        <v>249.28223031940274</v>
      </c>
      <c r="T182" s="97">
        <v>565.77</v>
      </c>
      <c r="U182" s="99">
        <f t="shared" si="151"/>
        <v>0</v>
      </c>
      <c r="V182" s="101">
        <f t="shared" si="152"/>
        <v>-316.48776968059724</v>
      </c>
      <c r="W182" s="102">
        <v>-316.48776968059724</v>
      </c>
      <c r="X182" s="103">
        <v>0</v>
      </c>
      <c r="Y182" s="97">
        <v>0</v>
      </c>
      <c r="Z182" s="99">
        <f t="shared" si="153"/>
        <v>0</v>
      </c>
      <c r="AA182" s="101">
        <f t="shared" si="154"/>
        <v>0</v>
      </c>
      <c r="AB182" s="102">
        <v>0</v>
      </c>
      <c r="AC182" s="103">
        <v>0</v>
      </c>
      <c r="AD182" s="97">
        <v>0</v>
      </c>
      <c r="AE182" s="97">
        <f t="shared" si="155"/>
        <v>0</v>
      </c>
      <c r="AF182" s="97">
        <f t="shared" si="156"/>
        <v>0</v>
      </c>
      <c r="AG182" s="252">
        <f t="shared" si="157"/>
        <v>0</v>
      </c>
      <c r="AH182" s="103">
        <v>5678.5462826042794</v>
      </c>
      <c r="AI182" s="97">
        <v>5700.8254125356552</v>
      </c>
      <c r="AJ182" s="99">
        <f t="shared" si="158"/>
        <v>0</v>
      </c>
      <c r="AK182" s="181">
        <f t="shared" si="159"/>
        <v>-22.279129931375792</v>
      </c>
      <c r="AL182" s="102">
        <f t="shared" si="160"/>
        <v>-22.279129931375792</v>
      </c>
      <c r="AM182" s="103">
        <v>1141.9335213043016</v>
      </c>
      <c r="AN182" s="97">
        <v>990.54</v>
      </c>
      <c r="AO182" s="97">
        <f t="shared" si="161"/>
        <v>151.39352130430166</v>
      </c>
      <c r="AP182" s="97">
        <f t="shared" si="162"/>
        <v>0</v>
      </c>
      <c r="AQ182" s="252">
        <f t="shared" si="163"/>
        <v>151.39352130430166</v>
      </c>
      <c r="AR182" s="103">
        <v>44.559134255648033</v>
      </c>
      <c r="AS182" s="97">
        <v>0</v>
      </c>
      <c r="AT182" s="99">
        <f t="shared" si="164"/>
        <v>44.559134255648033</v>
      </c>
      <c r="AU182" s="181">
        <f t="shared" si="165"/>
        <v>0</v>
      </c>
      <c r="AV182" s="100">
        <f t="shared" si="166"/>
        <v>44.559134255648033</v>
      </c>
      <c r="AW182" s="103">
        <v>350.94098161595991</v>
      </c>
      <c r="AX182" s="97">
        <v>299.56</v>
      </c>
      <c r="AY182" s="97">
        <f t="shared" si="167"/>
        <v>51.380981615959911</v>
      </c>
      <c r="AZ182" s="97">
        <f t="shared" si="168"/>
        <v>0</v>
      </c>
      <c r="BA182" s="102">
        <f t="shared" si="169"/>
        <v>51.380981615959911</v>
      </c>
      <c r="BB182" s="103">
        <v>1704.9938289680624</v>
      </c>
      <c r="BC182" s="97">
        <v>1105.8199999999997</v>
      </c>
      <c r="BD182" s="99">
        <f t="shared" si="170"/>
        <v>599.17382896806271</v>
      </c>
      <c r="BE182" s="181">
        <f t="shared" si="171"/>
        <v>0</v>
      </c>
      <c r="BF182" s="100">
        <f t="shared" si="172"/>
        <v>599.17382896806271</v>
      </c>
      <c r="BG182" s="103">
        <v>9257.0661455655718</v>
      </c>
      <c r="BH182" s="97">
        <v>17734.616265096141</v>
      </c>
      <c r="BI182" s="97">
        <f t="shared" si="173"/>
        <v>0</v>
      </c>
      <c r="BJ182" s="97">
        <f t="shared" si="174"/>
        <v>-8477.5501195305696</v>
      </c>
      <c r="BK182" s="252">
        <f t="shared" si="175"/>
        <v>-8477.5501195305696</v>
      </c>
      <c r="BL182" s="103">
        <v>2141.8248710329954</v>
      </c>
      <c r="BM182" s="97">
        <v>2327.8543164018506</v>
      </c>
      <c r="BN182" s="99">
        <f t="shared" si="176"/>
        <v>0</v>
      </c>
      <c r="BO182" s="181">
        <f t="shared" si="177"/>
        <v>-186.02944536885525</v>
      </c>
      <c r="BP182" s="100">
        <f t="shared" si="178"/>
        <v>-186.02944536885525</v>
      </c>
      <c r="BQ182" s="103">
        <v>12.536574090824017</v>
      </c>
      <c r="BR182" s="97">
        <v>0</v>
      </c>
      <c r="BS182" s="97">
        <f t="shared" si="179"/>
        <v>12.536574090824017</v>
      </c>
      <c r="BT182" s="97">
        <f t="shared" si="180"/>
        <v>0</v>
      </c>
      <c r="BU182" s="102">
        <f t="shared" si="181"/>
        <v>12.536574090824017</v>
      </c>
      <c r="BV182" s="103">
        <v>3336.6597340488397</v>
      </c>
      <c r="BW182" s="97">
        <v>1960.14</v>
      </c>
      <c r="BX182" s="99">
        <f t="shared" si="182"/>
        <v>1376.5197340488396</v>
      </c>
      <c r="BY182" s="101">
        <f t="shared" si="183"/>
        <v>0</v>
      </c>
      <c r="BZ182" s="250">
        <f t="shared" si="184"/>
        <v>1376.5197340488396</v>
      </c>
      <c r="CA182" s="103">
        <v>0</v>
      </c>
      <c r="CB182" s="97">
        <v>0</v>
      </c>
      <c r="CC182" s="97">
        <f t="shared" si="185"/>
        <v>0</v>
      </c>
      <c r="CD182" s="97">
        <f t="shared" si="186"/>
        <v>0</v>
      </c>
      <c r="CE182" s="102">
        <f t="shared" si="187"/>
        <v>0</v>
      </c>
      <c r="CF182" s="254">
        <f t="shared" si="188"/>
        <v>34742.059874665989</v>
      </c>
      <c r="CG182" s="97">
        <f t="shared" si="189"/>
        <v>42048.77336864984</v>
      </c>
      <c r="CH182" s="97">
        <f t="shared" si="190"/>
        <v>0</v>
      </c>
      <c r="CI182" s="104">
        <f t="shared" si="191"/>
        <v>-7306.7134939838506</v>
      </c>
      <c r="CJ182" s="97">
        <f t="shared" si="192"/>
        <v>-7306.7134939838506</v>
      </c>
      <c r="CK182" s="259">
        <f t="shared" si="140"/>
        <v>1.2103131915707717</v>
      </c>
      <c r="CL182" s="107">
        <v>1243.95</v>
      </c>
      <c r="CM182" s="108">
        <v>3439.06</v>
      </c>
      <c r="CN182" s="176"/>
      <c r="CR182" s="133"/>
      <c r="CS182" s="133"/>
    </row>
    <row r="183" spans="1:97" ht="15.75" customHeight="1" x14ac:dyDescent="0.2">
      <c r="A183" s="225">
        <v>177</v>
      </c>
      <c r="B183" s="223" t="s">
        <v>203</v>
      </c>
      <c r="C183" s="94">
        <v>1384.3</v>
      </c>
      <c r="D183" s="95">
        <v>4416.6040270683452</v>
      </c>
      <c r="E183" s="95">
        <v>4576.3492306947346</v>
      </c>
      <c r="F183" s="96">
        <f t="shared" si="142"/>
        <v>0</v>
      </c>
      <c r="G183" s="97">
        <f t="shared" si="143"/>
        <v>-159.74520362638941</v>
      </c>
      <c r="H183" s="164">
        <f t="shared" si="144"/>
        <v>-159.74520362638941</v>
      </c>
      <c r="I183" s="165">
        <v>7518.127344226521</v>
      </c>
      <c r="J183" s="95">
        <v>8093.3771839533501</v>
      </c>
      <c r="K183" s="97">
        <f t="shared" si="145"/>
        <v>0</v>
      </c>
      <c r="L183" s="97">
        <f t="shared" si="146"/>
        <v>-575.24983972682912</v>
      </c>
      <c r="M183" s="166">
        <f t="shared" si="147"/>
        <v>-575.24983972682912</v>
      </c>
      <c r="N183" s="103">
        <v>6403.0771317694789</v>
      </c>
      <c r="O183" s="98">
        <v>5400.66</v>
      </c>
      <c r="P183" s="99">
        <f t="shared" si="148"/>
        <v>1002.4171317694791</v>
      </c>
      <c r="Q183" s="99">
        <f t="shared" si="149"/>
        <v>0</v>
      </c>
      <c r="R183" s="102">
        <f t="shared" si="150"/>
        <v>1002.4171317694791</v>
      </c>
      <c r="S183" s="103">
        <v>195.88383100596414</v>
      </c>
      <c r="T183" s="97">
        <v>548.88000000000011</v>
      </c>
      <c r="U183" s="99">
        <f t="shared" si="151"/>
        <v>0</v>
      </c>
      <c r="V183" s="101">
        <f t="shared" si="152"/>
        <v>-352.996168994036</v>
      </c>
      <c r="W183" s="102">
        <v>-352.996168994036</v>
      </c>
      <c r="X183" s="103">
        <v>0</v>
      </c>
      <c r="Y183" s="97">
        <v>0</v>
      </c>
      <c r="Z183" s="99">
        <f t="shared" si="153"/>
        <v>0</v>
      </c>
      <c r="AA183" s="101">
        <f t="shared" si="154"/>
        <v>0</v>
      </c>
      <c r="AB183" s="102">
        <v>0</v>
      </c>
      <c r="AC183" s="103">
        <v>0</v>
      </c>
      <c r="AD183" s="97">
        <v>0</v>
      </c>
      <c r="AE183" s="97">
        <f t="shared" si="155"/>
        <v>0</v>
      </c>
      <c r="AF183" s="97">
        <f t="shared" si="156"/>
        <v>0</v>
      </c>
      <c r="AG183" s="252">
        <f t="shared" si="157"/>
        <v>0</v>
      </c>
      <c r="AH183" s="103">
        <v>7974.256384311173</v>
      </c>
      <c r="AI183" s="97">
        <v>6199.5796323843515</v>
      </c>
      <c r="AJ183" s="99">
        <f t="shared" si="158"/>
        <v>1774.6767519268215</v>
      </c>
      <c r="AK183" s="181">
        <f t="shared" si="159"/>
        <v>0</v>
      </c>
      <c r="AL183" s="102">
        <f t="shared" si="160"/>
        <v>1774.6767519268215</v>
      </c>
      <c r="AM183" s="103">
        <v>830.57886229142662</v>
      </c>
      <c r="AN183" s="97">
        <v>724.04</v>
      </c>
      <c r="AO183" s="97">
        <f t="shared" si="161"/>
        <v>106.53886229142665</v>
      </c>
      <c r="AP183" s="97">
        <f t="shared" si="162"/>
        <v>0</v>
      </c>
      <c r="AQ183" s="252">
        <f t="shared" si="163"/>
        <v>106.53886229142665</v>
      </c>
      <c r="AR183" s="103">
        <v>38.062434994042881</v>
      </c>
      <c r="AS183" s="97">
        <v>0</v>
      </c>
      <c r="AT183" s="99">
        <f t="shared" si="164"/>
        <v>38.062434994042881</v>
      </c>
      <c r="AU183" s="181">
        <f t="shared" si="165"/>
        <v>0</v>
      </c>
      <c r="AV183" s="100">
        <f t="shared" si="166"/>
        <v>38.062434994042881</v>
      </c>
      <c r="AW183" s="103">
        <v>541.95281627775171</v>
      </c>
      <c r="AX183" s="97">
        <v>758.29</v>
      </c>
      <c r="AY183" s="97">
        <f t="shared" si="167"/>
        <v>0</v>
      </c>
      <c r="AZ183" s="97">
        <f t="shared" si="168"/>
        <v>-216.33718372224826</v>
      </c>
      <c r="BA183" s="102">
        <f t="shared" si="169"/>
        <v>-216.33718372224826</v>
      </c>
      <c r="BB183" s="103">
        <v>2666.8495444567784</v>
      </c>
      <c r="BC183" s="97">
        <v>1546.8900000000003</v>
      </c>
      <c r="BD183" s="99">
        <f t="shared" si="170"/>
        <v>1119.9595444567781</v>
      </c>
      <c r="BE183" s="181">
        <f t="shared" si="171"/>
        <v>0</v>
      </c>
      <c r="BF183" s="100">
        <f t="shared" si="172"/>
        <v>1119.9595444567781</v>
      </c>
      <c r="BG183" s="103">
        <v>12781.940968634291</v>
      </c>
      <c r="BH183" s="97">
        <f>1697.04236126939+1930.16</f>
        <v>3627.2023612693902</v>
      </c>
      <c r="BI183" s="97">
        <f t="shared" si="173"/>
        <v>9154.7386073649013</v>
      </c>
      <c r="BJ183" s="97">
        <f t="shared" si="174"/>
        <v>0</v>
      </c>
      <c r="BK183" s="252">
        <f t="shared" si="175"/>
        <v>9154.7386073649013</v>
      </c>
      <c r="BL183" s="103">
        <v>3078.6813719766214</v>
      </c>
      <c r="BM183" s="97">
        <v>3471.3594963673359</v>
      </c>
      <c r="BN183" s="99">
        <f t="shared" si="176"/>
        <v>0</v>
      </c>
      <c r="BO183" s="181">
        <f t="shared" si="177"/>
        <v>-392.6781243907144</v>
      </c>
      <c r="BP183" s="100">
        <f t="shared" si="178"/>
        <v>-392.6781243907144</v>
      </c>
      <c r="BQ183" s="103">
        <v>15.218696622218708</v>
      </c>
      <c r="BR183" s="97">
        <v>0</v>
      </c>
      <c r="BS183" s="97">
        <f t="shared" si="179"/>
        <v>15.218696622218708</v>
      </c>
      <c r="BT183" s="97">
        <f t="shared" si="180"/>
        <v>0</v>
      </c>
      <c r="BU183" s="102">
        <f t="shared" si="181"/>
        <v>15.218696622218708</v>
      </c>
      <c r="BV183" s="103">
        <v>4858.8967732458841</v>
      </c>
      <c r="BW183" s="97">
        <v>3795.01</v>
      </c>
      <c r="BX183" s="99">
        <f t="shared" si="182"/>
        <v>1063.8867732458839</v>
      </c>
      <c r="BY183" s="101">
        <f t="shared" si="183"/>
        <v>0</v>
      </c>
      <c r="BZ183" s="250">
        <f t="shared" si="184"/>
        <v>1063.8867732458839</v>
      </c>
      <c r="CA183" s="103">
        <v>0</v>
      </c>
      <c r="CB183" s="97">
        <v>0</v>
      </c>
      <c r="CC183" s="97">
        <f t="shared" si="185"/>
        <v>0</v>
      </c>
      <c r="CD183" s="97">
        <f t="shared" si="186"/>
        <v>0</v>
      </c>
      <c r="CE183" s="102">
        <f t="shared" si="187"/>
        <v>0</v>
      </c>
      <c r="CF183" s="254">
        <f t="shared" si="188"/>
        <v>51320.130186880502</v>
      </c>
      <c r="CG183" s="97">
        <f t="shared" si="189"/>
        <v>38741.637904669165</v>
      </c>
      <c r="CH183" s="97">
        <f t="shared" si="190"/>
        <v>12578.492282211337</v>
      </c>
      <c r="CI183" s="104">
        <f t="shared" si="191"/>
        <v>0</v>
      </c>
      <c r="CJ183" s="97">
        <f t="shared" si="192"/>
        <v>12578.492282211337</v>
      </c>
      <c r="CK183" s="259">
        <f t="shared" si="140"/>
        <v>0.75490139568221692</v>
      </c>
      <c r="CL183" s="107">
        <v>8385.43</v>
      </c>
      <c r="CM183" s="108">
        <v>5031.38</v>
      </c>
      <c r="CN183" s="176">
        <f t="shared" si="141"/>
        <v>3354.05</v>
      </c>
      <c r="CR183" s="133"/>
      <c r="CS183" s="133"/>
    </row>
    <row r="184" spans="1:97" ht="15.75" customHeight="1" x14ac:dyDescent="0.2">
      <c r="A184" s="225">
        <v>178</v>
      </c>
      <c r="B184" s="223" t="s">
        <v>204</v>
      </c>
      <c r="C184" s="94">
        <v>943.5</v>
      </c>
      <c r="D184" s="95">
        <v>2372.9131445554094</v>
      </c>
      <c r="E184" s="95">
        <v>2614.4315916868854</v>
      </c>
      <c r="F184" s="96">
        <f t="shared" si="142"/>
        <v>0</v>
      </c>
      <c r="G184" s="97">
        <f t="shared" si="143"/>
        <v>-241.51844713147602</v>
      </c>
      <c r="H184" s="164">
        <f t="shared" si="144"/>
        <v>-241.51844713147602</v>
      </c>
      <c r="I184" s="165">
        <v>7160.2415927143893</v>
      </c>
      <c r="J184" s="95">
        <v>7969.4746556734463</v>
      </c>
      <c r="K184" s="97">
        <f t="shared" si="145"/>
        <v>0</v>
      </c>
      <c r="L184" s="97">
        <f t="shared" si="146"/>
        <v>-809.23306295905695</v>
      </c>
      <c r="M184" s="166">
        <f t="shared" si="147"/>
        <v>-809.23306295905695</v>
      </c>
      <c r="N184" s="103">
        <v>3462.6589428557663</v>
      </c>
      <c r="O184" s="98">
        <v>3253.4999999999995</v>
      </c>
      <c r="P184" s="99">
        <f t="shared" si="148"/>
        <v>209.15894285576678</v>
      </c>
      <c r="Q184" s="99">
        <f t="shared" si="149"/>
        <v>0</v>
      </c>
      <c r="R184" s="102">
        <f t="shared" si="150"/>
        <v>209.15894285576678</v>
      </c>
      <c r="S184" s="103">
        <v>274.55800194758109</v>
      </c>
      <c r="T184" s="97">
        <v>584.72</v>
      </c>
      <c r="U184" s="99">
        <f t="shared" si="151"/>
        <v>0</v>
      </c>
      <c r="V184" s="101">
        <f t="shared" si="152"/>
        <v>-310.16199805241894</v>
      </c>
      <c r="W184" s="102">
        <v>-310.16199805241894</v>
      </c>
      <c r="X184" s="103">
        <v>0</v>
      </c>
      <c r="Y184" s="97">
        <v>0</v>
      </c>
      <c r="Z184" s="99">
        <f t="shared" si="153"/>
        <v>0</v>
      </c>
      <c r="AA184" s="101">
        <f t="shared" si="154"/>
        <v>0</v>
      </c>
      <c r="AB184" s="102">
        <v>0</v>
      </c>
      <c r="AC184" s="103">
        <v>0</v>
      </c>
      <c r="AD184" s="97">
        <v>0</v>
      </c>
      <c r="AE184" s="97">
        <f t="shared" si="155"/>
        <v>0</v>
      </c>
      <c r="AF184" s="97">
        <f t="shared" si="156"/>
        <v>0</v>
      </c>
      <c r="AG184" s="252">
        <f t="shared" si="157"/>
        <v>0</v>
      </c>
      <c r="AH184" s="103">
        <v>5059.5336293578675</v>
      </c>
      <c r="AI184" s="97">
        <v>6175.9256677754665</v>
      </c>
      <c r="AJ184" s="99">
        <f t="shared" si="158"/>
        <v>0</v>
      </c>
      <c r="AK184" s="181">
        <f t="shared" si="159"/>
        <v>-1116.392038417599</v>
      </c>
      <c r="AL184" s="102">
        <f t="shared" si="160"/>
        <v>-1116.392038417599</v>
      </c>
      <c r="AM184" s="103">
        <v>1149.6567144763526</v>
      </c>
      <c r="AN184" s="97">
        <v>996.56999999999994</v>
      </c>
      <c r="AO184" s="97">
        <f t="shared" si="161"/>
        <v>153.08671447635265</v>
      </c>
      <c r="AP184" s="97">
        <f t="shared" si="162"/>
        <v>0</v>
      </c>
      <c r="AQ184" s="252">
        <f t="shared" si="163"/>
        <v>153.08671447635265</v>
      </c>
      <c r="AR184" s="103">
        <v>45.293024720258103</v>
      </c>
      <c r="AS184" s="97">
        <v>145.26</v>
      </c>
      <c r="AT184" s="99">
        <f t="shared" si="164"/>
        <v>0</v>
      </c>
      <c r="AU184" s="181">
        <f t="shared" si="165"/>
        <v>-99.966975279741888</v>
      </c>
      <c r="AV184" s="100">
        <f t="shared" si="166"/>
        <v>-99.966975279741888</v>
      </c>
      <c r="AW184" s="103">
        <v>347.20669589003916</v>
      </c>
      <c r="AX184" s="97">
        <v>460.9</v>
      </c>
      <c r="AY184" s="97">
        <f t="shared" si="167"/>
        <v>0</v>
      </c>
      <c r="AZ184" s="97">
        <f t="shared" si="168"/>
        <v>-113.69330410996082</v>
      </c>
      <c r="BA184" s="102">
        <f t="shared" si="169"/>
        <v>-113.69330410996082</v>
      </c>
      <c r="BB184" s="103">
        <v>1727.555889706784</v>
      </c>
      <c r="BC184" s="97">
        <v>994.58</v>
      </c>
      <c r="BD184" s="99">
        <f t="shared" si="170"/>
        <v>732.97588970678396</v>
      </c>
      <c r="BE184" s="181">
        <f t="shared" si="171"/>
        <v>0</v>
      </c>
      <c r="BF184" s="100">
        <f t="shared" si="172"/>
        <v>732.97588970678396</v>
      </c>
      <c r="BG184" s="103">
        <v>7982.018771046367</v>
      </c>
      <c r="BH184" s="97">
        <v>15693.446265096145</v>
      </c>
      <c r="BI184" s="97">
        <f t="shared" si="173"/>
        <v>0</v>
      </c>
      <c r="BJ184" s="97">
        <f t="shared" si="174"/>
        <v>-7711.427494049778</v>
      </c>
      <c r="BK184" s="252">
        <f t="shared" si="175"/>
        <v>-7711.427494049778</v>
      </c>
      <c r="BL184" s="103">
        <v>2475.2751652077309</v>
      </c>
      <c r="BM184" s="97">
        <v>2806.9602884231808</v>
      </c>
      <c r="BN184" s="99">
        <f t="shared" si="176"/>
        <v>0</v>
      </c>
      <c r="BO184" s="181">
        <f t="shared" si="177"/>
        <v>-331.68512321544995</v>
      </c>
      <c r="BP184" s="100">
        <f t="shared" si="178"/>
        <v>-331.68512321544995</v>
      </c>
      <c r="BQ184" s="103">
        <v>12.730269436379055</v>
      </c>
      <c r="BR184" s="97">
        <v>0</v>
      </c>
      <c r="BS184" s="97">
        <f t="shared" si="179"/>
        <v>12.730269436379055</v>
      </c>
      <c r="BT184" s="97">
        <f t="shared" si="180"/>
        <v>0</v>
      </c>
      <c r="BU184" s="102">
        <f t="shared" si="181"/>
        <v>12.730269436379055</v>
      </c>
      <c r="BV184" s="103">
        <v>3408.8780307125803</v>
      </c>
      <c r="BW184" s="97">
        <v>1254.27</v>
      </c>
      <c r="BX184" s="99">
        <f t="shared" si="182"/>
        <v>2154.6080307125803</v>
      </c>
      <c r="BY184" s="101">
        <f t="shared" si="183"/>
        <v>0</v>
      </c>
      <c r="BZ184" s="250">
        <f t="shared" si="184"/>
        <v>2154.6080307125803</v>
      </c>
      <c r="CA184" s="103">
        <v>0</v>
      </c>
      <c r="CB184" s="97">
        <v>0</v>
      </c>
      <c r="CC184" s="97">
        <f t="shared" si="185"/>
        <v>0</v>
      </c>
      <c r="CD184" s="97">
        <f t="shared" si="186"/>
        <v>0</v>
      </c>
      <c r="CE184" s="102">
        <f t="shared" si="187"/>
        <v>0</v>
      </c>
      <c r="CF184" s="254">
        <f t="shared" si="188"/>
        <v>35478.519872627505</v>
      </c>
      <c r="CG184" s="97">
        <f t="shared" si="189"/>
        <v>42950.038468655119</v>
      </c>
      <c r="CH184" s="97">
        <f t="shared" si="190"/>
        <v>0</v>
      </c>
      <c r="CI184" s="104">
        <f t="shared" si="191"/>
        <v>-7471.518596027614</v>
      </c>
      <c r="CJ184" s="97">
        <f t="shared" si="192"/>
        <v>-7471.518596027614</v>
      </c>
      <c r="CK184" s="259">
        <f t="shared" si="140"/>
        <v>1.2105927367559677</v>
      </c>
      <c r="CL184" s="107">
        <v>9475.7099999999991</v>
      </c>
      <c r="CM184" s="108">
        <v>3529.2700000000004</v>
      </c>
      <c r="CN184" s="176">
        <f t="shared" si="141"/>
        <v>5946.4399999999987</v>
      </c>
      <c r="CR184" s="133"/>
      <c r="CS184" s="133"/>
    </row>
    <row r="185" spans="1:97" ht="15.75" customHeight="1" x14ac:dyDescent="0.2">
      <c r="A185" s="225">
        <v>179</v>
      </c>
      <c r="B185" s="223" t="s">
        <v>205</v>
      </c>
      <c r="C185" s="94">
        <v>783.7</v>
      </c>
      <c r="D185" s="95">
        <v>2719.042675903082</v>
      </c>
      <c r="E185" s="95">
        <v>2993.553831551068</v>
      </c>
      <c r="F185" s="96">
        <f t="shared" si="142"/>
        <v>0</v>
      </c>
      <c r="G185" s="97">
        <f t="shared" si="143"/>
        <v>-274.51115564798602</v>
      </c>
      <c r="H185" s="164">
        <f t="shared" si="144"/>
        <v>-274.51115564798602</v>
      </c>
      <c r="I185" s="165">
        <v>4322.8801752873933</v>
      </c>
      <c r="J185" s="95">
        <v>5566.0007199066986</v>
      </c>
      <c r="K185" s="97">
        <f t="shared" si="145"/>
        <v>0</v>
      </c>
      <c r="L185" s="97">
        <f t="shared" si="146"/>
        <v>-1243.1205446193053</v>
      </c>
      <c r="M185" s="166">
        <f t="shared" si="147"/>
        <v>-1243.1205446193053</v>
      </c>
      <c r="N185" s="103">
        <v>3209.6320072958747</v>
      </c>
      <c r="O185" s="98">
        <v>3007.57</v>
      </c>
      <c r="P185" s="99">
        <f t="shared" si="148"/>
        <v>202.06200729587454</v>
      </c>
      <c r="Q185" s="99">
        <f t="shared" si="149"/>
        <v>0</v>
      </c>
      <c r="R185" s="102">
        <f t="shared" si="150"/>
        <v>202.06200729587454</v>
      </c>
      <c r="S185" s="103">
        <v>0</v>
      </c>
      <c r="T185" s="97">
        <v>369.21999999999997</v>
      </c>
      <c r="U185" s="99">
        <f t="shared" si="151"/>
        <v>0</v>
      </c>
      <c r="V185" s="101">
        <f t="shared" si="152"/>
        <v>-369.21999999999997</v>
      </c>
      <c r="W185" s="102">
        <v>-369.21999999999997</v>
      </c>
      <c r="X185" s="103">
        <v>0</v>
      </c>
      <c r="Y185" s="97">
        <v>0</v>
      </c>
      <c r="Z185" s="99">
        <f t="shared" si="153"/>
        <v>0</v>
      </c>
      <c r="AA185" s="101">
        <f t="shared" si="154"/>
        <v>0</v>
      </c>
      <c r="AB185" s="102">
        <v>0</v>
      </c>
      <c r="AC185" s="103">
        <v>0</v>
      </c>
      <c r="AD185" s="97">
        <v>0</v>
      </c>
      <c r="AE185" s="97">
        <f t="shared" si="155"/>
        <v>0</v>
      </c>
      <c r="AF185" s="97">
        <f t="shared" si="156"/>
        <v>0</v>
      </c>
      <c r="AG185" s="252">
        <f t="shared" si="157"/>
        <v>0</v>
      </c>
      <c r="AH185" s="103">
        <v>4068.1811372593429</v>
      </c>
      <c r="AI185" s="97">
        <v>2229.7300000000005</v>
      </c>
      <c r="AJ185" s="99">
        <f t="shared" si="158"/>
        <v>1838.4511372593424</v>
      </c>
      <c r="AK185" s="181">
        <f t="shared" si="159"/>
        <v>0</v>
      </c>
      <c r="AL185" s="102">
        <f t="shared" si="160"/>
        <v>1838.4511372593424</v>
      </c>
      <c r="AM185" s="103">
        <v>0</v>
      </c>
      <c r="AN185" s="97">
        <v>0</v>
      </c>
      <c r="AO185" s="97">
        <f t="shared" si="161"/>
        <v>0</v>
      </c>
      <c r="AP185" s="97">
        <f t="shared" si="162"/>
        <v>0</v>
      </c>
      <c r="AQ185" s="252">
        <f t="shared" si="163"/>
        <v>0</v>
      </c>
      <c r="AR185" s="103">
        <v>0</v>
      </c>
      <c r="AS185" s="97">
        <v>0</v>
      </c>
      <c r="AT185" s="99">
        <f t="shared" si="164"/>
        <v>0</v>
      </c>
      <c r="AU185" s="181">
        <f t="shared" si="165"/>
        <v>0</v>
      </c>
      <c r="AV185" s="100">
        <f t="shared" si="166"/>
        <v>0</v>
      </c>
      <c r="AW185" s="103">
        <v>1976.8860931669326</v>
      </c>
      <c r="AX185" s="97">
        <v>1528.7799999999997</v>
      </c>
      <c r="AY185" s="97">
        <f t="shared" si="167"/>
        <v>448.10609316693285</v>
      </c>
      <c r="AZ185" s="97">
        <f t="shared" si="168"/>
        <v>0</v>
      </c>
      <c r="BA185" s="102">
        <f t="shared" si="169"/>
        <v>448.10609316693285</v>
      </c>
      <c r="BB185" s="103">
        <v>1418.0942639759244</v>
      </c>
      <c r="BC185" s="97">
        <v>771.43</v>
      </c>
      <c r="BD185" s="99">
        <f t="shared" si="170"/>
        <v>646.66426397592443</v>
      </c>
      <c r="BE185" s="181">
        <f t="shared" si="171"/>
        <v>0</v>
      </c>
      <c r="BF185" s="100">
        <f t="shared" si="172"/>
        <v>646.66426397592443</v>
      </c>
      <c r="BG185" s="103">
        <v>7028.5936449283054</v>
      </c>
      <c r="BH185" s="97">
        <f>1933.41626509614-1930.16</f>
        <v>3.2562650961399413</v>
      </c>
      <c r="BI185" s="97">
        <f t="shared" si="173"/>
        <v>7025.3373798321654</v>
      </c>
      <c r="BJ185" s="97">
        <f t="shared" si="174"/>
        <v>0</v>
      </c>
      <c r="BK185" s="252">
        <f t="shared" si="175"/>
        <v>7025.3373798321654</v>
      </c>
      <c r="BL185" s="103">
        <v>2023.8971760897621</v>
      </c>
      <c r="BM185" s="97">
        <v>2023.3372209240292</v>
      </c>
      <c r="BN185" s="99">
        <f t="shared" si="176"/>
        <v>0.55995516573284476</v>
      </c>
      <c r="BO185" s="181">
        <f t="shared" si="177"/>
        <v>0</v>
      </c>
      <c r="BP185" s="100">
        <f t="shared" si="178"/>
        <v>0.55995516573284476</v>
      </c>
      <c r="BQ185" s="103">
        <v>11.748063181067101</v>
      </c>
      <c r="BR185" s="97">
        <v>0</v>
      </c>
      <c r="BS185" s="97">
        <f t="shared" si="179"/>
        <v>11.748063181067101</v>
      </c>
      <c r="BT185" s="97">
        <f t="shared" si="180"/>
        <v>0</v>
      </c>
      <c r="BU185" s="102">
        <f t="shared" si="181"/>
        <v>11.748063181067101</v>
      </c>
      <c r="BV185" s="103">
        <v>2515.6747629123147</v>
      </c>
      <c r="BW185" s="97">
        <v>4089.5999999999995</v>
      </c>
      <c r="BX185" s="99">
        <f t="shared" si="182"/>
        <v>0</v>
      </c>
      <c r="BY185" s="101">
        <f t="shared" si="183"/>
        <v>-1573.9252370876848</v>
      </c>
      <c r="BZ185" s="250">
        <f t="shared" si="184"/>
        <v>-1573.9252370876848</v>
      </c>
      <c r="CA185" s="103">
        <v>0</v>
      </c>
      <c r="CB185" s="97">
        <v>0</v>
      </c>
      <c r="CC185" s="97">
        <f t="shared" si="185"/>
        <v>0</v>
      </c>
      <c r="CD185" s="97">
        <f t="shared" si="186"/>
        <v>0</v>
      </c>
      <c r="CE185" s="102">
        <f t="shared" si="187"/>
        <v>0</v>
      </c>
      <c r="CF185" s="254">
        <f t="shared" si="188"/>
        <v>29294.629999999997</v>
      </c>
      <c r="CG185" s="97">
        <f t="shared" si="189"/>
        <v>22582.478037477933</v>
      </c>
      <c r="CH185" s="97">
        <f t="shared" si="190"/>
        <v>6712.1519625220644</v>
      </c>
      <c r="CI185" s="104">
        <f t="shared" si="191"/>
        <v>0</v>
      </c>
      <c r="CJ185" s="97">
        <f t="shared" si="192"/>
        <v>6712.1519625220644</v>
      </c>
      <c r="CK185" s="259">
        <f t="shared" si="140"/>
        <v>0.77087432193128691</v>
      </c>
      <c r="CL185" s="107">
        <v>4686.46</v>
      </c>
      <c r="CM185" s="108">
        <v>2896.54</v>
      </c>
      <c r="CN185" s="176">
        <f t="shared" si="141"/>
        <v>1789.92</v>
      </c>
      <c r="CR185" s="133"/>
      <c r="CS185" s="133"/>
    </row>
    <row r="186" spans="1:97" ht="15.75" customHeight="1" x14ac:dyDescent="0.2">
      <c r="A186" s="225">
        <v>180</v>
      </c>
      <c r="B186" s="223" t="s">
        <v>206</v>
      </c>
      <c r="C186" s="94">
        <v>4611.8999999999996</v>
      </c>
      <c r="D186" s="95">
        <v>9557.7712984554964</v>
      </c>
      <c r="E186" s="95">
        <v>9868.3376481489213</v>
      </c>
      <c r="F186" s="96">
        <f t="shared" si="142"/>
        <v>0</v>
      </c>
      <c r="G186" s="97">
        <f t="shared" si="143"/>
        <v>-310.56634969342485</v>
      </c>
      <c r="H186" s="164">
        <f t="shared" si="144"/>
        <v>-310.56634969342485</v>
      </c>
      <c r="I186" s="165">
        <v>17741.22488128491</v>
      </c>
      <c r="J186" s="95">
        <v>20613.947053470361</v>
      </c>
      <c r="K186" s="97">
        <f t="shared" si="145"/>
        <v>0</v>
      </c>
      <c r="L186" s="97">
        <f t="shared" si="146"/>
        <v>-2872.7221721854512</v>
      </c>
      <c r="M186" s="166">
        <f t="shared" si="147"/>
        <v>-2872.7221721854512</v>
      </c>
      <c r="N186" s="103">
        <v>18672.855078946966</v>
      </c>
      <c r="O186" s="98">
        <v>17091.91</v>
      </c>
      <c r="P186" s="99">
        <f t="shared" si="148"/>
        <v>1580.9450789469665</v>
      </c>
      <c r="Q186" s="99">
        <f t="shared" si="149"/>
        <v>0</v>
      </c>
      <c r="R186" s="102">
        <f t="shared" si="150"/>
        <v>1580.9450789469665</v>
      </c>
      <c r="S186" s="103">
        <v>923.43140968208513</v>
      </c>
      <c r="T186" s="97">
        <v>950.93000000000006</v>
      </c>
      <c r="U186" s="99">
        <f t="shared" si="151"/>
        <v>0</v>
      </c>
      <c r="V186" s="101">
        <f t="shared" si="152"/>
        <v>-27.498590317914932</v>
      </c>
      <c r="W186" s="102">
        <v>-27.498590317914932</v>
      </c>
      <c r="X186" s="103">
        <v>0</v>
      </c>
      <c r="Y186" s="97">
        <v>0</v>
      </c>
      <c r="Z186" s="99">
        <f t="shared" si="153"/>
        <v>0</v>
      </c>
      <c r="AA186" s="101">
        <f t="shared" si="154"/>
        <v>0</v>
      </c>
      <c r="AB186" s="102">
        <v>0</v>
      </c>
      <c r="AC186" s="103">
        <v>0</v>
      </c>
      <c r="AD186" s="97">
        <v>0</v>
      </c>
      <c r="AE186" s="97">
        <f t="shared" si="155"/>
        <v>0</v>
      </c>
      <c r="AF186" s="97">
        <f t="shared" si="156"/>
        <v>0</v>
      </c>
      <c r="AG186" s="252">
        <f t="shared" si="157"/>
        <v>0</v>
      </c>
      <c r="AH186" s="103">
        <v>27921.609538463828</v>
      </c>
      <c r="AI186" s="97">
        <v>24990.869713223401</v>
      </c>
      <c r="AJ186" s="99">
        <f t="shared" si="158"/>
        <v>2930.7398252404273</v>
      </c>
      <c r="AK186" s="181">
        <f t="shared" si="159"/>
        <v>0</v>
      </c>
      <c r="AL186" s="102">
        <f t="shared" si="160"/>
        <v>2930.7398252404273</v>
      </c>
      <c r="AM186" s="103">
        <v>1904.6389397992095</v>
      </c>
      <c r="AN186" s="97">
        <v>1660.7900000000002</v>
      </c>
      <c r="AO186" s="97">
        <f t="shared" si="161"/>
        <v>243.84893979920935</v>
      </c>
      <c r="AP186" s="97">
        <f t="shared" si="162"/>
        <v>0</v>
      </c>
      <c r="AQ186" s="252">
        <f t="shared" si="163"/>
        <v>243.84893979920935</v>
      </c>
      <c r="AR186" s="103">
        <v>83.004610537356228</v>
      </c>
      <c r="AS186" s="97">
        <v>0</v>
      </c>
      <c r="AT186" s="99">
        <f t="shared" si="164"/>
        <v>83.004610537356228</v>
      </c>
      <c r="AU186" s="181">
        <f t="shared" si="165"/>
        <v>0</v>
      </c>
      <c r="AV186" s="100">
        <f t="shared" si="166"/>
        <v>83.004610537356228</v>
      </c>
      <c r="AW186" s="103">
        <v>1561.0537506076216</v>
      </c>
      <c r="AX186" s="97">
        <v>1689.19</v>
      </c>
      <c r="AY186" s="97">
        <f t="shared" si="167"/>
        <v>0</v>
      </c>
      <c r="AZ186" s="97">
        <f t="shared" si="168"/>
        <v>-128.13624939237843</v>
      </c>
      <c r="BA186" s="102">
        <f t="shared" si="169"/>
        <v>-128.13624939237843</v>
      </c>
      <c r="BB186" s="103">
        <v>9274.0586472638752</v>
      </c>
      <c r="BC186" s="97">
        <v>7314.9400000000005</v>
      </c>
      <c r="BD186" s="99">
        <f t="shared" si="170"/>
        <v>1959.1186472638747</v>
      </c>
      <c r="BE186" s="181">
        <f t="shared" si="171"/>
        <v>0</v>
      </c>
      <c r="BF186" s="100">
        <f t="shared" si="172"/>
        <v>1959.1186472638747</v>
      </c>
      <c r="BG186" s="103">
        <v>62776.973718612338</v>
      </c>
      <c r="BH186" s="97">
        <v>48573.506205842918</v>
      </c>
      <c r="BI186" s="97">
        <f t="shared" si="173"/>
        <v>14203.467512769421</v>
      </c>
      <c r="BJ186" s="97">
        <f t="shared" si="174"/>
        <v>0</v>
      </c>
      <c r="BK186" s="252">
        <f t="shared" si="175"/>
        <v>14203.467512769421</v>
      </c>
      <c r="BL186" s="103">
        <v>6746.9941906951299</v>
      </c>
      <c r="BM186" s="97">
        <v>6288.9764375845843</v>
      </c>
      <c r="BN186" s="99">
        <f t="shared" si="176"/>
        <v>458.01775311054553</v>
      </c>
      <c r="BO186" s="181">
        <f t="shared" si="177"/>
        <v>0</v>
      </c>
      <c r="BP186" s="100">
        <f t="shared" si="178"/>
        <v>458.01775311054553</v>
      </c>
      <c r="BQ186" s="103">
        <v>3.6891754745171825</v>
      </c>
      <c r="BR186" s="97">
        <v>0</v>
      </c>
      <c r="BS186" s="97">
        <f t="shared" si="179"/>
        <v>3.6891754745171825</v>
      </c>
      <c r="BT186" s="97">
        <f t="shared" si="180"/>
        <v>0</v>
      </c>
      <c r="BU186" s="102">
        <f t="shared" si="181"/>
        <v>3.6891754745171825</v>
      </c>
      <c r="BV186" s="103">
        <v>11815.134760176665</v>
      </c>
      <c r="BW186" s="97">
        <v>10283.460000000001</v>
      </c>
      <c r="BX186" s="99">
        <f t="shared" si="182"/>
        <v>1531.6747601766638</v>
      </c>
      <c r="BY186" s="101">
        <f t="shared" si="183"/>
        <v>0</v>
      </c>
      <c r="BZ186" s="250">
        <f t="shared" si="184"/>
        <v>1531.6747601766638</v>
      </c>
      <c r="CA186" s="103">
        <v>0</v>
      </c>
      <c r="CB186" s="97">
        <v>0</v>
      </c>
      <c r="CC186" s="97">
        <f t="shared" si="185"/>
        <v>0</v>
      </c>
      <c r="CD186" s="97">
        <f t="shared" si="186"/>
        <v>0</v>
      </c>
      <c r="CE186" s="102">
        <f t="shared" si="187"/>
        <v>0</v>
      </c>
      <c r="CF186" s="254">
        <f t="shared" si="188"/>
        <v>168982.44</v>
      </c>
      <c r="CG186" s="97">
        <f t="shared" si="189"/>
        <v>149326.85705827019</v>
      </c>
      <c r="CH186" s="97">
        <f t="shared" si="190"/>
        <v>19655.582941729808</v>
      </c>
      <c r="CI186" s="104">
        <f t="shared" si="191"/>
        <v>0</v>
      </c>
      <c r="CJ186" s="97">
        <f t="shared" si="192"/>
        <v>19655.582941729808</v>
      </c>
      <c r="CK186" s="259">
        <f t="shared" si="140"/>
        <v>0.88368268950472129</v>
      </c>
      <c r="CL186" s="107">
        <v>12580.76</v>
      </c>
      <c r="CM186" s="108">
        <v>16662.159999999996</v>
      </c>
      <c r="CN186" s="176"/>
      <c r="CR186" s="133"/>
      <c r="CS186" s="133"/>
    </row>
    <row r="187" spans="1:97" ht="15.75" customHeight="1" x14ac:dyDescent="0.2">
      <c r="A187" s="225">
        <v>181</v>
      </c>
      <c r="B187" s="223" t="s">
        <v>207</v>
      </c>
      <c r="C187" s="94">
        <v>2736.8</v>
      </c>
      <c r="D187" s="95">
        <v>6430.3565252984208</v>
      </c>
      <c r="E187" s="95">
        <v>7160.1685607902982</v>
      </c>
      <c r="F187" s="96">
        <f t="shared" si="142"/>
        <v>0</v>
      </c>
      <c r="G187" s="97">
        <f t="shared" si="143"/>
        <v>-729.8120354918774</v>
      </c>
      <c r="H187" s="164">
        <f t="shared" si="144"/>
        <v>-729.8120354918774</v>
      </c>
      <c r="I187" s="165">
        <v>12534.993772556827</v>
      </c>
      <c r="J187" s="95">
        <v>14541.209442246593</v>
      </c>
      <c r="K187" s="97">
        <f t="shared" si="145"/>
        <v>0</v>
      </c>
      <c r="L187" s="97">
        <f t="shared" si="146"/>
        <v>-2006.2156696897655</v>
      </c>
      <c r="M187" s="166">
        <f t="shared" si="147"/>
        <v>-2006.2156696897655</v>
      </c>
      <c r="N187" s="103">
        <v>10715.053678109052</v>
      </c>
      <c r="O187" s="98">
        <v>9316.51</v>
      </c>
      <c r="P187" s="99">
        <f t="shared" si="148"/>
        <v>1398.5436781090521</v>
      </c>
      <c r="Q187" s="99">
        <f t="shared" si="149"/>
        <v>0</v>
      </c>
      <c r="R187" s="102">
        <f t="shared" si="150"/>
        <v>1398.5436781090521</v>
      </c>
      <c r="S187" s="103">
        <v>578.86635845609999</v>
      </c>
      <c r="T187" s="97">
        <v>554.66999999999996</v>
      </c>
      <c r="U187" s="99">
        <f t="shared" si="151"/>
        <v>24.196358456100029</v>
      </c>
      <c r="V187" s="101">
        <f t="shared" si="152"/>
        <v>0</v>
      </c>
      <c r="W187" s="102">
        <v>24.196358456100029</v>
      </c>
      <c r="X187" s="103">
        <v>0</v>
      </c>
      <c r="Y187" s="97">
        <v>0</v>
      </c>
      <c r="Z187" s="99">
        <f t="shared" si="153"/>
        <v>0</v>
      </c>
      <c r="AA187" s="101">
        <f t="shared" si="154"/>
        <v>0</v>
      </c>
      <c r="AB187" s="102">
        <v>0</v>
      </c>
      <c r="AC187" s="103">
        <v>0</v>
      </c>
      <c r="AD187" s="97">
        <v>0</v>
      </c>
      <c r="AE187" s="97">
        <f t="shared" si="155"/>
        <v>0</v>
      </c>
      <c r="AF187" s="97">
        <f t="shared" si="156"/>
        <v>0</v>
      </c>
      <c r="AG187" s="252">
        <f t="shared" si="157"/>
        <v>0</v>
      </c>
      <c r="AH187" s="103">
        <v>16942.792714274285</v>
      </c>
      <c r="AI187" s="97">
        <v>11145.286459279501</v>
      </c>
      <c r="AJ187" s="99">
        <f t="shared" si="158"/>
        <v>5797.5062549947834</v>
      </c>
      <c r="AK187" s="181">
        <f t="shared" si="159"/>
        <v>0</v>
      </c>
      <c r="AL187" s="102">
        <f t="shared" si="160"/>
        <v>5797.5062549947834</v>
      </c>
      <c r="AM187" s="103">
        <v>1172.7717549756433</v>
      </c>
      <c r="AN187" s="97">
        <v>1023.22</v>
      </c>
      <c r="AO187" s="97">
        <f t="shared" si="161"/>
        <v>149.55175497564323</v>
      </c>
      <c r="AP187" s="97">
        <f t="shared" si="162"/>
        <v>0</v>
      </c>
      <c r="AQ187" s="252">
        <f t="shared" si="163"/>
        <v>149.55175497564323</v>
      </c>
      <c r="AR187" s="103">
        <v>51.994626833163309</v>
      </c>
      <c r="AS187" s="97">
        <v>0</v>
      </c>
      <c r="AT187" s="99">
        <f t="shared" si="164"/>
        <v>51.994626833163309</v>
      </c>
      <c r="AU187" s="181">
        <f t="shared" si="165"/>
        <v>0</v>
      </c>
      <c r="AV187" s="100">
        <f t="shared" si="166"/>
        <v>51.994626833163309</v>
      </c>
      <c r="AW187" s="103">
        <v>1063.2817030734373</v>
      </c>
      <c r="AX187" s="97">
        <v>1657.2600000000002</v>
      </c>
      <c r="AY187" s="97">
        <f t="shared" si="167"/>
        <v>0</v>
      </c>
      <c r="AZ187" s="97">
        <f t="shared" si="168"/>
        <v>-593.97829692656296</v>
      </c>
      <c r="BA187" s="102">
        <f t="shared" si="169"/>
        <v>-593.97829692656296</v>
      </c>
      <c r="BB187" s="103">
        <v>5074.129746948377</v>
      </c>
      <c r="BC187" s="97">
        <v>2139.8000000000002</v>
      </c>
      <c r="BD187" s="99">
        <f t="shared" si="170"/>
        <v>2934.3297469483769</v>
      </c>
      <c r="BE187" s="181">
        <f t="shared" si="171"/>
        <v>0</v>
      </c>
      <c r="BF187" s="100">
        <f t="shared" si="172"/>
        <v>2934.3297469483769</v>
      </c>
      <c r="BG187" s="103">
        <v>34096.411305303205</v>
      </c>
      <c r="BH187" s="97">
        <v>36588.420803895278</v>
      </c>
      <c r="BI187" s="97">
        <f t="shared" si="173"/>
        <v>0</v>
      </c>
      <c r="BJ187" s="97">
        <f t="shared" si="174"/>
        <v>-2492.0094985920732</v>
      </c>
      <c r="BK187" s="252">
        <f t="shared" si="175"/>
        <v>-2492.0094985920732</v>
      </c>
      <c r="BL187" s="103">
        <v>4448.9365726270753</v>
      </c>
      <c r="BM187" s="97">
        <v>5110.2483524648651</v>
      </c>
      <c r="BN187" s="99">
        <f t="shared" si="176"/>
        <v>0</v>
      </c>
      <c r="BO187" s="181">
        <f t="shared" si="177"/>
        <v>-661.3117798377898</v>
      </c>
      <c r="BP187" s="100">
        <f t="shared" si="178"/>
        <v>-661.3117798377898</v>
      </c>
      <c r="BQ187" s="103">
        <v>5.4731957023119762</v>
      </c>
      <c r="BR187" s="97">
        <v>0</v>
      </c>
      <c r="BS187" s="97">
        <f t="shared" si="179"/>
        <v>5.4731957023119762</v>
      </c>
      <c r="BT187" s="97">
        <f t="shared" si="180"/>
        <v>0</v>
      </c>
      <c r="BU187" s="102">
        <f t="shared" si="181"/>
        <v>5.4731957023119762</v>
      </c>
      <c r="BV187" s="103">
        <v>6862.6880458421092</v>
      </c>
      <c r="BW187" s="97">
        <v>7425.44</v>
      </c>
      <c r="BX187" s="99">
        <f t="shared" si="182"/>
        <v>0</v>
      </c>
      <c r="BY187" s="101">
        <f t="shared" si="183"/>
        <v>-562.7519541578904</v>
      </c>
      <c r="BZ187" s="250">
        <f t="shared" si="184"/>
        <v>-562.7519541578904</v>
      </c>
      <c r="CA187" s="103">
        <v>0</v>
      </c>
      <c r="CB187" s="97">
        <v>0</v>
      </c>
      <c r="CC187" s="97">
        <f t="shared" si="185"/>
        <v>0</v>
      </c>
      <c r="CD187" s="97">
        <f t="shared" si="186"/>
        <v>0</v>
      </c>
      <c r="CE187" s="102">
        <f t="shared" si="187"/>
        <v>0</v>
      </c>
      <c r="CF187" s="254">
        <f t="shared" si="188"/>
        <v>99977.750000000015</v>
      </c>
      <c r="CG187" s="97">
        <f t="shared" si="189"/>
        <v>96662.233618676546</v>
      </c>
      <c r="CH187" s="97">
        <f t="shared" si="190"/>
        <v>3315.5163813234685</v>
      </c>
      <c r="CI187" s="104">
        <f t="shared" si="191"/>
        <v>0</v>
      </c>
      <c r="CJ187" s="97">
        <f t="shared" si="192"/>
        <v>3315.5163813234685</v>
      </c>
      <c r="CK187" s="259">
        <f t="shared" si="140"/>
        <v>0.96683745752106376</v>
      </c>
      <c r="CL187" s="107">
        <v>17485.849999999999</v>
      </c>
      <c r="CM187" s="108">
        <v>9729.7000000000007</v>
      </c>
      <c r="CN187" s="176">
        <f t="shared" si="141"/>
        <v>7756.1499999999978</v>
      </c>
      <c r="CR187" s="133"/>
      <c r="CS187" s="133"/>
    </row>
    <row r="188" spans="1:97" ht="15.75" customHeight="1" x14ac:dyDescent="0.2">
      <c r="A188" s="225">
        <v>182</v>
      </c>
      <c r="B188" s="223" t="s">
        <v>208</v>
      </c>
      <c r="C188" s="94">
        <v>2750.4</v>
      </c>
      <c r="D188" s="95">
        <v>6834.7503789554994</v>
      </c>
      <c r="E188" s="95">
        <v>7600.1270721341616</v>
      </c>
      <c r="F188" s="96">
        <f t="shared" si="142"/>
        <v>0</v>
      </c>
      <c r="G188" s="97">
        <f t="shared" si="143"/>
        <v>-765.37669317866221</v>
      </c>
      <c r="H188" s="164">
        <f t="shared" si="144"/>
        <v>-765.37669317866221</v>
      </c>
      <c r="I188" s="165">
        <v>10303.022288827096</v>
      </c>
      <c r="J188" s="95">
        <v>12766.964250543886</v>
      </c>
      <c r="K188" s="97">
        <f t="shared" si="145"/>
        <v>0</v>
      </c>
      <c r="L188" s="97">
        <f t="shared" si="146"/>
        <v>-2463.9419617167896</v>
      </c>
      <c r="M188" s="166">
        <f t="shared" si="147"/>
        <v>-2463.9419617167896</v>
      </c>
      <c r="N188" s="103">
        <v>11278.02997763074</v>
      </c>
      <c r="O188" s="98">
        <v>9942.6299999999992</v>
      </c>
      <c r="P188" s="99">
        <f t="shared" si="148"/>
        <v>1335.399977630741</v>
      </c>
      <c r="Q188" s="99">
        <f t="shared" si="149"/>
        <v>0</v>
      </c>
      <c r="R188" s="102">
        <f t="shared" si="150"/>
        <v>1335.399977630741</v>
      </c>
      <c r="S188" s="103">
        <v>578.96728218695898</v>
      </c>
      <c r="T188" s="97">
        <v>553.22</v>
      </c>
      <c r="U188" s="99">
        <f t="shared" si="151"/>
        <v>25.747282186958955</v>
      </c>
      <c r="V188" s="101">
        <f t="shared" si="152"/>
        <v>0</v>
      </c>
      <c r="W188" s="102">
        <v>25.747282186958955</v>
      </c>
      <c r="X188" s="103">
        <v>0</v>
      </c>
      <c r="Y188" s="97">
        <v>0</v>
      </c>
      <c r="Z188" s="99">
        <f t="shared" si="153"/>
        <v>0</v>
      </c>
      <c r="AA188" s="101">
        <f t="shared" si="154"/>
        <v>0</v>
      </c>
      <c r="AB188" s="102">
        <v>0</v>
      </c>
      <c r="AC188" s="103">
        <v>0</v>
      </c>
      <c r="AD188" s="97">
        <v>0</v>
      </c>
      <c r="AE188" s="97">
        <f t="shared" si="155"/>
        <v>0</v>
      </c>
      <c r="AF188" s="97">
        <f t="shared" si="156"/>
        <v>0</v>
      </c>
      <c r="AG188" s="252">
        <f t="shared" si="157"/>
        <v>0</v>
      </c>
      <c r="AH188" s="103">
        <v>16769.220457929554</v>
      </c>
      <c r="AI188" s="97">
        <v>16717.152486481846</v>
      </c>
      <c r="AJ188" s="99">
        <f t="shared" si="158"/>
        <v>52.06797144770826</v>
      </c>
      <c r="AK188" s="181">
        <f t="shared" si="159"/>
        <v>0</v>
      </c>
      <c r="AL188" s="102">
        <f t="shared" si="160"/>
        <v>52.06797144770826</v>
      </c>
      <c r="AM188" s="103">
        <v>1174.4144053455484</v>
      </c>
      <c r="AN188" s="97">
        <v>1019.0299999999999</v>
      </c>
      <c r="AO188" s="97">
        <f t="shared" si="161"/>
        <v>155.38440534554854</v>
      </c>
      <c r="AP188" s="97">
        <f t="shared" si="162"/>
        <v>0</v>
      </c>
      <c r="AQ188" s="252">
        <f t="shared" si="163"/>
        <v>155.38440534554854</v>
      </c>
      <c r="AR188" s="103">
        <v>52.256110620789791</v>
      </c>
      <c r="AS188" s="97">
        <v>0</v>
      </c>
      <c r="AT188" s="99">
        <f t="shared" si="164"/>
        <v>52.256110620789791</v>
      </c>
      <c r="AU188" s="181">
        <f t="shared" si="165"/>
        <v>0</v>
      </c>
      <c r="AV188" s="100">
        <f t="shared" si="166"/>
        <v>52.256110620789791</v>
      </c>
      <c r="AW188" s="103">
        <v>1047.9025189931281</v>
      </c>
      <c r="AX188" s="97">
        <v>1657.2600000000002</v>
      </c>
      <c r="AY188" s="97">
        <f t="shared" si="167"/>
        <v>0</v>
      </c>
      <c r="AZ188" s="97">
        <f t="shared" si="168"/>
        <v>-609.35748100687215</v>
      </c>
      <c r="BA188" s="102">
        <f t="shared" si="169"/>
        <v>-609.35748100687215</v>
      </c>
      <c r="BB188" s="103">
        <v>5066.2372875541323</v>
      </c>
      <c r="BC188" s="97">
        <v>2866.4199999999996</v>
      </c>
      <c r="BD188" s="99">
        <f t="shared" si="170"/>
        <v>2199.8172875541327</v>
      </c>
      <c r="BE188" s="181">
        <f t="shared" si="171"/>
        <v>0</v>
      </c>
      <c r="BF188" s="100">
        <f t="shared" si="172"/>
        <v>2199.8172875541327</v>
      </c>
      <c r="BG188" s="103">
        <v>35995.917908103744</v>
      </c>
      <c r="BH188" s="97">
        <v>5974.7708038952769</v>
      </c>
      <c r="BI188" s="97">
        <f t="shared" si="173"/>
        <v>30021.147104208467</v>
      </c>
      <c r="BJ188" s="97">
        <f t="shared" si="174"/>
        <v>0</v>
      </c>
      <c r="BK188" s="252">
        <f t="shared" si="175"/>
        <v>30021.147104208467</v>
      </c>
      <c r="BL188" s="103">
        <v>4554.6668471823114</v>
      </c>
      <c r="BM188" s="97">
        <v>4439.9141438541892</v>
      </c>
      <c r="BN188" s="99">
        <f t="shared" si="176"/>
        <v>114.75270332812215</v>
      </c>
      <c r="BO188" s="181">
        <f t="shared" si="177"/>
        <v>0</v>
      </c>
      <c r="BP188" s="100">
        <f t="shared" si="178"/>
        <v>114.75270332812215</v>
      </c>
      <c r="BQ188" s="103">
        <v>5.5008138881079569</v>
      </c>
      <c r="BR188" s="97">
        <v>0</v>
      </c>
      <c r="BS188" s="97">
        <f t="shared" si="179"/>
        <v>5.5008138881079569</v>
      </c>
      <c r="BT188" s="97">
        <f t="shared" si="180"/>
        <v>0</v>
      </c>
      <c r="BU188" s="102">
        <f t="shared" si="181"/>
        <v>5.5008138881079569</v>
      </c>
      <c r="BV188" s="103">
        <v>6851.254459890396</v>
      </c>
      <c r="BW188" s="97">
        <v>6463.97</v>
      </c>
      <c r="BX188" s="99">
        <f t="shared" si="182"/>
        <v>387.28445989039574</v>
      </c>
      <c r="BY188" s="101">
        <f t="shared" si="183"/>
        <v>0</v>
      </c>
      <c r="BZ188" s="250">
        <f t="shared" si="184"/>
        <v>387.28445989039574</v>
      </c>
      <c r="CA188" s="103">
        <v>0</v>
      </c>
      <c r="CB188" s="97">
        <v>0</v>
      </c>
      <c r="CC188" s="97">
        <f t="shared" si="185"/>
        <v>0</v>
      </c>
      <c r="CD188" s="97">
        <f t="shared" si="186"/>
        <v>0</v>
      </c>
      <c r="CE188" s="102">
        <f t="shared" si="187"/>
        <v>0</v>
      </c>
      <c r="CF188" s="254">
        <f t="shared" si="188"/>
        <v>100512.14073710798</v>
      </c>
      <c r="CG188" s="97">
        <f t="shared" si="189"/>
        <v>70001.458756909356</v>
      </c>
      <c r="CH188" s="97">
        <f t="shared" si="190"/>
        <v>30510.681980198628</v>
      </c>
      <c r="CI188" s="104">
        <f t="shared" si="191"/>
        <v>0</v>
      </c>
      <c r="CJ188" s="97">
        <f t="shared" si="192"/>
        <v>30510.681980198628</v>
      </c>
      <c r="CK188" s="259">
        <f t="shared" si="140"/>
        <v>0.69644779469974594</v>
      </c>
      <c r="CL188" s="107">
        <v>5238.59</v>
      </c>
      <c r="CM188" s="108">
        <v>9783.2000000000025</v>
      </c>
      <c r="CN188" s="176"/>
      <c r="CR188" s="133"/>
      <c r="CS188" s="133"/>
    </row>
    <row r="189" spans="1:97" ht="15.75" customHeight="1" x14ac:dyDescent="0.2">
      <c r="A189" s="225">
        <v>183</v>
      </c>
      <c r="B189" s="223" t="s">
        <v>209</v>
      </c>
      <c r="C189" s="94">
        <v>4496.1000000000004</v>
      </c>
      <c r="D189" s="95">
        <v>9762.0118713807278</v>
      </c>
      <c r="E189" s="95">
        <v>10234.240849787897</v>
      </c>
      <c r="F189" s="96">
        <f t="shared" si="142"/>
        <v>0</v>
      </c>
      <c r="G189" s="97">
        <f t="shared" si="143"/>
        <v>-472.22897840716905</v>
      </c>
      <c r="H189" s="164">
        <f t="shared" si="144"/>
        <v>-472.22897840716905</v>
      </c>
      <c r="I189" s="165">
        <v>17349.975357114021</v>
      </c>
      <c r="J189" s="95">
        <v>20971.938490382901</v>
      </c>
      <c r="K189" s="97">
        <f t="shared" si="145"/>
        <v>0</v>
      </c>
      <c r="L189" s="97">
        <f t="shared" si="146"/>
        <v>-3621.9631332688805</v>
      </c>
      <c r="M189" s="166">
        <f t="shared" si="147"/>
        <v>-3621.9631332688805</v>
      </c>
      <c r="N189" s="103">
        <v>19389.042924463785</v>
      </c>
      <c r="O189" s="98">
        <v>17274.689999999999</v>
      </c>
      <c r="P189" s="99">
        <f t="shared" si="148"/>
        <v>2114.3529244637866</v>
      </c>
      <c r="Q189" s="99">
        <f t="shared" si="149"/>
        <v>0</v>
      </c>
      <c r="R189" s="102">
        <f t="shared" si="150"/>
        <v>2114.3529244637866</v>
      </c>
      <c r="S189" s="103">
        <v>895.66450200856582</v>
      </c>
      <c r="T189" s="97">
        <v>863.55000000000007</v>
      </c>
      <c r="U189" s="99">
        <f t="shared" si="151"/>
        <v>32.114502008565751</v>
      </c>
      <c r="V189" s="101">
        <f t="shared" si="152"/>
        <v>0</v>
      </c>
      <c r="W189" s="102">
        <v>32.114502008565751</v>
      </c>
      <c r="X189" s="103">
        <v>0</v>
      </c>
      <c r="Y189" s="97">
        <v>0</v>
      </c>
      <c r="Z189" s="99">
        <f t="shared" si="153"/>
        <v>0</v>
      </c>
      <c r="AA189" s="101">
        <f t="shared" si="154"/>
        <v>0</v>
      </c>
      <c r="AB189" s="102">
        <v>0</v>
      </c>
      <c r="AC189" s="103">
        <v>0</v>
      </c>
      <c r="AD189" s="97">
        <v>0</v>
      </c>
      <c r="AE189" s="97">
        <f t="shared" si="155"/>
        <v>0</v>
      </c>
      <c r="AF189" s="97">
        <f t="shared" si="156"/>
        <v>0</v>
      </c>
      <c r="AG189" s="252">
        <f t="shared" si="157"/>
        <v>0</v>
      </c>
      <c r="AH189" s="103">
        <v>27046.737813759213</v>
      </c>
      <c r="AI189" s="97">
        <v>34786.030775938685</v>
      </c>
      <c r="AJ189" s="99">
        <f t="shared" si="158"/>
        <v>0</v>
      </c>
      <c r="AK189" s="181">
        <f t="shared" si="159"/>
        <v>-7739.2929621794719</v>
      </c>
      <c r="AL189" s="102">
        <f t="shared" si="160"/>
        <v>-7739.2929621794719</v>
      </c>
      <c r="AM189" s="103">
        <v>1875.0408387846696</v>
      </c>
      <c r="AN189" s="97">
        <v>1636.4499999999998</v>
      </c>
      <c r="AO189" s="97">
        <f t="shared" si="161"/>
        <v>238.59083878466981</v>
      </c>
      <c r="AP189" s="97">
        <f t="shared" si="162"/>
        <v>0</v>
      </c>
      <c r="AQ189" s="252">
        <f t="shared" si="163"/>
        <v>238.59083878466981</v>
      </c>
      <c r="AR189" s="103">
        <v>85.426254998231016</v>
      </c>
      <c r="AS189" s="97">
        <v>0</v>
      </c>
      <c r="AT189" s="99">
        <f t="shared" si="164"/>
        <v>85.426254998231016</v>
      </c>
      <c r="AU189" s="181">
        <f t="shared" si="165"/>
        <v>0</v>
      </c>
      <c r="AV189" s="100">
        <f t="shared" si="166"/>
        <v>85.426254998231016</v>
      </c>
      <c r="AW189" s="103">
        <v>1578.2823632037316</v>
      </c>
      <c r="AX189" s="97">
        <v>2485.92</v>
      </c>
      <c r="AY189" s="97">
        <f t="shared" si="167"/>
        <v>0</v>
      </c>
      <c r="AZ189" s="97">
        <f t="shared" si="168"/>
        <v>-907.63763679626845</v>
      </c>
      <c r="BA189" s="102">
        <f t="shared" si="169"/>
        <v>-907.63763679626845</v>
      </c>
      <c r="BB189" s="103">
        <v>9903.8622970304259</v>
      </c>
      <c r="BC189" s="97">
        <v>3329.2600000000007</v>
      </c>
      <c r="BD189" s="99">
        <f t="shared" si="170"/>
        <v>6574.6022970304257</v>
      </c>
      <c r="BE189" s="181">
        <f t="shared" si="171"/>
        <v>0</v>
      </c>
      <c r="BF189" s="100">
        <f t="shared" si="172"/>
        <v>6574.6022970304257</v>
      </c>
      <c r="BG189" s="103">
        <v>60273.894559063803</v>
      </c>
      <c r="BH189" s="97">
        <v>40167.636205842915</v>
      </c>
      <c r="BI189" s="97">
        <f t="shared" si="173"/>
        <v>20106.258353220888</v>
      </c>
      <c r="BJ189" s="97">
        <f t="shared" si="174"/>
        <v>0</v>
      </c>
      <c r="BK189" s="252">
        <f t="shared" si="175"/>
        <v>20106.258353220888</v>
      </c>
      <c r="BL189" s="103">
        <v>7313.4867404266042</v>
      </c>
      <c r="BM189" s="97">
        <v>7581.4334885284279</v>
      </c>
      <c r="BN189" s="99">
        <f t="shared" si="176"/>
        <v>0</v>
      </c>
      <c r="BO189" s="181">
        <f t="shared" si="177"/>
        <v>-267.94674810182369</v>
      </c>
      <c r="BP189" s="100">
        <f t="shared" si="178"/>
        <v>-267.94674810182369</v>
      </c>
      <c r="BQ189" s="103">
        <v>3.5977147527584781</v>
      </c>
      <c r="BR189" s="97">
        <v>0</v>
      </c>
      <c r="BS189" s="97">
        <f t="shared" si="179"/>
        <v>3.5977147527584781</v>
      </c>
      <c r="BT189" s="97">
        <f t="shared" si="180"/>
        <v>0</v>
      </c>
      <c r="BU189" s="102">
        <f t="shared" si="181"/>
        <v>3.5977147527584781</v>
      </c>
      <c r="BV189" s="103">
        <v>11430.375557609465</v>
      </c>
      <c r="BW189" s="97">
        <v>5270.51</v>
      </c>
      <c r="BX189" s="99">
        <f t="shared" si="182"/>
        <v>6159.8655576094643</v>
      </c>
      <c r="BY189" s="101">
        <f t="shared" si="183"/>
        <v>0</v>
      </c>
      <c r="BZ189" s="250">
        <f t="shared" si="184"/>
        <v>6159.8655576094643</v>
      </c>
      <c r="CA189" s="103">
        <v>0</v>
      </c>
      <c r="CB189" s="97">
        <v>0</v>
      </c>
      <c r="CC189" s="97">
        <f t="shared" si="185"/>
        <v>0</v>
      </c>
      <c r="CD189" s="97">
        <f t="shared" si="186"/>
        <v>0</v>
      </c>
      <c r="CE189" s="102">
        <f t="shared" si="187"/>
        <v>0</v>
      </c>
      <c r="CF189" s="254">
        <f t="shared" si="188"/>
        <v>166907.398794596</v>
      </c>
      <c r="CG189" s="97">
        <f t="shared" si="189"/>
        <v>144601.65981048081</v>
      </c>
      <c r="CH189" s="97">
        <f t="shared" si="190"/>
        <v>22305.738984115189</v>
      </c>
      <c r="CI189" s="104">
        <f t="shared" si="191"/>
        <v>0</v>
      </c>
      <c r="CJ189" s="97">
        <f t="shared" si="192"/>
        <v>22305.738984115189</v>
      </c>
      <c r="CK189" s="259">
        <f t="shared" si="140"/>
        <v>0.86635859677158067</v>
      </c>
      <c r="CL189" s="107">
        <v>6721.74</v>
      </c>
      <c r="CM189" s="108">
        <v>16508.419999999995</v>
      </c>
      <c r="CN189" s="176"/>
      <c r="CR189" s="133"/>
      <c r="CS189" s="133"/>
    </row>
    <row r="190" spans="1:97" ht="15.75" customHeight="1" x14ac:dyDescent="0.2">
      <c r="A190" s="225">
        <v>184</v>
      </c>
      <c r="B190" s="223" t="s">
        <v>210</v>
      </c>
      <c r="C190" s="94">
        <v>2774.1</v>
      </c>
      <c r="D190" s="95">
        <v>6387.1477735407079</v>
      </c>
      <c r="E190" s="95">
        <v>6561.3688493042218</v>
      </c>
      <c r="F190" s="96">
        <f t="shared" si="142"/>
        <v>0</v>
      </c>
      <c r="G190" s="97">
        <f t="shared" si="143"/>
        <v>-174.22107576351391</v>
      </c>
      <c r="H190" s="164">
        <f t="shared" si="144"/>
        <v>-174.22107576351391</v>
      </c>
      <c r="I190" s="165">
        <v>14025.990388243772</v>
      </c>
      <c r="J190" s="95">
        <v>15443.835176785418</v>
      </c>
      <c r="K190" s="97">
        <f t="shared" si="145"/>
        <v>0</v>
      </c>
      <c r="L190" s="97">
        <f t="shared" si="146"/>
        <v>-1417.8447885416463</v>
      </c>
      <c r="M190" s="166">
        <f t="shared" si="147"/>
        <v>-1417.8447885416463</v>
      </c>
      <c r="N190" s="103">
        <v>11176.821586889064</v>
      </c>
      <c r="O190" s="98">
        <v>9922.2099999999991</v>
      </c>
      <c r="P190" s="99">
        <f t="shared" si="148"/>
        <v>1254.6115868890647</v>
      </c>
      <c r="Q190" s="99">
        <f t="shared" si="149"/>
        <v>0</v>
      </c>
      <c r="R190" s="102">
        <f t="shared" si="150"/>
        <v>1254.6115868890647</v>
      </c>
      <c r="S190" s="103">
        <v>585.22790219309036</v>
      </c>
      <c r="T190" s="97">
        <v>596.53</v>
      </c>
      <c r="U190" s="99">
        <f t="shared" si="151"/>
        <v>0</v>
      </c>
      <c r="V190" s="101">
        <f t="shared" si="152"/>
        <v>-11.302097806909615</v>
      </c>
      <c r="W190" s="102">
        <v>-11.302097806909615</v>
      </c>
      <c r="X190" s="103">
        <v>0</v>
      </c>
      <c r="Y190" s="97">
        <v>0</v>
      </c>
      <c r="Z190" s="99">
        <f t="shared" si="153"/>
        <v>0</v>
      </c>
      <c r="AA190" s="101">
        <f t="shared" si="154"/>
        <v>0</v>
      </c>
      <c r="AB190" s="102">
        <v>0</v>
      </c>
      <c r="AC190" s="103">
        <v>0</v>
      </c>
      <c r="AD190" s="97">
        <v>0</v>
      </c>
      <c r="AE190" s="97">
        <f t="shared" si="155"/>
        <v>0</v>
      </c>
      <c r="AF190" s="97">
        <f t="shared" si="156"/>
        <v>0</v>
      </c>
      <c r="AG190" s="252">
        <f t="shared" si="157"/>
        <v>0</v>
      </c>
      <c r="AH190" s="103">
        <v>17058.132982419047</v>
      </c>
      <c r="AI190" s="97">
        <v>29713.343371429364</v>
      </c>
      <c r="AJ190" s="99">
        <f t="shared" si="158"/>
        <v>0</v>
      </c>
      <c r="AK190" s="181">
        <f t="shared" si="159"/>
        <v>-12655.210389010317</v>
      </c>
      <c r="AL190" s="102">
        <f t="shared" si="160"/>
        <v>-12655.210389010317</v>
      </c>
      <c r="AM190" s="103">
        <v>1177.1294909600244</v>
      </c>
      <c r="AN190" s="97">
        <v>1019.68</v>
      </c>
      <c r="AO190" s="97">
        <f t="shared" si="161"/>
        <v>157.44949096002449</v>
      </c>
      <c r="AP190" s="97">
        <f t="shared" si="162"/>
        <v>0</v>
      </c>
      <c r="AQ190" s="252">
        <f t="shared" si="163"/>
        <v>157.44949096002449</v>
      </c>
      <c r="AR190" s="103">
        <v>52.529941521434196</v>
      </c>
      <c r="AS190" s="97">
        <v>150.6</v>
      </c>
      <c r="AT190" s="99">
        <f t="shared" si="164"/>
        <v>0</v>
      </c>
      <c r="AU190" s="181">
        <f t="shared" si="165"/>
        <v>-98.070058478565798</v>
      </c>
      <c r="AV190" s="100">
        <f t="shared" si="166"/>
        <v>-98.070058478565798</v>
      </c>
      <c r="AW190" s="103">
        <v>1048.8910836961991</v>
      </c>
      <c r="AX190" s="97">
        <v>1464.79</v>
      </c>
      <c r="AY190" s="97">
        <f t="shared" si="167"/>
        <v>0</v>
      </c>
      <c r="AZ190" s="97">
        <f t="shared" si="168"/>
        <v>-415.89891630380089</v>
      </c>
      <c r="BA190" s="102">
        <f t="shared" si="169"/>
        <v>-415.89891630380089</v>
      </c>
      <c r="BB190" s="103">
        <v>4512.9812404638142</v>
      </c>
      <c r="BC190" s="97">
        <v>2816.2</v>
      </c>
      <c r="BD190" s="99">
        <f t="shared" si="170"/>
        <v>1696.7812404638144</v>
      </c>
      <c r="BE190" s="181">
        <f t="shared" si="171"/>
        <v>0</v>
      </c>
      <c r="BF190" s="100">
        <f t="shared" si="172"/>
        <v>1696.7812404638144</v>
      </c>
      <c r="BG190" s="103">
        <v>34510.930678986333</v>
      </c>
      <c r="BH190" s="97">
        <v>30635.830803895282</v>
      </c>
      <c r="BI190" s="97">
        <f t="shared" si="173"/>
        <v>3875.0998750910512</v>
      </c>
      <c r="BJ190" s="97">
        <f t="shared" si="174"/>
        <v>0</v>
      </c>
      <c r="BK190" s="252">
        <f t="shared" si="175"/>
        <v>3875.0998750910512</v>
      </c>
      <c r="BL190" s="103">
        <v>4424.8572055170844</v>
      </c>
      <c r="BM190" s="97">
        <v>4710.7219055908863</v>
      </c>
      <c r="BN190" s="99">
        <f t="shared" si="176"/>
        <v>0</v>
      </c>
      <c r="BO190" s="181">
        <f t="shared" si="177"/>
        <v>-285.86470007380194</v>
      </c>
      <c r="BP190" s="100">
        <f t="shared" si="178"/>
        <v>-285.86470007380194</v>
      </c>
      <c r="BQ190" s="103">
        <v>5.5484801969244408</v>
      </c>
      <c r="BR190" s="97">
        <v>0</v>
      </c>
      <c r="BS190" s="97">
        <f t="shared" si="179"/>
        <v>5.5484801969244408</v>
      </c>
      <c r="BT190" s="97">
        <f t="shared" si="180"/>
        <v>0</v>
      </c>
      <c r="BU190" s="102">
        <f t="shared" si="181"/>
        <v>5.5484801969244408</v>
      </c>
      <c r="BV190" s="103">
        <v>6957.0212453725035</v>
      </c>
      <c r="BW190" s="97">
        <v>8712.010000000002</v>
      </c>
      <c r="BX190" s="99">
        <f t="shared" si="182"/>
        <v>0</v>
      </c>
      <c r="BY190" s="101">
        <f t="shared" si="183"/>
        <v>-1754.9887546274986</v>
      </c>
      <c r="BZ190" s="250">
        <f t="shared" si="184"/>
        <v>-1754.9887546274986</v>
      </c>
      <c r="CA190" s="103">
        <v>0</v>
      </c>
      <c r="CB190" s="97">
        <v>0</v>
      </c>
      <c r="CC190" s="97">
        <f t="shared" si="185"/>
        <v>0</v>
      </c>
      <c r="CD190" s="97">
        <f t="shared" si="186"/>
        <v>0</v>
      </c>
      <c r="CE190" s="102">
        <f t="shared" si="187"/>
        <v>0</v>
      </c>
      <c r="CF190" s="254">
        <f t="shared" si="188"/>
        <v>101923.20999999999</v>
      </c>
      <c r="CG190" s="97">
        <f t="shared" si="189"/>
        <v>111747.12010700518</v>
      </c>
      <c r="CH190" s="97">
        <f t="shared" si="190"/>
        <v>0</v>
      </c>
      <c r="CI190" s="104">
        <f t="shared" si="191"/>
        <v>-9823.9101070051838</v>
      </c>
      <c r="CJ190" s="97">
        <f t="shared" si="192"/>
        <v>-9823.9101070051838</v>
      </c>
      <c r="CK190" s="259">
        <f t="shared" si="140"/>
        <v>1.0963854072787267</v>
      </c>
      <c r="CL190" s="107">
        <v>13295.18</v>
      </c>
      <c r="CM190" s="108">
        <v>10030.359999999999</v>
      </c>
      <c r="CN190" s="176">
        <f t="shared" si="141"/>
        <v>3264.8200000000015</v>
      </c>
      <c r="CR190" s="133"/>
      <c r="CS190" s="133"/>
    </row>
    <row r="191" spans="1:97" ht="15.75" customHeight="1" x14ac:dyDescent="0.2">
      <c r="A191" s="225">
        <v>185</v>
      </c>
      <c r="B191" s="223" t="s">
        <v>211</v>
      </c>
      <c r="C191" s="94">
        <v>2930.4</v>
      </c>
      <c r="D191" s="95">
        <v>6511.5884237819109</v>
      </c>
      <c r="E191" s="95">
        <v>6610.4707590306898</v>
      </c>
      <c r="F191" s="96">
        <f t="shared" si="142"/>
        <v>0</v>
      </c>
      <c r="G191" s="97">
        <f t="shared" si="143"/>
        <v>-98.882335248778872</v>
      </c>
      <c r="H191" s="164">
        <f t="shared" si="144"/>
        <v>-98.882335248778872</v>
      </c>
      <c r="I191" s="165">
        <v>11415.787124718097</v>
      </c>
      <c r="J191" s="95">
        <v>12602.421085954356</v>
      </c>
      <c r="K191" s="97">
        <f t="shared" si="145"/>
        <v>0</v>
      </c>
      <c r="L191" s="97">
        <f t="shared" si="146"/>
        <v>-1186.633961236259</v>
      </c>
      <c r="M191" s="166">
        <f t="shared" si="147"/>
        <v>-1186.633961236259</v>
      </c>
      <c r="N191" s="103">
        <v>11449.528383022936</v>
      </c>
      <c r="O191" s="98">
        <v>10492.51</v>
      </c>
      <c r="P191" s="99">
        <f t="shared" si="148"/>
        <v>957.01838302293618</v>
      </c>
      <c r="Q191" s="99">
        <f t="shared" si="149"/>
        <v>0</v>
      </c>
      <c r="R191" s="102">
        <f t="shared" si="150"/>
        <v>957.01838302293618</v>
      </c>
      <c r="S191" s="103">
        <v>596.00445286639535</v>
      </c>
      <c r="T191" s="97">
        <v>574.97</v>
      </c>
      <c r="U191" s="99">
        <f t="shared" si="151"/>
        <v>21.034452866395327</v>
      </c>
      <c r="V191" s="101">
        <f t="shared" si="152"/>
        <v>0</v>
      </c>
      <c r="W191" s="102">
        <v>21.034452866395327</v>
      </c>
      <c r="X191" s="103">
        <v>0</v>
      </c>
      <c r="Y191" s="97">
        <v>0</v>
      </c>
      <c r="Z191" s="99">
        <f t="shared" si="153"/>
        <v>0</v>
      </c>
      <c r="AA191" s="101">
        <f t="shared" si="154"/>
        <v>0</v>
      </c>
      <c r="AB191" s="102">
        <v>0</v>
      </c>
      <c r="AC191" s="103">
        <v>0</v>
      </c>
      <c r="AD191" s="97">
        <v>0</v>
      </c>
      <c r="AE191" s="97">
        <f t="shared" si="155"/>
        <v>0</v>
      </c>
      <c r="AF191" s="97">
        <f t="shared" si="156"/>
        <v>0</v>
      </c>
      <c r="AG191" s="252">
        <f t="shared" si="157"/>
        <v>0</v>
      </c>
      <c r="AH191" s="103">
        <v>17958.165264816333</v>
      </c>
      <c r="AI191" s="97">
        <v>13597.267227147649</v>
      </c>
      <c r="AJ191" s="99">
        <f t="shared" si="158"/>
        <v>4360.8980376686832</v>
      </c>
      <c r="AK191" s="181">
        <f t="shared" si="159"/>
        <v>0</v>
      </c>
      <c r="AL191" s="102">
        <f t="shared" si="160"/>
        <v>4360.8980376686832</v>
      </c>
      <c r="AM191" s="103">
        <v>1252.7901859532346</v>
      </c>
      <c r="AN191" s="97">
        <v>1088.9399999999998</v>
      </c>
      <c r="AO191" s="97">
        <f t="shared" si="161"/>
        <v>163.85018595323481</v>
      </c>
      <c r="AP191" s="97">
        <f t="shared" si="162"/>
        <v>0</v>
      </c>
      <c r="AQ191" s="252">
        <f t="shared" si="163"/>
        <v>163.85018595323481</v>
      </c>
      <c r="AR191" s="103">
        <v>55.677813493479036</v>
      </c>
      <c r="AS191" s="97">
        <v>301.19</v>
      </c>
      <c r="AT191" s="99">
        <f t="shared" si="164"/>
        <v>0</v>
      </c>
      <c r="AU191" s="181">
        <f t="shared" si="165"/>
        <v>-245.51218650652095</v>
      </c>
      <c r="AV191" s="100">
        <f t="shared" si="166"/>
        <v>-245.51218650652095</v>
      </c>
      <c r="AW191" s="103">
        <v>1060.8478824877452</v>
      </c>
      <c r="AX191" s="97">
        <v>1464.79</v>
      </c>
      <c r="AY191" s="97">
        <f t="shared" si="167"/>
        <v>0</v>
      </c>
      <c r="AZ191" s="97">
        <f t="shared" si="168"/>
        <v>-403.94211751225475</v>
      </c>
      <c r="BA191" s="102">
        <f t="shared" si="169"/>
        <v>-403.94211751225475</v>
      </c>
      <c r="BB191" s="103">
        <v>5060.9539897044833</v>
      </c>
      <c r="BC191" s="97">
        <v>2860.62</v>
      </c>
      <c r="BD191" s="99">
        <f t="shared" si="170"/>
        <v>2200.3339897044834</v>
      </c>
      <c r="BE191" s="181">
        <f t="shared" si="171"/>
        <v>0</v>
      </c>
      <c r="BF191" s="100">
        <f t="shared" si="172"/>
        <v>2200.3339897044834</v>
      </c>
      <c r="BG191" s="103">
        <v>39509.195289743424</v>
      </c>
      <c r="BH191" s="97">
        <v>15567.370803895277</v>
      </c>
      <c r="BI191" s="97">
        <f t="shared" si="173"/>
        <v>23941.824485848148</v>
      </c>
      <c r="BJ191" s="97">
        <f t="shared" si="174"/>
        <v>0</v>
      </c>
      <c r="BK191" s="252">
        <f t="shared" si="175"/>
        <v>23941.824485848148</v>
      </c>
      <c r="BL191" s="103">
        <v>4606.8051085479365</v>
      </c>
      <c r="BM191" s="97">
        <v>4653.2731012104159</v>
      </c>
      <c r="BN191" s="99">
        <f t="shared" si="176"/>
        <v>0</v>
      </c>
      <c r="BO191" s="181">
        <f t="shared" si="177"/>
        <v>-46.467992662479446</v>
      </c>
      <c r="BP191" s="100">
        <f t="shared" si="178"/>
        <v>-46.467992662479446</v>
      </c>
      <c r="BQ191" s="103">
        <v>4.6886440773524285</v>
      </c>
      <c r="BR191" s="97">
        <v>0</v>
      </c>
      <c r="BS191" s="97">
        <f t="shared" si="179"/>
        <v>4.6886440773524285</v>
      </c>
      <c r="BT191" s="97">
        <f t="shared" si="180"/>
        <v>0</v>
      </c>
      <c r="BU191" s="102">
        <f t="shared" si="181"/>
        <v>4.6886440773524285</v>
      </c>
      <c r="BV191" s="103">
        <v>7415.6170444891704</v>
      </c>
      <c r="BW191" s="97">
        <v>3560.67</v>
      </c>
      <c r="BX191" s="99">
        <f t="shared" si="182"/>
        <v>3854.9470444891704</v>
      </c>
      <c r="BY191" s="101">
        <f t="shared" si="183"/>
        <v>0</v>
      </c>
      <c r="BZ191" s="250">
        <f t="shared" si="184"/>
        <v>3854.9470444891704</v>
      </c>
      <c r="CA191" s="103">
        <v>0</v>
      </c>
      <c r="CB191" s="97">
        <v>0</v>
      </c>
      <c r="CC191" s="97">
        <f t="shared" si="185"/>
        <v>0</v>
      </c>
      <c r="CD191" s="97">
        <f t="shared" si="186"/>
        <v>0</v>
      </c>
      <c r="CE191" s="102">
        <f t="shared" si="187"/>
        <v>0</v>
      </c>
      <c r="CF191" s="254">
        <f t="shared" si="188"/>
        <v>106897.64960770251</v>
      </c>
      <c r="CG191" s="97">
        <f t="shared" si="189"/>
        <v>73374.492977238391</v>
      </c>
      <c r="CH191" s="97">
        <f t="shared" si="190"/>
        <v>33523.156630464116</v>
      </c>
      <c r="CI191" s="104">
        <f t="shared" si="191"/>
        <v>0</v>
      </c>
      <c r="CJ191" s="97">
        <f t="shared" si="192"/>
        <v>33523.156630464116</v>
      </c>
      <c r="CK191" s="259">
        <f t="shared" si="140"/>
        <v>0.6863994975241382</v>
      </c>
      <c r="CL191" s="107">
        <v>12962.12</v>
      </c>
      <c r="CM191" s="108">
        <v>10395.310000000003</v>
      </c>
      <c r="CN191" s="176">
        <f t="shared" si="141"/>
        <v>2566.8099999999977</v>
      </c>
      <c r="CR191" s="133"/>
      <c r="CS191" s="133"/>
    </row>
    <row r="192" spans="1:97" ht="15.75" customHeight="1" x14ac:dyDescent="0.2">
      <c r="A192" s="225">
        <v>186</v>
      </c>
      <c r="B192" s="223" t="s">
        <v>212</v>
      </c>
      <c r="C192" s="94">
        <v>4343.6000000000004</v>
      </c>
      <c r="D192" s="95">
        <v>10449.053543042217</v>
      </c>
      <c r="E192" s="95">
        <v>11435.580707271658</v>
      </c>
      <c r="F192" s="96">
        <f t="shared" si="142"/>
        <v>0</v>
      </c>
      <c r="G192" s="97">
        <f t="shared" si="143"/>
        <v>-986.52716422944104</v>
      </c>
      <c r="H192" s="164">
        <f t="shared" si="144"/>
        <v>-986.52716422944104</v>
      </c>
      <c r="I192" s="165">
        <v>21388.95150695397</v>
      </c>
      <c r="J192" s="95">
        <v>22574.954482054825</v>
      </c>
      <c r="K192" s="97">
        <f t="shared" si="145"/>
        <v>0</v>
      </c>
      <c r="L192" s="97">
        <f t="shared" si="146"/>
        <v>-1186.0029751008551</v>
      </c>
      <c r="M192" s="166">
        <f t="shared" si="147"/>
        <v>-1186.0029751008551</v>
      </c>
      <c r="N192" s="103">
        <v>15970.013729712924</v>
      </c>
      <c r="O192" s="98">
        <v>14546.060000000001</v>
      </c>
      <c r="P192" s="99">
        <f t="shared" si="148"/>
        <v>1423.9537297129227</v>
      </c>
      <c r="Q192" s="99">
        <f t="shared" si="149"/>
        <v>0</v>
      </c>
      <c r="R192" s="102">
        <f t="shared" si="150"/>
        <v>1423.9537297129227</v>
      </c>
      <c r="S192" s="103">
        <v>872.464982730305</v>
      </c>
      <c r="T192" s="97">
        <v>770.49</v>
      </c>
      <c r="U192" s="99">
        <f t="shared" si="151"/>
        <v>101.97498273030499</v>
      </c>
      <c r="V192" s="101">
        <f t="shared" si="152"/>
        <v>0</v>
      </c>
      <c r="W192" s="102">
        <v>101.97498273030499</v>
      </c>
      <c r="X192" s="103">
        <v>0</v>
      </c>
      <c r="Y192" s="97">
        <v>0</v>
      </c>
      <c r="Z192" s="99">
        <f t="shared" si="153"/>
        <v>0</v>
      </c>
      <c r="AA192" s="101">
        <f t="shared" si="154"/>
        <v>0</v>
      </c>
      <c r="AB192" s="102">
        <v>0</v>
      </c>
      <c r="AC192" s="103">
        <v>0</v>
      </c>
      <c r="AD192" s="97">
        <v>0</v>
      </c>
      <c r="AE192" s="97">
        <f t="shared" si="155"/>
        <v>0</v>
      </c>
      <c r="AF192" s="97">
        <f t="shared" si="156"/>
        <v>0</v>
      </c>
      <c r="AG192" s="252">
        <f t="shared" si="157"/>
        <v>0</v>
      </c>
      <c r="AH192" s="103">
        <v>25936.927493398427</v>
      </c>
      <c r="AI192" s="97">
        <v>16489.770547820004</v>
      </c>
      <c r="AJ192" s="99">
        <f t="shared" si="158"/>
        <v>9447.1569455784229</v>
      </c>
      <c r="AK192" s="181">
        <f t="shared" si="159"/>
        <v>0</v>
      </c>
      <c r="AL192" s="102">
        <f t="shared" si="160"/>
        <v>9447.1569455784229</v>
      </c>
      <c r="AM192" s="103">
        <v>1437.7981239195333</v>
      </c>
      <c r="AN192" s="97">
        <v>1256.54</v>
      </c>
      <c r="AO192" s="97">
        <f t="shared" si="161"/>
        <v>181.25812391953332</v>
      </c>
      <c r="AP192" s="97">
        <f t="shared" si="162"/>
        <v>0</v>
      </c>
      <c r="AQ192" s="252">
        <f t="shared" si="163"/>
        <v>181.25812391953332</v>
      </c>
      <c r="AR192" s="103">
        <v>45.602444530627579</v>
      </c>
      <c r="AS192" s="97">
        <v>0</v>
      </c>
      <c r="AT192" s="99">
        <f t="shared" si="164"/>
        <v>45.602444530627579</v>
      </c>
      <c r="AU192" s="181">
        <f t="shared" si="165"/>
        <v>0</v>
      </c>
      <c r="AV192" s="100">
        <f t="shared" si="166"/>
        <v>45.602444530627579</v>
      </c>
      <c r="AW192" s="103">
        <v>1519.1212978858794</v>
      </c>
      <c r="AX192" s="97">
        <v>1991.5800000000002</v>
      </c>
      <c r="AY192" s="97">
        <f t="shared" si="167"/>
        <v>0</v>
      </c>
      <c r="AZ192" s="97">
        <f t="shared" si="168"/>
        <v>-472.4587021141208</v>
      </c>
      <c r="BA192" s="102">
        <f t="shared" si="169"/>
        <v>-472.4587021141208</v>
      </c>
      <c r="BB192" s="103">
        <v>10119.418823262371</v>
      </c>
      <c r="BC192" s="97">
        <v>4002.6099999999992</v>
      </c>
      <c r="BD192" s="99">
        <f t="shared" si="170"/>
        <v>6116.8088232623722</v>
      </c>
      <c r="BE192" s="181">
        <f t="shared" si="171"/>
        <v>0</v>
      </c>
      <c r="BF192" s="100">
        <f t="shared" si="172"/>
        <v>6116.8088232623722</v>
      </c>
      <c r="BG192" s="103">
        <v>46113.908103145353</v>
      </c>
      <c r="BH192" s="97">
        <v>47931.462812455895</v>
      </c>
      <c r="BI192" s="97">
        <f t="shared" si="173"/>
        <v>0</v>
      </c>
      <c r="BJ192" s="97">
        <f t="shared" si="174"/>
        <v>-1817.5547093105415</v>
      </c>
      <c r="BK192" s="252">
        <f t="shared" si="175"/>
        <v>-1817.5547093105415</v>
      </c>
      <c r="BL192" s="103">
        <v>6561.9060668308348</v>
      </c>
      <c r="BM192" s="97">
        <v>8634.1369905096326</v>
      </c>
      <c r="BN192" s="99">
        <f t="shared" si="176"/>
        <v>0</v>
      </c>
      <c r="BO192" s="181">
        <f t="shared" si="177"/>
        <v>-2072.2309236787978</v>
      </c>
      <c r="BP192" s="100">
        <f t="shared" si="178"/>
        <v>-2072.2309236787978</v>
      </c>
      <c r="BQ192" s="103">
        <v>7.9899254239650235</v>
      </c>
      <c r="BR192" s="97">
        <v>0</v>
      </c>
      <c r="BS192" s="97">
        <f t="shared" si="179"/>
        <v>7.9899254239650235</v>
      </c>
      <c r="BT192" s="97">
        <f t="shared" si="180"/>
        <v>0</v>
      </c>
      <c r="BU192" s="102">
        <f t="shared" si="181"/>
        <v>7.9899254239650235</v>
      </c>
      <c r="BV192" s="103">
        <v>9492.9144999420951</v>
      </c>
      <c r="BW192" s="97">
        <v>10089.540000000001</v>
      </c>
      <c r="BX192" s="99">
        <f t="shared" si="182"/>
        <v>0</v>
      </c>
      <c r="BY192" s="101">
        <f t="shared" si="183"/>
        <v>-596.62550005790581</v>
      </c>
      <c r="BZ192" s="250">
        <f t="shared" si="184"/>
        <v>-596.62550005790581</v>
      </c>
      <c r="CA192" s="103">
        <v>0</v>
      </c>
      <c r="CB192" s="97">
        <v>0</v>
      </c>
      <c r="CC192" s="97">
        <f t="shared" si="185"/>
        <v>0</v>
      </c>
      <c r="CD192" s="97">
        <f t="shared" si="186"/>
        <v>0</v>
      </c>
      <c r="CE192" s="102">
        <f t="shared" si="187"/>
        <v>0</v>
      </c>
      <c r="CF192" s="254">
        <f t="shared" si="188"/>
        <v>149916.07054077851</v>
      </c>
      <c r="CG192" s="97">
        <f t="shared" si="189"/>
        <v>139722.72554011201</v>
      </c>
      <c r="CH192" s="97">
        <f t="shared" si="190"/>
        <v>10193.345000666508</v>
      </c>
      <c r="CI192" s="104">
        <f t="shared" si="191"/>
        <v>0</v>
      </c>
      <c r="CJ192" s="97">
        <f t="shared" si="192"/>
        <v>10193.345000666508</v>
      </c>
      <c r="CK192" s="259">
        <f t="shared" si="140"/>
        <v>0.93200632217815615</v>
      </c>
      <c r="CL192" s="107">
        <v>13329.05</v>
      </c>
      <c r="CM192" s="108">
        <v>14843.06</v>
      </c>
      <c r="CN192" s="176"/>
      <c r="CR192" s="133"/>
      <c r="CS192" s="133"/>
    </row>
    <row r="193" spans="1:97" ht="15.75" customHeight="1" x14ac:dyDescent="0.2">
      <c r="A193" s="225">
        <v>187</v>
      </c>
      <c r="B193" s="223" t="s">
        <v>213</v>
      </c>
      <c r="C193" s="94">
        <v>4508.3</v>
      </c>
      <c r="D193" s="95">
        <v>12274.110652000189</v>
      </c>
      <c r="E193" s="95">
        <v>13426.278068979136</v>
      </c>
      <c r="F193" s="96">
        <f t="shared" si="142"/>
        <v>0</v>
      </c>
      <c r="G193" s="97">
        <f t="shared" si="143"/>
        <v>-1152.1674169789476</v>
      </c>
      <c r="H193" s="164">
        <f t="shared" si="144"/>
        <v>-1152.1674169789476</v>
      </c>
      <c r="I193" s="165">
        <v>15400.669047362868</v>
      </c>
      <c r="J193" s="95">
        <v>21775.148472785422</v>
      </c>
      <c r="K193" s="97">
        <f t="shared" si="145"/>
        <v>0</v>
      </c>
      <c r="L193" s="97">
        <f t="shared" si="146"/>
        <v>-6374.4794254225544</v>
      </c>
      <c r="M193" s="166">
        <f t="shared" si="147"/>
        <v>-6374.4794254225544</v>
      </c>
      <c r="N193" s="103">
        <v>18114.75802726132</v>
      </c>
      <c r="O193" s="98">
        <v>15858.92</v>
      </c>
      <c r="P193" s="99">
        <f t="shared" si="148"/>
        <v>2255.8380272613194</v>
      </c>
      <c r="Q193" s="99">
        <f t="shared" si="149"/>
        <v>0</v>
      </c>
      <c r="R193" s="102">
        <f t="shared" si="150"/>
        <v>2255.8380272613194</v>
      </c>
      <c r="S193" s="103">
        <v>1127.0965281737783</v>
      </c>
      <c r="T193" s="97">
        <v>872.67</v>
      </c>
      <c r="U193" s="99">
        <f t="shared" si="151"/>
        <v>254.42652817377837</v>
      </c>
      <c r="V193" s="101">
        <f t="shared" si="152"/>
        <v>0</v>
      </c>
      <c r="W193" s="102">
        <v>254.42652817377837</v>
      </c>
      <c r="X193" s="103">
        <v>0</v>
      </c>
      <c r="Y193" s="97">
        <v>0</v>
      </c>
      <c r="Z193" s="99">
        <f t="shared" si="153"/>
        <v>0</v>
      </c>
      <c r="AA193" s="101">
        <f t="shared" si="154"/>
        <v>0</v>
      </c>
      <c r="AB193" s="102">
        <v>0</v>
      </c>
      <c r="AC193" s="103">
        <v>0</v>
      </c>
      <c r="AD193" s="97">
        <v>0</v>
      </c>
      <c r="AE193" s="97">
        <f t="shared" si="155"/>
        <v>0</v>
      </c>
      <c r="AF193" s="97">
        <f t="shared" si="156"/>
        <v>0</v>
      </c>
      <c r="AG193" s="252">
        <f t="shared" si="157"/>
        <v>0</v>
      </c>
      <c r="AH193" s="103">
        <v>27221.687261118514</v>
      </c>
      <c r="AI193" s="97">
        <v>18751.700160865901</v>
      </c>
      <c r="AJ193" s="99">
        <f t="shared" si="158"/>
        <v>8469.9871002526124</v>
      </c>
      <c r="AK193" s="181">
        <f t="shared" si="159"/>
        <v>0</v>
      </c>
      <c r="AL193" s="102">
        <f t="shared" si="160"/>
        <v>8469.9871002526124</v>
      </c>
      <c r="AM193" s="103">
        <v>2310.5640534007825</v>
      </c>
      <c r="AN193" s="97">
        <v>2005.1699999999998</v>
      </c>
      <c r="AO193" s="97">
        <f t="shared" si="161"/>
        <v>305.3940534007827</v>
      </c>
      <c r="AP193" s="97">
        <f t="shared" si="162"/>
        <v>0</v>
      </c>
      <c r="AQ193" s="252">
        <f t="shared" si="163"/>
        <v>305.3940534007827</v>
      </c>
      <c r="AR193" s="103">
        <v>87.920426391468197</v>
      </c>
      <c r="AS193" s="97">
        <v>0</v>
      </c>
      <c r="AT193" s="99">
        <f t="shared" si="164"/>
        <v>87.920426391468197</v>
      </c>
      <c r="AU193" s="181">
        <f t="shared" si="165"/>
        <v>0</v>
      </c>
      <c r="AV193" s="100">
        <f t="shared" si="166"/>
        <v>87.920426391468197</v>
      </c>
      <c r="AW193" s="103">
        <v>1519.3196502885689</v>
      </c>
      <c r="AX193" s="97">
        <v>1991.5800000000002</v>
      </c>
      <c r="AY193" s="97">
        <f t="shared" si="167"/>
        <v>0</v>
      </c>
      <c r="AZ193" s="97">
        <f t="shared" si="168"/>
        <v>-472.26034971143122</v>
      </c>
      <c r="BA193" s="102">
        <f t="shared" si="169"/>
        <v>-472.26034971143122</v>
      </c>
      <c r="BB193" s="103">
        <v>12621.158185448763</v>
      </c>
      <c r="BC193" s="97">
        <v>8218.7100000000009</v>
      </c>
      <c r="BD193" s="99">
        <f t="shared" si="170"/>
        <v>4402.4481854487622</v>
      </c>
      <c r="BE193" s="181">
        <f t="shared" si="171"/>
        <v>0</v>
      </c>
      <c r="BF193" s="100">
        <f t="shared" si="172"/>
        <v>4402.4481854487622</v>
      </c>
      <c r="BG193" s="103">
        <v>49342.153364616497</v>
      </c>
      <c r="BH193" s="97">
        <v>127119.52022564301</v>
      </c>
      <c r="BI193" s="97">
        <f t="shared" si="173"/>
        <v>0</v>
      </c>
      <c r="BJ193" s="97">
        <f t="shared" si="174"/>
        <v>-77777.366861026501</v>
      </c>
      <c r="BK193" s="252">
        <f t="shared" si="175"/>
        <v>-77777.366861026501</v>
      </c>
      <c r="BL193" s="103">
        <v>7551.5993560318739</v>
      </c>
      <c r="BM193" s="97">
        <v>7235.8638715626148</v>
      </c>
      <c r="BN193" s="99">
        <f t="shared" si="176"/>
        <v>315.73548446925906</v>
      </c>
      <c r="BO193" s="181">
        <f t="shared" si="177"/>
        <v>0</v>
      </c>
      <c r="BP193" s="100">
        <f t="shared" si="178"/>
        <v>315.73548446925906</v>
      </c>
      <c r="BQ193" s="103">
        <v>3.6066334078788906</v>
      </c>
      <c r="BR193" s="97">
        <v>0</v>
      </c>
      <c r="BS193" s="97">
        <f t="shared" si="179"/>
        <v>3.6066334078788906</v>
      </c>
      <c r="BT193" s="97">
        <f t="shared" si="180"/>
        <v>0</v>
      </c>
      <c r="BU193" s="102">
        <f t="shared" si="181"/>
        <v>3.6066334078788906</v>
      </c>
      <c r="BV193" s="103">
        <v>10227.256814497507</v>
      </c>
      <c r="BW193" s="97">
        <v>14298.909999999998</v>
      </c>
      <c r="BX193" s="99">
        <f t="shared" si="182"/>
        <v>0</v>
      </c>
      <c r="BY193" s="101">
        <f t="shared" si="183"/>
        <v>-4071.6531855024914</v>
      </c>
      <c r="BZ193" s="250">
        <f t="shared" si="184"/>
        <v>-4071.6531855024914</v>
      </c>
      <c r="CA193" s="103">
        <v>0</v>
      </c>
      <c r="CB193" s="97">
        <v>0</v>
      </c>
      <c r="CC193" s="97">
        <f t="shared" si="185"/>
        <v>0</v>
      </c>
      <c r="CD193" s="97">
        <f t="shared" si="186"/>
        <v>0</v>
      </c>
      <c r="CE193" s="102">
        <f t="shared" si="187"/>
        <v>0</v>
      </c>
      <c r="CF193" s="254">
        <f t="shared" si="188"/>
        <v>157801.9</v>
      </c>
      <c r="CG193" s="97">
        <f t="shared" si="189"/>
        <v>231554.4707998361</v>
      </c>
      <c r="CH193" s="97">
        <f t="shared" si="190"/>
        <v>0</v>
      </c>
      <c r="CI193" s="104">
        <f t="shared" si="191"/>
        <v>-73752.570799836103</v>
      </c>
      <c r="CJ193" s="97">
        <f t="shared" si="192"/>
        <v>-73752.570799836103</v>
      </c>
      <c r="CK193" s="259">
        <f t="shared" si="140"/>
        <v>1.4673744156428794</v>
      </c>
      <c r="CL193" s="107">
        <v>12377.48</v>
      </c>
      <c r="CM193" s="108">
        <v>15724.019999999997</v>
      </c>
      <c r="CN193" s="176"/>
      <c r="CR193" s="133"/>
      <c r="CS193" s="133"/>
    </row>
    <row r="194" spans="1:97" ht="15.75" customHeight="1" x14ac:dyDescent="0.2">
      <c r="A194" s="225">
        <v>188</v>
      </c>
      <c r="B194" s="223" t="s">
        <v>214</v>
      </c>
      <c r="C194" s="94">
        <v>5626.2999999999993</v>
      </c>
      <c r="D194" s="95">
        <v>22561.541007785818</v>
      </c>
      <c r="E194" s="95">
        <v>23675.43010128391</v>
      </c>
      <c r="F194" s="96">
        <f t="shared" si="142"/>
        <v>0</v>
      </c>
      <c r="G194" s="97">
        <f t="shared" si="143"/>
        <v>-1113.8890934980918</v>
      </c>
      <c r="H194" s="164">
        <f t="shared" si="144"/>
        <v>-1113.8890934980918</v>
      </c>
      <c r="I194" s="165">
        <v>28711.11198727724</v>
      </c>
      <c r="J194" s="95">
        <v>31066.448213524884</v>
      </c>
      <c r="K194" s="97">
        <f t="shared" si="145"/>
        <v>0</v>
      </c>
      <c r="L194" s="97">
        <f t="shared" si="146"/>
        <v>-2355.3362262476439</v>
      </c>
      <c r="M194" s="166">
        <f t="shared" si="147"/>
        <v>-2355.3362262476439</v>
      </c>
      <c r="N194" s="103">
        <v>21425.019018072227</v>
      </c>
      <c r="O194" s="98">
        <v>19128.63</v>
      </c>
      <c r="P194" s="99">
        <f t="shared" si="148"/>
        <v>2296.3890180722265</v>
      </c>
      <c r="Q194" s="99">
        <f t="shared" si="149"/>
        <v>0</v>
      </c>
      <c r="R194" s="102">
        <f t="shared" si="150"/>
        <v>2296.3890180722265</v>
      </c>
      <c r="S194" s="103">
        <v>1035.245899113741</v>
      </c>
      <c r="T194" s="97">
        <v>944.28</v>
      </c>
      <c r="U194" s="99">
        <f t="shared" si="151"/>
        <v>90.965899113740988</v>
      </c>
      <c r="V194" s="101">
        <f t="shared" si="152"/>
        <v>0</v>
      </c>
      <c r="W194" s="102">
        <v>90.965899113740988</v>
      </c>
      <c r="X194" s="103">
        <v>23559.764450657138</v>
      </c>
      <c r="Y194" s="97">
        <v>21333.463333333333</v>
      </c>
      <c r="Z194" s="99">
        <f t="shared" si="153"/>
        <v>2226.3011173238046</v>
      </c>
      <c r="AA194" s="101">
        <f t="shared" si="154"/>
        <v>0</v>
      </c>
      <c r="AB194" s="102">
        <v>2226.3011173238046</v>
      </c>
      <c r="AC194" s="103">
        <v>1720.4591669165186</v>
      </c>
      <c r="AD194" s="97">
        <v>0</v>
      </c>
      <c r="AE194" s="97">
        <f t="shared" si="155"/>
        <v>1720.4591669165186</v>
      </c>
      <c r="AF194" s="97">
        <f t="shared" si="156"/>
        <v>0</v>
      </c>
      <c r="AG194" s="252">
        <f t="shared" si="157"/>
        <v>1720.4591669165186</v>
      </c>
      <c r="AH194" s="103">
        <v>34163.016197354409</v>
      </c>
      <c r="AI194" s="97">
        <v>26664.067617062665</v>
      </c>
      <c r="AJ194" s="99">
        <f t="shared" si="158"/>
        <v>7498.9485802917443</v>
      </c>
      <c r="AK194" s="181">
        <f t="shared" si="159"/>
        <v>0</v>
      </c>
      <c r="AL194" s="102">
        <f t="shared" si="160"/>
        <v>7498.9485802917443</v>
      </c>
      <c r="AM194" s="103">
        <v>1519.1087172891969</v>
      </c>
      <c r="AN194" s="97">
        <v>1305.1400000000001</v>
      </c>
      <c r="AO194" s="97">
        <f t="shared" si="161"/>
        <v>213.96871728919677</v>
      </c>
      <c r="AP194" s="97">
        <f t="shared" si="162"/>
        <v>0</v>
      </c>
      <c r="AQ194" s="252">
        <f t="shared" si="163"/>
        <v>213.96871728919677</v>
      </c>
      <c r="AR194" s="103">
        <v>56.270338275345615</v>
      </c>
      <c r="AS194" s="97">
        <v>0</v>
      </c>
      <c r="AT194" s="99">
        <f t="shared" si="164"/>
        <v>56.270338275345615</v>
      </c>
      <c r="AU194" s="181">
        <f t="shared" si="165"/>
        <v>0</v>
      </c>
      <c r="AV194" s="100">
        <f t="shared" si="166"/>
        <v>56.270338275345615</v>
      </c>
      <c r="AW194" s="103">
        <v>1814.4979891377718</v>
      </c>
      <c r="AX194" s="97">
        <v>0</v>
      </c>
      <c r="AY194" s="97">
        <f t="shared" si="167"/>
        <v>1814.4979891377718</v>
      </c>
      <c r="AZ194" s="97">
        <f t="shared" si="168"/>
        <v>0</v>
      </c>
      <c r="BA194" s="102">
        <f t="shared" si="169"/>
        <v>1814.4979891377718</v>
      </c>
      <c r="BB194" s="103">
        <v>4987.7392948358129</v>
      </c>
      <c r="BC194" s="97">
        <v>3784.06</v>
      </c>
      <c r="BD194" s="99">
        <f t="shared" si="170"/>
        <v>1203.6792948358129</v>
      </c>
      <c r="BE194" s="181">
        <f t="shared" si="171"/>
        <v>0</v>
      </c>
      <c r="BF194" s="100">
        <f t="shared" si="172"/>
        <v>1203.6792948358129</v>
      </c>
      <c r="BG194" s="103">
        <v>53002.747161129999</v>
      </c>
      <c r="BH194" s="97">
        <v>40532.334793466798</v>
      </c>
      <c r="BI194" s="97">
        <f t="shared" si="173"/>
        <v>12470.412367663201</v>
      </c>
      <c r="BJ194" s="97">
        <f t="shared" si="174"/>
        <v>0</v>
      </c>
      <c r="BK194" s="252">
        <f t="shared" si="175"/>
        <v>12470.412367663201</v>
      </c>
      <c r="BL194" s="103">
        <v>5502.5486892355402</v>
      </c>
      <c r="BM194" s="97">
        <v>5149.4428966240084</v>
      </c>
      <c r="BN194" s="99">
        <f t="shared" si="176"/>
        <v>353.1057926115318</v>
      </c>
      <c r="BO194" s="181">
        <f t="shared" si="177"/>
        <v>0</v>
      </c>
      <c r="BP194" s="100">
        <f t="shared" si="178"/>
        <v>353.1057926115318</v>
      </c>
      <c r="BQ194" s="103">
        <v>4.5010618846476138</v>
      </c>
      <c r="BR194" s="97">
        <v>0</v>
      </c>
      <c r="BS194" s="97">
        <f t="shared" si="179"/>
        <v>4.5010618846476138</v>
      </c>
      <c r="BT194" s="97">
        <f t="shared" si="180"/>
        <v>0</v>
      </c>
      <c r="BU194" s="102">
        <f t="shared" si="181"/>
        <v>4.5010618846476138</v>
      </c>
      <c r="BV194" s="103">
        <v>12147.223651702898</v>
      </c>
      <c r="BW194" s="97">
        <v>12818.830000000002</v>
      </c>
      <c r="BX194" s="99">
        <f t="shared" si="182"/>
        <v>0</v>
      </c>
      <c r="BY194" s="101">
        <f t="shared" si="183"/>
        <v>-671.60634829710398</v>
      </c>
      <c r="BZ194" s="250">
        <f t="shared" si="184"/>
        <v>-671.60634829710398</v>
      </c>
      <c r="CA194" s="103">
        <v>15233.346108677204</v>
      </c>
      <c r="CB194" s="97">
        <v>15670.909999999998</v>
      </c>
      <c r="CC194" s="97">
        <f t="shared" si="185"/>
        <v>0</v>
      </c>
      <c r="CD194" s="97">
        <f t="shared" si="186"/>
        <v>-437.56389132279401</v>
      </c>
      <c r="CE194" s="102">
        <f t="shared" si="187"/>
        <v>-437.56389132279401</v>
      </c>
      <c r="CF194" s="254">
        <f t="shared" si="188"/>
        <v>227444.14073934552</v>
      </c>
      <c r="CG194" s="97">
        <f t="shared" si="189"/>
        <v>202073.03695529563</v>
      </c>
      <c r="CH194" s="97">
        <f t="shared" si="190"/>
        <v>25371.10378404989</v>
      </c>
      <c r="CI194" s="104">
        <f t="shared" si="191"/>
        <v>0</v>
      </c>
      <c r="CJ194" s="97">
        <f t="shared" si="192"/>
        <v>25371.10378404989</v>
      </c>
      <c r="CK194" s="259">
        <f t="shared" si="140"/>
        <v>0.88845127554582481</v>
      </c>
      <c r="CL194" s="107">
        <v>18725.47</v>
      </c>
      <c r="CM194" s="108">
        <v>22738.99</v>
      </c>
      <c r="CN194" s="176"/>
      <c r="CR194" s="133"/>
      <c r="CS194" s="133"/>
    </row>
    <row r="195" spans="1:97" ht="15.75" customHeight="1" x14ac:dyDescent="0.2">
      <c r="A195" s="225">
        <v>189</v>
      </c>
      <c r="B195" s="223" t="s">
        <v>215</v>
      </c>
      <c r="C195" s="94">
        <v>5639.1</v>
      </c>
      <c r="D195" s="95">
        <v>24109.918519993858</v>
      </c>
      <c r="E195" s="95">
        <v>25364.740646192738</v>
      </c>
      <c r="F195" s="96">
        <f t="shared" si="142"/>
        <v>0</v>
      </c>
      <c r="G195" s="97">
        <f t="shared" si="143"/>
        <v>-1254.8221261988801</v>
      </c>
      <c r="H195" s="164">
        <f t="shared" si="144"/>
        <v>-1254.8221261988801</v>
      </c>
      <c r="I195" s="165">
        <v>40020.622287692444</v>
      </c>
      <c r="J195" s="95">
        <v>36681.150509662126</v>
      </c>
      <c r="K195" s="97">
        <f t="shared" si="145"/>
        <v>3339.4717780303181</v>
      </c>
      <c r="L195" s="97">
        <f t="shared" si="146"/>
        <v>0</v>
      </c>
      <c r="M195" s="166">
        <f t="shared" si="147"/>
        <v>3339.4717780303181</v>
      </c>
      <c r="N195" s="103">
        <v>21234.004153343638</v>
      </c>
      <c r="O195" s="98">
        <v>19282.189999999999</v>
      </c>
      <c r="P195" s="99">
        <f t="shared" si="148"/>
        <v>1951.8141533436392</v>
      </c>
      <c r="Q195" s="99">
        <f t="shared" si="149"/>
        <v>0</v>
      </c>
      <c r="R195" s="102">
        <f t="shared" si="150"/>
        <v>1951.8141533436392</v>
      </c>
      <c r="S195" s="103">
        <v>1017.860847679097</v>
      </c>
      <c r="T195" s="97">
        <v>1001.79</v>
      </c>
      <c r="U195" s="99">
        <f t="shared" si="151"/>
        <v>16.070847679097028</v>
      </c>
      <c r="V195" s="101">
        <f t="shared" si="152"/>
        <v>0</v>
      </c>
      <c r="W195" s="102">
        <v>16.070847679097028</v>
      </c>
      <c r="X195" s="103">
        <v>23695.504374548938</v>
      </c>
      <c r="Y195" s="97">
        <v>21240.376666666663</v>
      </c>
      <c r="Z195" s="99">
        <f t="shared" si="153"/>
        <v>2455.127707882275</v>
      </c>
      <c r="AA195" s="101">
        <f t="shared" si="154"/>
        <v>0</v>
      </c>
      <c r="AB195" s="102">
        <v>2455.127707882275</v>
      </c>
      <c r="AC195" s="103">
        <v>1759.1425817626018</v>
      </c>
      <c r="AD195" s="97">
        <v>0</v>
      </c>
      <c r="AE195" s="97">
        <f t="shared" si="155"/>
        <v>1759.1425817626018</v>
      </c>
      <c r="AF195" s="97">
        <f t="shared" si="156"/>
        <v>0</v>
      </c>
      <c r="AG195" s="252">
        <f t="shared" si="157"/>
        <v>1759.1425817626018</v>
      </c>
      <c r="AH195" s="103">
        <v>33338.287416528525</v>
      </c>
      <c r="AI195" s="97">
        <v>20041.667872302474</v>
      </c>
      <c r="AJ195" s="99">
        <f t="shared" si="158"/>
        <v>13296.61954422605</v>
      </c>
      <c r="AK195" s="181">
        <f t="shared" si="159"/>
        <v>0</v>
      </c>
      <c r="AL195" s="102">
        <f t="shared" si="160"/>
        <v>13296.61954422605</v>
      </c>
      <c r="AM195" s="103">
        <v>1525.3739147245792</v>
      </c>
      <c r="AN195" s="97">
        <v>1315.8400000000004</v>
      </c>
      <c r="AO195" s="97">
        <f t="shared" si="161"/>
        <v>209.53391472457884</v>
      </c>
      <c r="AP195" s="97">
        <f t="shared" si="162"/>
        <v>0</v>
      </c>
      <c r="AQ195" s="252">
        <f t="shared" si="163"/>
        <v>209.53391472457884</v>
      </c>
      <c r="AR195" s="103">
        <v>56.392789905630814</v>
      </c>
      <c r="AS195" s="97">
        <v>150.6</v>
      </c>
      <c r="AT195" s="99">
        <f t="shared" si="164"/>
        <v>0</v>
      </c>
      <c r="AU195" s="181">
        <f t="shared" si="165"/>
        <v>-94.207210094369174</v>
      </c>
      <c r="AV195" s="100">
        <f t="shared" si="166"/>
        <v>-94.207210094369174</v>
      </c>
      <c r="AW195" s="103">
        <v>1815.7875684105197</v>
      </c>
      <c r="AX195" s="97">
        <v>2900.9600000000005</v>
      </c>
      <c r="AY195" s="97">
        <f t="shared" si="167"/>
        <v>0</v>
      </c>
      <c r="AZ195" s="97">
        <f t="shared" si="168"/>
        <v>-1085.1724315894808</v>
      </c>
      <c r="BA195" s="102">
        <f t="shared" si="169"/>
        <v>-1085.1724315894808</v>
      </c>
      <c r="BB195" s="103">
        <v>3882.513053873337</v>
      </c>
      <c r="BC195" s="97">
        <v>3742.12</v>
      </c>
      <c r="BD195" s="99">
        <f t="shared" si="170"/>
        <v>140.39305387333707</v>
      </c>
      <c r="BE195" s="181">
        <f t="shared" si="171"/>
        <v>0</v>
      </c>
      <c r="BF195" s="100">
        <f t="shared" si="172"/>
        <v>140.39305387333707</v>
      </c>
      <c r="BG195" s="103">
        <v>41785.648785462596</v>
      </c>
      <c r="BH195" s="97">
        <v>43600.004793466804</v>
      </c>
      <c r="BI195" s="97">
        <f t="shared" si="173"/>
        <v>0</v>
      </c>
      <c r="BJ195" s="97">
        <f t="shared" si="174"/>
        <v>-1814.356008004208</v>
      </c>
      <c r="BK195" s="252">
        <f t="shared" si="175"/>
        <v>-1814.356008004208</v>
      </c>
      <c r="BL195" s="103">
        <v>4877.819501824798</v>
      </c>
      <c r="BM195" s="97">
        <v>8593.9447020075277</v>
      </c>
      <c r="BN195" s="99">
        <f t="shared" si="176"/>
        <v>0</v>
      </c>
      <c r="BO195" s="181">
        <f t="shared" si="177"/>
        <v>-3716.1252001827297</v>
      </c>
      <c r="BP195" s="100">
        <f t="shared" si="178"/>
        <v>-3716.1252001827297</v>
      </c>
      <c r="BQ195" s="103">
        <v>4.5112506299307888</v>
      </c>
      <c r="BR195" s="97">
        <v>0</v>
      </c>
      <c r="BS195" s="97">
        <f t="shared" si="179"/>
        <v>4.5112506299307888</v>
      </c>
      <c r="BT195" s="97">
        <f t="shared" si="180"/>
        <v>0</v>
      </c>
      <c r="BU195" s="102">
        <f t="shared" si="181"/>
        <v>4.5112506299307888</v>
      </c>
      <c r="BV195" s="103">
        <v>12166.331288885223</v>
      </c>
      <c r="BW195" s="97">
        <v>17964.350000000002</v>
      </c>
      <c r="BX195" s="99">
        <f t="shared" si="182"/>
        <v>0</v>
      </c>
      <c r="BY195" s="101">
        <f t="shared" si="183"/>
        <v>-5798.0187111147789</v>
      </c>
      <c r="BZ195" s="250">
        <f t="shared" si="184"/>
        <v>-5798.0187111147789</v>
      </c>
      <c r="CA195" s="103">
        <v>15364.741591419779</v>
      </c>
      <c r="CB195" s="97">
        <v>18590.46</v>
      </c>
      <c r="CC195" s="97">
        <f t="shared" si="185"/>
        <v>0</v>
      </c>
      <c r="CD195" s="97">
        <f t="shared" si="186"/>
        <v>-3225.7184085802201</v>
      </c>
      <c r="CE195" s="102">
        <f t="shared" si="187"/>
        <v>-3225.7184085802201</v>
      </c>
      <c r="CF195" s="254">
        <f t="shared" si="188"/>
        <v>226654.45992668549</v>
      </c>
      <c r="CG195" s="97">
        <f t="shared" si="189"/>
        <v>220470.19519029831</v>
      </c>
      <c r="CH195" s="97">
        <f t="shared" si="190"/>
        <v>6184.2647363871802</v>
      </c>
      <c r="CI195" s="104">
        <f t="shared" si="191"/>
        <v>0</v>
      </c>
      <c r="CJ195" s="97">
        <f t="shared" si="192"/>
        <v>6184.2647363871802</v>
      </c>
      <c r="CK195" s="259">
        <f t="shared" si="140"/>
        <v>0.97271500971837233</v>
      </c>
      <c r="CL195" s="107">
        <v>9717.74</v>
      </c>
      <c r="CM195" s="108">
        <v>22569.700000000004</v>
      </c>
      <c r="CN195" s="176"/>
      <c r="CR195" s="133"/>
      <c r="CS195" s="133"/>
    </row>
    <row r="196" spans="1:97" ht="15.75" customHeight="1" x14ac:dyDescent="0.2">
      <c r="A196" s="225">
        <v>190</v>
      </c>
      <c r="B196" s="223" t="s">
        <v>216</v>
      </c>
      <c r="C196" s="94">
        <v>5958.2</v>
      </c>
      <c r="D196" s="95">
        <v>13245.707296487744</v>
      </c>
      <c r="E196" s="95">
        <v>13447.538415720159</v>
      </c>
      <c r="F196" s="96">
        <f t="shared" si="142"/>
        <v>0</v>
      </c>
      <c r="G196" s="97">
        <f t="shared" si="143"/>
        <v>-201.83111923241449</v>
      </c>
      <c r="H196" s="164">
        <f t="shared" si="144"/>
        <v>-201.83111923241449</v>
      </c>
      <c r="I196" s="165">
        <v>18885.406575463949</v>
      </c>
      <c r="J196" s="95">
        <v>22328.261375908714</v>
      </c>
      <c r="K196" s="97">
        <f t="shared" si="145"/>
        <v>0</v>
      </c>
      <c r="L196" s="97">
        <f t="shared" si="146"/>
        <v>-3442.8548004447657</v>
      </c>
      <c r="M196" s="166">
        <f t="shared" si="147"/>
        <v>-3442.8548004447657</v>
      </c>
      <c r="N196" s="103">
        <v>24733.795587020024</v>
      </c>
      <c r="O196" s="98">
        <v>21217.05</v>
      </c>
      <c r="P196" s="99">
        <f t="shared" si="148"/>
        <v>3516.7455870200247</v>
      </c>
      <c r="Q196" s="99">
        <f t="shared" si="149"/>
        <v>0</v>
      </c>
      <c r="R196" s="102">
        <f t="shared" si="150"/>
        <v>3516.7455870200247</v>
      </c>
      <c r="S196" s="103">
        <v>1257.2426676693401</v>
      </c>
      <c r="T196" s="97">
        <v>1456.32</v>
      </c>
      <c r="U196" s="99">
        <f t="shared" si="151"/>
        <v>0</v>
      </c>
      <c r="V196" s="101">
        <f t="shared" si="152"/>
        <v>-199.07733233065983</v>
      </c>
      <c r="W196" s="102">
        <v>-199.07733233065983</v>
      </c>
      <c r="X196" s="103">
        <v>0</v>
      </c>
      <c r="Y196" s="97">
        <v>0</v>
      </c>
      <c r="Z196" s="99">
        <f t="shared" si="153"/>
        <v>0</v>
      </c>
      <c r="AA196" s="101">
        <f t="shared" si="154"/>
        <v>0</v>
      </c>
      <c r="AB196" s="102">
        <v>0</v>
      </c>
      <c r="AC196" s="103">
        <v>0</v>
      </c>
      <c r="AD196" s="97">
        <v>0</v>
      </c>
      <c r="AE196" s="97">
        <f t="shared" si="155"/>
        <v>0</v>
      </c>
      <c r="AF196" s="97">
        <f t="shared" si="156"/>
        <v>0</v>
      </c>
      <c r="AG196" s="252">
        <f t="shared" si="157"/>
        <v>0</v>
      </c>
      <c r="AH196" s="103">
        <v>36269.307469456791</v>
      </c>
      <c r="AI196" s="97">
        <v>22035.62244809281</v>
      </c>
      <c r="AJ196" s="99">
        <f t="shared" si="158"/>
        <v>14233.685021363981</v>
      </c>
      <c r="AK196" s="181">
        <f t="shared" si="159"/>
        <v>0</v>
      </c>
      <c r="AL196" s="102">
        <f t="shared" si="160"/>
        <v>14233.685021363981</v>
      </c>
      <c r="AM196" s="103">
        <v>2606.8585486761021</v>
      </c>
      <c r="AN196" s="97">
        <v>2255.42</v>
      </c>
      <c r="AO196" s="97">
        <f t="shared" si="161"/>
        <v>351.43854867610207</v>
      </c>
      <c r="AP196" s="97">
        <f t="shared" si="162"/>
        <v>0</v>
      </c>
      <c r="AQ196" s="252">
        <f t="shared" si="163"/>
        <v>351.43854867610207</v>
      </c>
      <c r="AR196" s="103">
        <v>113.2165982184313</v>
      </c>
      <c r="AS196" s="97">
        <v>145.26</v>
      </c>
      <c r="AT196" s="99">
        <f t="shared" si="164"/>
        <v>0</v>
      </c>
      <c r="AU196" s="181">
        <f t="shared" si="165"/>
        <v>-32.04340178156869</v>
      </c>
      <c r="AV196" s="100">
        <f t="shared" si="166"/>
        <v>-32.04340178156869</v>
      </c>
      <c r="AW196" s="103">
        <v>2085.4787807720959</v>
      </c>
      <c r="AX196" s="97">
        <v>1429.96</v>
      </c>
      <c r="AY196" s="97">
        <f t="shared" si="167"/>
        <v>655.51878077209585</v>
      </c>
      <c r="AZ196" s="97">
        <f t="shared" si="168"/>
        <v>0</v>
      </c>
      <c r="BA196" s="102">
        <f t="shared" si="169"/>
        <v>655.51878077209585</v>
      </c>
      <c r="BB196" s="103">
        <v>15882.143825622492</v>
      </c>
      <c r="BC196" s="97">
        <v>6897.82</v>
      </c>
      <c r="BD196" s="99">
        <f t="shared" si="170"/>
        <v>8984.3238256224922</v>
      </c>
      <c r="BE196" s="181">
        <f t="shared" si="171"/>
        <v>0</v>
      </c>
      <c r="BF196" s="100">
        <f t="shared" si="172"/>
        <v>8984.3238256224922</v>
      </c>
      <c r="BG196" s="103">
        <v>77141.630273581453</v>
      </c>
      <c r="BH196" s="97">
        <v>135752.41160779056</v>
      </c>
      <c r="BI196" s="97">
        <f t="shared" si="173"/>
        <v>0</v>
      </c>
      <c r="BJ196" s="97">
        <f t="shared" si="174"/>
        <v>-58610.78133420911</v>
      </c>
      <c r="BK196" s="252">
        <f t="shared" si="175"/>
        <v>-58610.78133420911</v>
      </c>
      <c r="BL196" s="103">
        <v>9113.6327133433006</v>
      </c>
      <c r="BM196" s="97">
        <v>8225.3839536566193</v>
      </c>
      <c r="BN196" s="99">
        <f t="shared" si="176"/>
        <v>888.2487596866813</v>
      </c>
      <c r="BO196" s="181">
        <f t="shared" si="177"/>
        <v>0</v>
      </c>
      <c r="BP196" s="100">
        <f t="shared" si="178"/>
        <v>888.2487596866813</v>
      </c>
      <c r="BQ196" s="103">
        <v>4.7665479276416622</v>
      </c>
      <c r="BR196" s="97">
        <v>0</v>
      </c>
      <c r="BS196" s="97">
        <f t="shared" si="179"/>
        <v>4.7665479276416622</v>
      </c>
      <c r="BT196" s="97">
        <f t="shared" si="180"/>
        <v>0</v>
      </c>
      <c r="BU196" s="102">
        <f t="shared" si="181"/>
        <v>4.7665479276416622</v>
      </c>
      <c r="BV196" s="103">
        <v>15158.283898711146</v>
      </c>
      <c r="BW196" s="97">
        <v>15278.279999999999</v>
      </c>
      <c r="BX196" s="99">
        <f t="shared" si="182"/>
        <v>0</v>
      </c>
      <c r="BY196" s="101">
        <f t="shared" si="183"/>
        <v>-119.99610128885251</v>
      </c>
      <c r="BZ196" s="250">
        <f t="shared" si="184"/>
        <v>-119.99610128885251</v>
      </c>
      <c r="CA196" s="103">
        <v>0</v>
      </c>
      <c r="CB196" s="97">
        <v>0</v>
      </c>
      <c r="CC196" s="97">
        <f t="shared" si="185"/>
        <v>0</v>
      </c>
      <c r="CD196" s="97">
        <f t="shared" si="186"/>
        <v>0</v>
      </c>
      <c r="CE196" s="102">
        <f t="shared" si="187"/>
        <v>0</v>
      </c>
      <c r="CF196" s="254">
        <f t="shared" si="188"/>
        <v>216497.47078295052</v>
      </c>
      <c r="CG196" s="97">
        <f t="shared" si="189"/>
        <v>250469.32780116887</v>
      </c>
      <c r="CH196" s="97">
        <f t="shared" si="190"/>
        <v>0</v>
      </c>
      <c r="CI196" s="104">
        <f t="shared" si="191"/>
        <v>-33971.857018218347</v>
      </c>
      <c r="CJ196" s="97">
        <f t="shared" si="192"/>
        <v>-33971.857018218347</v>
      </c>
      <c r="CK196" s="259">
        <f t="shared" si="140"/>
        <v>1.1569157223655366</v>
      </c>
      <c r="CL196" s="107">
        <v>18584.560000000001</v>
      </c>
      <c r="CM196" s="108">
        <v>21376.180000000004</v>
      </c>
      <c r="CN196" s="176"/>
      <c r="CR196" s="133"/>
      <c r="CS196" s="133"/>
    </row>
    <row r="197" spans="1:97" ht="15.75" customHeight="1" x14ac:dyDescent="0.2">
      <c r="A197" s="225">
        <v>191</v>
      </c>
      <c r="B197" s="223" t="s">
        <v>217</v>
      </c>
      <c r="C197" s="94">
        <v>2898.4</v>
      </c>
      <c r="D197" s="95">
        <v>6891.9675932129894</v>
      </c>
      <c r="E197" s="95">
        <v>7315.0332148778507</v>
      </c>
      <c r="F197" s="96">
        <f t="shared" si="142"/>
        <v>0</v>
      </c>
      <c r="G197" s="97">
        <f t="shared" si="143"/>
        <v>-423.06562166486128</v>
      </c>
      <c r="H197" s="164">
        <f t="shared" si="144"/>
        <v>-423.06562166486128</v>
      </c>
      <c r="I197" s="165">
        <v>10301.72712194686</v>
      </c>
      <c r="J197" s="95">
        <v>12736.782178931533</v>
      </c>
      <c r="K197" s="97">
        <f t="shared" si="145"/>
        <v>0</v>
      </c>
      <c r="L197" s="97">
        <f t="shared" si="146"/>
        <v>-2435.0550569846728</v>
      </c>
      <c r="M197" s="166">
        <f t="shared" si="147"/>
        <v>-2435.0550569846728</v>
      </c>
      <c r="N197" s="103">
        <v>10055.31284734887</v>
      </c>
      <c r="O197" s="98">
        <v>9424.1</v>
      </c>
      <c r="P197" s="99">
        <f t="shared" si="148"/>
        <v>631.21284734887013</v>
      </c>
      <c r="Q197" s="99">
        <f t="shared" si="149"/>
        <v>0</v>
      </c>
      <c r="R197" s="102">
        <f t="shared" si="150"/>
        <v>631.21284734887013</v>
      </c>
      <c r="S197" s="103">
        <v>593.73871932915074</v>
      </c>
      <c r="T197" s="97">
        <v>903.02</v>
      </c>
      <c r="U197" s="99">
        <f t="shared" si="151"/>
        <v>0</v>
      </c>
      <c r="V197" s="101">
        <f t="shared" si="152"/>
        <v>-309.28128067084924</v>
      </c>
      <c r="W197" s="102">
        <v>-309.28128067084924</v>
      </c>
      <c r="X197" s="103">
        <v>0</v>
      </c>
      <c r="Y197" s="97">
        <v>0</v>
      </c>
      <c r="Z197" s="99">
        <f t="shared" si="153"/>
        <v>0</v>
      </c>
      <c r="AA197" s="101">
        <f t="shared" si="154"/>
        <v>0</v>
      </c>
      <c r="AB197" s="102">
        <v>0</v>
      </c>
      <c r="AC197" s="103">
        <v>0</v>
      </c>
      <c r="AD197" s="97">
        <v>0</v>
      </c>
      <c r="AE197" s="97">
        <f t="shared" si="155"/>
        <v>0</v>
      </c>
      <c r="AF197" s="97">
        <f t="shared" si="156"/>
        <v>0</v>
      </c>
      <c r="AG197" s="252">
        <f t="shared" si="157"/>
        <v>0</v>
      </c>
      <c r="AH197" s="103">
        <v>17845.76496854339</v>
      </c>
      <c r="AI197" s="97">
        <v>16004.339861398988</v>
      </c>
      <c r="AJ197" s="99">
        <f t="shared" si="158"/>
        <v>1841.4251071444014</v>
      </c>
      <c r="AK197" s="181">
        <f t="shared" si="159"/>
        <v>0</v>
      </c>
      <c r="AL197" s="102">
        <f t="shared" si="160"/>
        <v>1841.4251071444014</v>
      </c>
      <c r="AM197" s="103">
        <v>1172.3183602671299</v>
      </c>
      <c r="AN197" s="97">
        <v>1024.08</v>
      </c>
      <c r="AO197" s="97">
        <f t="shared" si="161"/>
        <v>148.23836026713002</v>
      </c>
      <c r="AP197" s="97">
        <f t="shared" si="162"/>
        <v>0</v>
      </c>
      <c r="AQ197" s="252">
        <f t="shared" si="163"/>
        <v>148.23836026713002</v>
      </c>
      <c r="AR197" s="103">
        <v>52.173758263183089</v>
      </c>
      <c r="AS197" s="97">
        <v>0</v>
      </c>
      <c r="AT197" s="99">
        <f t="shared" si="164"/>
        <v>52.173758263183089</v>
      </c>
      <c r="AU197" s="181">
        <f t="shared" si="165"/>
        <v>0</v>
      </c>
      <c r="AV197" s="100">
        <f t="shared" si="166"/>
        <v>52.173758263183089</v>
      </c>
      <c r="AW197" s="103">
        <v>1054.9433669435809</v>
      </c>
      <c r="AX197" s="97">
        <v>755.25000000000023</v>
      </c>
      <c r="AY197" s="97">
        <f t="shared" si="167"/>
        <v>299.69336694358071</v>
      </c>
      <c r="AZ197" s="97">
        <f t="shared" si="168"/>
        <v>0</v>
      </c>
      <c r="BA197" s="102">
        <f t="shared" si="169"/>
        <v>299.69336694358071</v>
      </c>
      <c r="BB197" s="103">
        <v>5077.7081868361793</v>
      </c>
      <c r="BC197" s="97">
        <v>3112.71</v>
      </c>
      <c r="BD197" s="99">
        <f t="shared" si="170"/>
        <v>1964.9981868361792</v>
      </c>
      <c r="BE197" s="181">
        <f t="shared" si="171"/>
        <v>0</v>
      </c>
      <c r="BF197" s="100">
        <f t="shared" si="172"/>
        <v>1964.9981868361792</v>
      </c>
      <c r="BG197" s="103">
        <v>39164.957035450934</v>
      </c>
      <c r="BH197" s="97">
        <v>8742.2441372286121</v>
      </c>
      <c r="BI197" s="97">
        <f t="shared" si="173"/>
        <v>30422.712898222322</v>
      </c>
      <c r="BJ197" s="97">
        <f t="shared" si="174"/>
        <v>0</v>
      </c>
      <c r="BK197" s="252">
        <f t="shared" si="175"/>
        <v>30422.712898222322</v>
      </c>
      <c r="BL197" s="103">
        <v>4526.9628727708059</v>
      </c>
      <c r="BM197" s="97">
        <v>4354.6380966843944</v>
      </c>
      <c r="BN197" s="99">
        <f t="shared" si="176"/>
        <v>172.32477608641148</v>
      </c>
      <c r="BO197" s="181">
        <f t="shared" si="177"/>
        <v>0</v>
      </c>
      <c r="BP197" s="100">
        <f t="shared" si="178"/>
        <v>172.32477608641148</v>
      </c>
      <c r="BQ197" s="103">
        <v>4.6373520285024714</v>
      </c>
      <c r="BR197" s="97">
        <v>0</v>
      </c>
      <c r="BS197" s="97">
        <f t="shared" si="179"/>
        <v>4.6373520285024714</v>
      </c>
      <c r="BT197" s="97">
        <f t="shared" si="180"/>
        <v>0</v>
      </c>
      <c r="BU197" s="102">
        <f t="shared" si="181"/>
        <v>4.6373520285024714</v>
      </c>
      <c r="BV197" s="103">
        <v>7358.6178170584162</v>
      </c>
      <c r="BW197" s="97">
        <v>7818.7399999999989</v>
      </c>
      <c r="BX197" s="99">
        <f t="shared" si="182"/>
        <v>0</v>
      </c>
      <c r="BY197" s="101">
        <f t="shared" si="183"/>
        <v>-460.12218294158265</v>
      </c>
      <c r="BZ197" s="250">
        <f t="shared" si="184"/>
        <v>-460.12218294158265</v>
      </c>
      <c r="CA197" s="103">
        <v>0</v>
      </c>
      <c r="CB197" s="97">
        <v>0</v>
      </c>
      <c r="CC197" s="97">
        <f t="shared" si="185"/>
        <v>0</v>
      </c>
      <c r="CD197" s="97">
        <f t="shared" si="186"/>
        <v>0</v>
      </c>
      <c r="CE197" s="102">
        <f t="shared" si="187"/>
        <v>0</v>
      </c>
      <c r="CF197" s="254">
        <f t="shared" si="188"/>
        <v>104100.82999999997</v>
      </c>
      <c r="CG197" s="97">
        <f t="shared" si="189"/>
        <v>72190.937489121381</v>
      </c>
      <c r="CH197" s="97">
        <f t="shared" si="190"/>
        <v>31909.892510878592</v>
      </c>
      <c r="CI197" s="104">
        <f t="shared" si="191"/>
        <v>0</v>
      </c>
      <c r="CJ197" s="97">
        <f t="shared" si="192"/>
        <v>31909.892510878592</v>
      </c>
      <c r="CK197" s="259">
        <f t="shared" si="140"/>
        <v>0.69347129594568457</v>
      </c>
      <c r="CL197" s="107">
        <v>9503.2999999999993</v>
      </c>
      <c r="CM197" s="108">
        <v>10086.89</v>
      </c>
      <c r="CN197" s="176"/>
      <c r="CR197" s="133"/>
      <c r="CS197" s="133"/>
    </row>
    <row r="198" spans="1:97" ht="15.75" customHeight="1" x14ac:dyDescent="0.2">
      <c r="A198" s="225">
        <v>192</v>
      </c>
      <c r="B198" s="223" t="s">
        <v>218</v>
      </c>
      <c r="C198" s="94">
        <v>2906.5</v>
      </c>
      <c r="D198" s="95">
        <v>6633.6475149351681</v>
      </c>
      <c r="E198" s="95">
        <v>7281.4259293422965</v>
      </c>
      <c r="F198" s="96">
        <f t="shared" si="142"/>
        <v>0</v>
      </c>
      <c r="G198" s="97">
        <f t="shared" si="143"/>
        <v>-647.77841440712837</v>
      </c>
      <c r="H198" s="164">
        <f t="shared" si="144"/>
        <v>-647.77841440712837</v>
      </c>
      <c r="I198" s="165">
        <v>17590.438987038237</v>
      </c>
      <c r="J198" s="95">
        <v>17722.372901662122</v>
      </c>
      <c r="K198" s="97">
        <f t="shared" si="145"/>
        <v>0</v>
      </c>
      <c r="L198" s="97">
        <f t="shared" si="146"/>
        <v>-131.93391462388536</v>
      </c>
      <c r="M198" s="166">
        <f t="shared" si="147"/>
        <v>-131.93391462388536</v>
      </c>
      <c r="N198" s="103">
        <v>12985.323549646662</v>
      </c>
      <c r="O198" s="98">
        <v>12223.449999999999</v>
      </c>
      <c r="P198" s="99">
        <f t="shared" si="148"/>
        <v>761.87354964666338</v>
      </c>
      <c r="Q198" s="99">
        <f t="shared" si="149"/>
        <v>0</v>
      </c>
      <c r="R198" s="102">
        <f t="shared" si="150"/>
        <v>761.87354964666338</v>
      </c>
      <c r="S198" s="103">
        <v>595.81901697736487</v>
      </c>
      <c r="T198" s="97">
        <v>591.31999999999994</v>
      </c>
      <c r="U198" s="99">
        <f t="shared" si="151"/>
        <v>4.4990169773649313</v>
      </c>
      <c r="V198" s="101">
        <f t="shared" si="152"/>
        <v>0</v>
      </c>
      <c r="W198" s="102">
        <v>4.4990169773649313</v>
      </c>
      <c r="X198" s="103">
        <v>0</v>
      </c>
      <c r="Y198" s="97">
        <v>0</v>
      </c>
      <c r="Z198" s="99">
        <f t="shared" si="153"/>
        <v>0</v>
      </c>
      <c r="AA198" s="101">
        <f t="shared" si="154"/>
        <v>0</v>
      </c>
      <c r="AB198" s="102">
        <v>0</v>
      </c>
      <c r="AC198" s="103">
        <v>0</v>
      </c>
      <c r="AD198" s="97">
        <v>0</v>
      </c>
      <c r="AE198" s="97">
        <f t="shared" si="155"/>
        <v>0</v>
      </c>
      <c r="AF198" s="97">
        <f t="shared" si="156"/>
        <v>0</v>
      </c>
      <c r="AG198" s="252">
        <f t="shared" si="157"/>
        <v>0</v>
      </c>
      <c r="AH198" s="103">
        <v>17770.612282567632</v>
      </c>
      <c r="AI198" s="97">
        <v>11790.280750154085</v>
      </c>
      <c r="AJ198" s="99">
        <f t="shared" si="158"/>
        <v>5980.3315324135474</v>
      </c>
      <c r="AK198" s="181">
        <f t="shared" si="159"/>
        <v>0</v>
      </c>
      <c r="AL198" s="102">
        <f t="shared" si="160"/>
        <v>5980.3315324135474</v>
      </c>
      <c r="AM198" s="103">
        <v>1177.0403986631436</v>
      </c>
      <c r="AN198" s="97">
        <v>1031.56</v>
      </c>
      <c r="AO198" s="97">
        <f t="shared" si="161"/>
        <v>145.48039866314366</v>
      </c>
      <c r="AP198" s="97">
        <f t="shared" si="162"/>
        <v>0</v>
      </c>
      <c r="AQ198" s="252">
        <f t="shared" si="163"/>
        <v>145.48039866314366</v>
      </c>
      <c r="AR198" s="103">
        <v>52.306942020302145</v>
      </c>
      <c r="AS198" s="97">
        <v>0</v>
      </c>
      <c r="AT198" s="99">
        <f t="shared" si="164"/>
        <v>52.306942020302145</v>
      </c>
      <c r="AU198" s="181">
        <f t="shared" si="165"/>
        <v>0</v>
      </c>
      <c r="AV198" s="100">
        <f t="shared" si="166"/>
        <v>52.306942020302145</v>
      </c>
      <c r="AW198" s="103">
        <v>1054.9919680036724</v>
      </c>
      <c r="AX198" s="97">
        <v>2330.8500000000004</v>
      </c>
      <c r="AY198" s="97">
        <f t="shared" si="167"/>
        <v>0</v>
      </c>
      <c r="AZ198" s="97">
        <f t="shared" si="168"/>
        <v>-1275.858031996328</v>
      </c>
      <c r="BA198" s="102">
        <f t="shared" si="169"/>
        <v>-1275.858031996328</v>
      </c>
      <c r="BB198" s="103">
        <v>5064.3085097116336</v>
      </c>
      <c r="BC198" s="97">
        <v>2861.1800000000003</v>
      </c>
      <c r="BD198" s="99">
        <f t="shared" si="170"/>
        <v>2203.1285097116333</v>
      </c>
      <c r="BE198" s="181">
        <f t="shared" si="171"/>
        <v>0</v>
      </c>
      <c r="BF198" s="100">
        <f t="shared" si="172"/>
        <v>2203.1285097116333</v>
      </c>
      <c r="BG198" s="103">
        <v>32073.936930864507</v>
      </c>
      <c r="BH198" s="97">
        <v>10608.83913722861</v>
      </c>
      <c r="BI198" s="97">
        <f t="shared" si="173"/>
        <v>21465.097793635898</v>
      </c>
      <c r="BJ198" s="97">
        <f t="shared" si="174"/>
        <v>0</v>
      </c>
      <c r="BK198" s="252">
        <f t="shared" si="175"/>
        <v>21465.097793635898</v>
      </c>
      <c r="BL198" s="103">
        <v>4289.6246293145823</v>
      </c>
      <c r="BM198" s="97">
        <v>6786.0366862423934</v>
      </c>
      <c r="BN198" s="99">
        <f t="shared" si="176"/>
        <v>0</v>
      </c>
      <c r="BO198" s="181">
        <f t="shared" si="177"/>
        <v>-2496.4120569278111</v>
      </c>
      <c r="BP198" s="100">
        <f t="shared" si="178"/>
        <v>-2496.4120569278111</v>
      </c>
      <c r="BQ198" s="103">
        <v>4.6504063230546597</v>
      </c>
      <c r="BR198" s="97">
        <v>0</v>
      </c>
      <c r="BS198" s="97">
        <f t="shared" si="179"/>
        <v>4.6504063230546597</v>
      </c>
      <c r="BT198" s="97">
        <f t="shared" si="180"/>
        <v>0</v>
      </c>
      <c r="BU198" s="102">
        <f t="shared" si="181"/>
        <v>4.6504063230546597</v>
      </c>
      <c r="BV198" s="103">
        <v>7389.3592529690377</v>
      </c>
      <c r="BW198" s="97">
        <v>7551.3300000000008</v>
      </c>
      <c r="BX198" s="99">
        <f t="shared" si="182"/>
        <v>0</v>
      </c>
      <c r="BY198" s="101">
        <f t="shared" si="183"/>
        <v>-161.97074703096314</v>
      </c>
      <c r="BZ198" s="250">
        <f t="shared" si="184"/>
        <v>-161.97074703096314</v>
      </c>
      <c r="CA198" s="103">
        <v>0</v>
      </c>
      <c r="CB198" s="97">
        <v>0</v>
      </c>
      <c r="CC198" s="97">
        <f t="shared" si="185"/>
        <v>0</v>
      </c>
      <c r="CD198" s="97">
        <f t="shared" si="186"/>
        <v>0</v>
      </c>
      <c r="CE198" s="102">
        <f t="shared" si="187"/>
        <v>0</v>
      </c>
      <c r="CF198" s="254">
        <f t="shared" si="188"/>
        <v>106682.060389035</v>
      </c>
      <c r="CG198" s="97">
        <f t="shared" si="189"/>
        <v>80778.645404629511</v>
      </c>
      <c r="CH198" s="97">
        <f t="shared" si="190"/>
        <v>25903.414984405492</v>
      </c>
      <c r="CI198" s="104">
        <f t="shared" si="191"/>
        <v>0</v>
      </c>
      <c r="CJ198" s="97">
        <f t="shared" si="192"/>
        <v>25903.414984405492</v>
      </c>
      <c r="CK198" s="259">
        <f t="shared" si="140"/>
        <v>0.75719052584901236</v>
      </c>
      <c r="CL198" s="107">
        <v>8946.8799999999992</v>
      </c>
      <c r="CM198" s="108">
        <v>10443.649999999996</v>
      </c>
      <c r="CN198" s="176"/>
      <c r="CR198" s="133"/>
      <c r="CS198" s="133"/>
    </row>
    <row r="199" spans="1:97" ht="15.75" customHeight="1" x14ac:dyDescent="0.2">
      <c r="A199" s="225">
        <v>193</v>
      </c>
      <c r="B199" s="223" t="s">
        <v>219</v>
      </c>
      <c r="C199" s="94">
        <v>2876.4</v>
      </c>
      <c r="D199" s="95">
        <v>6560.6016085684014</v>
      </c>
      <c r="E199" s="95">
        <v>6958.2968562754631</v>
      </c>
      <c r="F199" s="96">
        <f t="shared" si="142"/>
        <v>0</v>
      </c>
      <c r="G199" s="97">
        <f t="shared" si="143"/>
        <v>-397.69524770706175</v>
      </c>
      <c r="H199" s="164">
        <f t="shared" si="144"/>
        <v>-397.69524770706175</v>
      </c>
      <c r="I199" s="165">
        <v>12682.604261216478</v>
      </c>
      <c r="J199" s="95">
        <v>14595.965029662124</v>
      </c>
      <c r="K199" s="97">
        <f t="shared" si="145"/>
        <v>0</v>
      </c>
      <c r="L199" s="97">
        <f t="shared" si="146"/>
        <v>-1913.3607684456456</v>
      </c>
      <c r="M199" s="166">
        <f t="shared" si="147"/>
        <v>-1913.3607684456456</v>
      </c>
      <c r="N199" s="103">
        <v>13006.068590821771</v>
      </c>
      <c r="O199" s="98">
        <v>11514.73</v>
      </c>
      <c r="P199" s="99">
        <f t="shared" si="148"/>
        <v>1491.3385908217715</v>
      </c>
      <c r="Q199" s="99">
        <f t="shared" si="149"/>
        <v>0</v>
      </c>
      <c r="R199" s="102">
        <f t="shared" si="150"/>
        <v>1491.3385908217715</v>
      </c>
      <c r="S199" s="103">
        <v>590.19927697884475</v>
      </c>
      <c r="T199" s="97">
        <v>719.01</v>
      </c>
      <c r="U199" s="99">
        <f t="shared" si="151"/>
        <v>0</v>
      </c>
      <c r="V199" s="101">
        <f t="shared" si="152"/>
        <v>-128.81072302115524</v>
      </c>
      <c r="W199" s="102">
        <v>-128.81072302115524</v>
      </c>
      <c r="X199" s="103">
        <v>0</v>
      </c>
      <c r="Y199" s="97">
        <v>0</v>
      </c>
      <c r="Z199" s="99">
        <f t="shared" si="153"/>
        <v>0</v>
      </c>
      <c r="AA199" s="101">
        <f t="shared" si="154"/>
        <v>0</v>
      </c>
      <c r="AB199" s="102">
        <v>0</v>
      </c>
      <c r="AC199" s="103">
        <v>0</v>
      </c>
      <c r="AD199" s="97">
        <v>0</v>
      </c>
      <c r="AE199" s="97">
        <f t="shared" si="155"/>
        <v>0</v>
      </c>
      <c r="AF199" s="97">
        <f t="shared" si="156"/>
        <v>0</v>
      </c>
      <c r="AG199" s="252">
        <f t="shared" si="157"/>
        <v>0</v>
      </c>
      <c r="AH199" s="103">
        <v>17501.65500152222</v>
      </c>
      <c r="AI199" s="97">
        <v>11217.366731302951</v>
      </c>
      <c r="AJ199" s="99">
        <f t="shared" si="158"/>
        <v>6284.2882702192692</v>
      </c>
      <c r="AK199" s="181">
        <f t="shared" si="159"/>
        <v>0</v>
      </c>
      <c r="AL199" s="102">
        <f t="shared" si="160"/>
        <v>6284.2882702192692</v>
      </c>
      <c r="AM199" s="103">
        <v>1184.9727178588612</v>
      </c>
      <c r="AN199" s="97">
        <v>1021.07</v>
      </c>
      <c r="AO199" s="97">
        <f t="shared" si="161"/>
        <v>163.90271785886114</v>
      </c>
      <c r="AP199" s="97">
        <f t="shared" si="162"/>
        <v>0</v>
      </c>
      <c r="AQ199" s="252">
        <f t="shared" si="163"/>
        <v>163.90271785886114</v>
      </c>
      <c r="AR199" s="103">
        <v>51.765683432157722</v>
      </c>
      <c r="AS199" s="97">
        <v>0</v>
      </c>
      <c r="AT199" s="99">
        <f t="shared" si="164"/>
        <v>51.765683432157722</v>
      </c>
      <c r="AU199" s="181">
        <f t="shared" si="165"/>
        <v>0</v>
      </c>
      <c r="AV199" s="100">
        <f t="shared" si="166"/>
        <v>51.765683432157722</v>
      </c>
      <c r="AW199" s="103">
        <v>1049.8202805892163</v>
      </c>
      <c r="AX199" s="97">
        <v>755.25000000000023</v>
      </c>
      <c r="AY199" s="97">
        <f t="shared" si="167"/>
        <v>294.57028058921605</v>
      </c>
      <c r="AZ199" s="97">
        <f t="shared" si="168"/>
        <v>0</v>
      </c>
      <c r="BA199" s="102">
        <f t="shared" si="169"/>
        <v>294.57028058921605</v>
      </c>
      <c r="BB199" s="103">
        <v>5082.3057671704173</v>
      </c>
      <c r="BC199" s="97">
        <v>6455.01</v>
      </c>
      <c r="BD199" s="99">
        <f t="shared" si="170"/>
        <v>0</v>
      </c>
      <c r="BE199" s="181">
        <f t="shared" si="171"/>
        <v>-1372.7042328295829</v>
      </c>
      <c r="BF199" s="100">
        <f t="shared" si="172"/>
        <v>-1372.7042328295829</v>
      </c>
      <c r="BG199" s="103">
        <v>35535.326707888969</v>
      </c>
      <c r="BH199" s="97">
        <v>10425.860803895277</v>
      </c>
      <c r="BI199" s="97">
        <f t="shared" si="173"/>
        <v>25109.465903993692</v>
      </c>
      <c r="BJ199" s="97">
        <f t="shared" si="174"/>
        <v>0</v>
      </c>
      <c r="BK199" s="252">
        <f t="shared" si="175"/>
        <v>25109.465903993692</v>
      </c>
      <c r="BL199" s="103">
        <v>4429.2668069438059</v>
      </c>
      <c r="BM199" s="97">
        <v>5376.7495957687552</v>
      </c>
      <c r="BN199" s="99">
        <f t="shared" si="176"/>
        <v>0</v>
      </c>
      <c r="BO199" s="181">
        <f t="shared" si="177"/>
        <v>-947.48278882494924</v>
      </c>
      <c r="BP199" s="100">
        <f t="shared" si="178"/>
        <v>-947.48278882494924</v>
      </c>
      <c r="BQ199" s="103">
        <v>4.602239693408853</v>
      </c>
      <c r="BR199" s="97">
        <v>0</v>
      </c>
      <c r="BS199" s="97">
        <f t="shared" si="179"/>
        <v>4.602239693408853</v>
      </c>
      <c r="BT199" s="97">
        <f t="shared" si="180"/>
        <v>0</v>
      </c>
      <c r="BU199" s="102">
        <f t="shared" si="181"/>
        <v>4.602239693408853</v>
      </c>
      <c r="BV199" s="103">
        <v>7258.1610573154485</v>
      </c>
      <c r="BW199" s="97">
        <v>5998.3200000000006</v>
      </c>
      <c r="BX199" s="99">
        <f t="shared" si="182"/>
        <v>1259.8410573154479</v>
      </c>
      <c r="BY199" s="101">
        <f t="shared" si="183"/>
        <v>0</v>
      </c>
      <c r="BZ199" s="250">
        <f t="shared" si="184"/>
        <v>1259.8410573154479</v>
      </c>
      <c r="CA199" s="103">
        <v>0</v>
      </c>
      <c r="CB199" s="97">
        <v>0</v>
      </c>
      <c r="CC199" s="97">
        <f t="shared" si="185"/>
        <v>0</v>
      </c>
      <c r="CD199" s="97">
        <f t="shared" si="186"/>
        <v>0</v>
      </c>
      <c r="CE199" s="102">
        <f t="shared" si="187"/>
        <v>0</v>
      </c>
      <c r="CF199" s="254">
        <f t="shared" si="188"/>
        <v>104937.35</v>
      </c>
      <c r="CG199" s="97">
        <f t="shared" si="189"/>
        <v>75037.629016904582</v>
      </c>
      <c r="CH199" s="97">
        <f t="shared" si="190"/>
        <v>29899.720983095423</v>
      </c>
      <c r="CI199" s="104">
        <f t="shared" si="191"/>
        <v>0</v>
      </c>
      <c r="CJ199" s="97">
        <f t="shared" si="192"/>
        <v>29899.720983095423</v>
      </c>
      <c r="CK199" s="259">
        <f t="shared" ref="CK199:CK256" si="193">CG199/CF199</f>
        <v>0.71507074475298427</v>
      </c>
      <c r="CL199" s="107">
        <v>3157.52</v>
      </c>
      <c r="CM199" s="108">
        <v>10207.480000000001</v>
      </c>
      <c r="CN199" s="176"/>
      <c r="CR199" s="133"/>
      <c r="CS199" s="133"/>
    </row>
    <row r="200" spans="1:97" ht="15.75" customHeight="1" x14ac:dyDescent="0.2">
      <c r="A200" s="225">
        <v>194</v>
      </c>
      <c r="B200" s="223" t="s">
        <v>220</v>
      </c>
      <c r="C200" s="94">
        <v>2869.3</v>
      </c>
      <c r="D200" s="95">
        <v>6545.8549147134981</v>
      </c>
      <c r="E200" s="95">
        <v>6949.1786624467695</v>
      </c>
      <c r="F200" s="96">
        <f t="shared" ref="F200:F255" si="194">IF(H200&gt;0,H200,0)</f>
        <v>0</v>
      </c>
      <c r="G200" s="97">
        <f t="shared" ref="G200:G255" si="195">IF(H200&gt;0,0,H200)</f>
        <v>-403.32374773327138</v>
      </c>
      <c r="H200" s="164">
        <f t="shared" ref="H200:H255" si="196">D200-E200</f>
        <v>-403.32374773327138</v>
      </c>
      <c r="I200" s="165">
        <v>15032.674209962199</v>
      </c>
      <c r="J200" s="95">
        <v>16617.51443580824</v>
      </c>
      <c r="K200" s="97">
        <f t="shared" ref="K200:K255" si="197">IF(M200&gt;0,M200,0)</f>
        <v>0</v>
      </c>
      <c r="L200" s="97">
        <f t="shared" ref="L200:L255" si="198">IF(M200&gt;0,0,M200)</f>
        <v>-1584.840225846041</v>
      </c>
      <c r="M200" s="166">
        <f t="shared" ref="M200:M255" si="199">I200-J200</f>
        <v>-1584.840225846041</v>
      </c>
      <c r="N200" s="103">
        <v>11275.568766305747</v>
      </c>
      <c r="O200" s="98">
        <v>10229.68</v>
      </c>
      <c r="P200" s="99">
        <f t="shared" ref="P200:P255" si="200">IF(R200&gt;0,R200,0)</f>
        <v>1045.8887663057467</v>
      </c>
      <c r="Q200" s="99">
        <f t="shared" ref="Q200:Q255" si="201">IF(R200&gt;0,0,R200)</f>
        <v>0</v>
      </c>
      <c r="R200" s="102">
        <f t="shared" ref="R200:R255" si="202">N200-O200</f>
        <v>1045.8887663057467</v>
      </c>
      <c r="S200" s="103">
        <v>592.23314636677173</v>
      </c>
      <c r="T200" s="97">
        <v>721.15</v>
      </c>
      <c r="U200" s="99">
        <f t="shared" ref="U200:U255" si="203">IF(W200&gt;0,W200,0)</f>
        <v>0</v>
      </c>
      <c r="V200" s="101">
        <f t="shared" ref="V200:V255" si="204">IF(W200&gt;0,0,W200)</f>
        <v>-128.91685363322824</v>
      </c>
      <c r="W200" s="102">
        <v>-128.91685363322824</v>
      </c>
      <c r="X200" s="103">
        <v>0</v>
      </c>
      <c r="Y200" s="97">
        <v>0</v>
      </c>
      <c r="Z200" s="99">
        <f t="shared" ref="Z200:Z255" si="205">IF(AB200&gt;0,AB200,0)</f>
        <v>0</v>
      </c>
      <c r="AA200" s="101">
        <f t="shared" ref="AA200:AA255" si="206">IF(AB200&gt;0,0,AB200)</f>
        <v>0</v>
      </c>
      <c r="AB200" s="102">
        <v>0</v>
      </c>
      <c r="AC200" s="103">
        <v>0</v>
      </c>
      <c r="AD200" s="97">
        <v>0</v>
      </c>
      <c r="AE200" s="97">
        <f t="shared" ref="AE200:AE255" si="207">IF(AG200&gt;0,AG200,0)</f>
        <v>0</v>
      </c>
      <c r="AF200" s="97">
        <f t="shared" ref="AF200:AF255" si="208">IF(AG200&gt;0,0,AG200)</f>
        <v>0</v>
      </c>
      <c r="AG200" s="252">
        <f t="shared" ref="AG200:AG255" si="209">AC200-AD200</f>
        <v>0</v>
      </c>
      <c r="AH200" s="103">
        <v>17455.640340208494</v>
      </c>
      <c r="AI200" s="97">
        <v>11868.386731302948</v>
      </c>
      <c r="AJ200" s="99">
        <f t="shared" ref="AJ200:AJ255" si="210">IF(AL200&gt;0,AL200,0)</f>
        <v>5587.2536089055466</v>
      </c>
      <c r="AK200" s="181">
        <f t="shared" ref="AK200:AK255" si="211">IF(AL200&gt;0,0,AL200)</f>
        <v>0</v>
      </c>
      <c r="AL200" s="102">
        <f t="shared" ref="AL200:AL255" si="212">AH200-AI200</f>
        <v>5587.2536089055466</v>
      </c>
      <c r="AM200" s="103">
        <v>1184.9340623910496</v>
      </c>
      <c r="AN200" s="97">
        <v>1024.2299999999998</v>
      </c>
      <c r="AO200" s="97">
        <f t="shared" ref="AO200:AO255" si="213">IF(AQ200&gt;0,AQ200,0)</f>
        <v>160.70406239104977</v>
      </c>
      <c r="AP200" s="97">
        <f t="shared" ref="AP200:AP255" si="214">IF(AQ200&gt;0,0,AQ200)</f>
        <v>0</v>
      </c>
      <c r="AQ200" s="252">
        <f t="shared" ref="AQ200:AQ255" si="215">AM200-AN200</f>
        <v>160.70406239104977</v>
      </c>
      <c r="AR200" s="103">
        <v>51.646673105627421</v>
      </c>
      <c r="AS200" s="97">
        <v>0</v>
      </c>
      <c r="AT200" s="99">
        <f t="shared" ref="AT200:AT255" si="216">IF(AV200&gt;0,AV200,0)</f>
        <v>51.646673105627421</v>
      </c>
      <c r="AU200" s="181">
        <f t="shared" ref="AU200:AU255" si="217">IF(AV200&gt;0,0,AV200)</f>
        <v>0</v>
      </c>
      <c r="AV200" s="100">
        <f t="shared" ref="AV200:AV255" si="218">AR200-AS200</f>
        <v>51.646673105627421</v>
      </c>
      <c r="AW200" s="103">
        <v>1048.6610796233831</v>
      </c>
      <c r="AX200" s="97">
        <v>755.25000000000023</v>
      </c>
      <c r="AY200" s="97">
        <f t="shared" ref="AY200:AY255" si="219">IF(BA200&gt;0,BA200,0)</f>
        <v>293.41107962338288</v>
      </c>
      <c r="AZ200" s="97">
        <f t="shared" ref="AZ200:AZ255" si="220">IF(BA200&gt;0,0,BA200)</f>
        <v>0</v>
      </c>
      <c r="BA200" s="102">
        <f t="shared" ref="BA200:BA255" si="221">AW200-AX200</f>
        <v>293.41107962338288</v>
      </c>
      <c r="BB200" s="103">
        <v>5075.4540036570907</v>
      </c>
      <c r="BC200" s="97">
        <v>2903.7200000000003</v>
      </c>
      <c r="BD200" s="99">
        <f t="shared" ref="BD200:BD255" si="222">IF(BF200&gt;0,BF200,0)</f>
        <v>2171.7340036570904</v>
      </c>
      <c r="BE200" s="181">
        <f t="shared" ref="BE200:BE255" si="223">IF(BF200&gt;0,0,BF200)</f>
        <v>0</v>
      </c>
      <c r="BF200" s="100">
        <f t="shared" ref="BF200:BF255" si="224">BB200-BC200</f>
        <v>2171.7340036570904</v>
      </c>
      <c r="BG200" s="103">
        <v>35087.705227926301</v>
      </c>
      <c r="BH200" s="97">
        <v>10067.460803895276</v>
      </c>
      <c r="BI200" s="97">
        <f t="shared" ref="BI200:BI255" si="225">IF(BK200&gt;0,BK200,0)</f>
        <v>25020.244424031025</v>
      </c>
      <c r="BJ200" s="97">
        <f t="shared" ref="BJ200:BJ255" si="226">IF(BK200&gt;0,0,BK200)</f>
        <v>0</v>
      </c>
      <c r="BK200" s="252">
        <f t="shared" ref="BK200:BK255" si="227">BG200-BH200</f>
        <v>25020.244424031025</v>
      </c>
      <c r="BL200" s="103">
        <v>4594.8557121114</v>
      </c>
      <c r="BM200" s="97">
        <v>6180.1503803214</v>
      </c>
      <c r="BN200" s="99">
        <f t="shared" ref="BN200:BN255" si="228">IF(BP200&gt;0,BP200,0)</f>
        <v>0</v>
      </c>
      <c r="BO200" s="181">
        <f t="shared" ref="BO200:BO255" si="229">IF(BP200&gt;0,0,BP200)</f>
        <v>-1585.2946682100001</v>
      </c>
      <c r="BP200" s="100">
        <f t="shared" ref="BP200:BP255" si="230">BL200-BM200</f>
        <v>-1585.2946682100001</v>
      </c>
      <c r="BQ200" s="103">
        <v>4.5905724093661924</v>
      </c>
      <c r="BR200" s="97">
        <v>0</v>
      </c>
      <c r="BS200" s="97">
        <f t="shared" ref="BS200:BS255" si="231">IF(BU200&gt;0,BU200,0)</f>
        <v>4.5905724093661924</v>
      </c>
      <c r="BT200" s="97">
        <f t="shared" ref="BT200:BT255" si="232">IF(BU200&gt;0,0,BU200)</f>
        <v>0</v>
      </c>
      <c r="BU200" s="102">
        <f t="shared" ref="BU200:BU255" si="233">BQ200-BR200</f>
        <v>4.5905724093661924</v>
      </c>
      <c r="BV200" s="103">
        <v>7284.6712912190733</v>
      </c>
      <c r="BW200" s="97">
        <v>3515.6499999999996</v>
      </c>
      <c r="BX200" s="99">
        <f t="shared" ref="BX200:BX255" si="234">IF(BZ200&gt;0,BZ200,0)</f>
        <v>3769.0212912190736</v>
      </c>
      <c r="BY200" s="101">
        <f t="shared" ref="BY200:BY255" si="235">IF(BZ200&gt;0,0,BZ200)</f>
        <v>0</v>
      </c>
      <c r="BZ200" s="250">
        <f t="shared" ref="BZ200:BZ255" si="236">BV200-BW200</f>
        <v>3769.0212912190736</v>
      </c>
      <c r="CA200" s="103">
        <v>0</v>
      </c>
      <c r="CB200" s="97">
        <v>0</v>
      </c>
      <c r="CC200" s="97">
        <f t="shared" ref="CC200:CC255" si="237">IF(CE200&gt;0,CE200,0)</f>
        <v>0</v>
      </c>
      <c r="CD200" s="97">
        <f t="shared" ref="CD200:CD255" si="238">IF(CE200&gt;0,0,CE200)</f>
        <v>0</v>
      </c>
      <c r="CE200" s="102">
        <f t="shared" ref="CE200:CE255" si="239">CA200-CB200</f>
        <v>0</v>
      </c>
      <c r="CF200" s="254">
        <f t="shared" ref="CF200:CF228" si="240">D200+I200+N200+S200+X200+AC200+AH200+AM200+AR200+AW200+BB200+BG200+BL200+BQ200+BV200+CA200</f>
        <v>105234.48999999999</v>
      </c>
      <c r="CG200" s="97">
        <f t="shared" ref="CG200:CG255" si="241">E200+J200+O200+T200+Y200+AD200+AI200+AN200+AS200+AX200+BC200+BH200+BM200+BR200+BW200+CB200</f>
        <v>70832.371013774638</v>
      </c>
      <c r="CH200" s="97">
        <f t="shared" ref="CH200:CH255" si="242">IF(CJ200&gt;0,CJ200,0)</f>
        <v>34402.118986225352</v>
      </c>
      <c r="CI200" s="104">
        <f t="shared" ref="CI200:CI255" si="243">IF(CJ200&gt;0,0,CJ200)</f>
        <v>0</v>
      </c>
      <c r="CJ200" s="97">
        <f t="shared" ref="CJ200:CJ256" si="244">CF200-CG200</f>
        <v>34402.118986225352</v>
      </c>
      <c r="CK200" s="259">
        <f t="shared" si="193"/>
        <v>0.67309083755501309</v>
      </c>
      <c r="CL200" s="107">
        <v>10071.89</v>
      </c>
      <c r="CM200" s="108">
        <v>10280.299999999997</v>
      </c>
      <c r="CN200" s="176"/>
      <c r="CR200" s="133"/>
      <c r="CS200" s="133"/>
    </row>
    <row r="201" spans="1:97" ht="15.75" customHeight="1" x14ac:dyDescent="0.2">
      <c r="A201" s="225">
        <v>195</v>
      </c>
      <c r="B201" s="223" t="s">
        <v>221</v>
      </c>
      <c r="C201" s="94">
        <v>1883.9</v>
      </c>
      <c r="D201" s="95">
        <v>3248.7275688782393</v>
      </c>
      <c r="E201" s="95">
        <v>3438.3001384241675</v>
      </c>
      <c r="F201" s="96">
        <f t="shared" si="194"/>
        <v>0</v>
      </c>
      <c r="G201" s="97">
        <f t="shared" si="195"/>
        <v>-189.57256954592822</v>
      </c>
      <c r="H201" s="164">
        <f t="shared" si="196"/>
        <v>-189.57256954592822</v>
      </c>
      <c r="I201" s="165">
        <v>8081.7478328006164</v>
      </c>
      <c r="J201" s="95">
        <v>8960.4368311960679</v>
      </c>
      <c r="K201" s="97">
        <f t="shared" si="197"/>
        <v>0</v>
      </c>
      <c r="L201" s="97">
        <f t="shared" si="198"/>
        <v>-878.68899839545156</v>
      </c>
      <c r="M201" s="166">
        <f t="shared" si="199"/>
        <v>-878.68899839545156</v>
      </c>
      <c r="N201" s="103">
        <v>7676.826667845964</v>
      </c>
      <c r="O201" s="98">
        <v>6778.13</v>
      </c>
      <c r="P201" s="99">
        <f t="shared" si="200"/>
        <v>898.69666784596393</v>
      </c>
      <c r="Q201" s="99">
        <f t="shared" si="201"/>
        <v>0</v>
      </c>
      <c r="R201" s="102">
        <f t="shared" si="202"/>
        <v>898.69666784596393</v>
      </c>
      <c r="S201" s="103">
        <v>371.88072434958758</v>
      </c>
      <c r="T201" s="97">
        <v>449.28999999999996</v>
      </c>
      <c r="U201" s="99">
        <f t="shared" si="203"/>
        <v>0</v>
      </c>
      <c r="V201" s="101">
        <f t="shared" si="204"/>
        <v>-77.409275650412383</v>
      </c>
      <c r="W201" s="102">
        <v>-77.409275650412383</v>
      </c>
      <c r="X201" s="103">
        <v>0</v>
      </c>
      <c r="Y201" s="97">
        <v>0</v>
      </c>
      <c r="Z201" s="99">
        <f t="shared" si="205"/>
        <v>0</v>
      </c>
      <c r="AA201" s="101">
        <f t="shared" si="206"/>
        <v>0</v>
      </c>
      <c r="AB201" s="102">
        <v>0</v>
      </c>
      <c r="AC201" s="103">
        <v>0</v>
      </c>
      <c r="AD201" s="97">
        <v>0</v>
      </c>
      <c r="AE201" s="97">
        <f t="shared" si="207"/>
        <v>0</v>
      </c>
      <c r="AF201" s="97">
        <f t="shared" si="208"/>
        <v>0</v>
      </c>
      <c r="AG201" s="252">
        <f t="shared" si="209"/>
        <v>0</v>
      </c>
      <c r="AH201" s="103">
        <v>11691.263038961473</v>
      </c>
      <c r="AI201" s="97">
        <v>15720.024122107778</v>
      </c>
      <c r="AJ201" s="99">
        <f t="shared" si="210"/>
        <v>0</v>
      </c>
      <c r="AK201" s="181">
        <f t="shared" si="211"/>
        <v>-4028.7610831463044</v>
      </c>
      <c r="AL201" s="102">
        <f t="shared" si="212"/>
        <v>-4028.7610831463044</v>
      </c>
      <c r="AM201" s="103">
        <v>715.88590137046037</v>
      </c>
      <c r="AN201" s="97">
        <v>626.9899999999999</v>
      </c>
      <c r="AO201" s="97">
        <f t="shared" si="213"/>
        <v>88.895901370460479</v>
      </c>
      <c r="AP201" s="97">
        <f t="shared" si="214"/>
        <v>0</v>
      </c>
      <c r="AQ201" s="252">
        <f t="shared" si="215"/>
        <v>88.895901370460479</v>
      </c>
      <c r="AR201" s="103">
        <v>33.915135543014372</v>
      </c>
      <c r="AS201" s="97">
        <v>0</v>
      </c>
      <c r="AT201" s="99">
        <f t="shared" si="216"/>
        <v>33.915135543014372</v>
      </c>
      <c r="AU201" s="181">
        <f t="shared" si="217"/>
        <v>0</v>
      </c>
      <c r="AV201" s="100">
        <f t="shared" si="218"/>
        <v>33.915135543014372</v>
      </c>
      <c r="AW201" s="103">
        <v>707.3909987234822</v>
      </c>
      <c r="AX201" s="97">
        <v>976.43</v>
      </c>
      <c r="AY201" s="97">
        <f t="shared" si="219"/>
        <v>0</v>
      </c>
      <c r="AZ201" s="97">
        <f t="shared" si="220"/>
        <v>-269.03900127651775</v>
      </c>
      <c r="BA201" s="102">
        <f t="shared" si="221"/>
        <v>-269.03900127651775</v>
      </c>
      <c r="BB201" s="103">
        <v>2308.6776939473757</v>
      </c>
      <c r="BC201" s="97">
        <v>916.88</v>
      </c>
      <c r="BD201" s="99">
        <f t="shared" si="222"/>
        <v>1391.7976939473756</v>
      </c>
      <c r="BE201" s="181">
        <f t="shared" si="223"/>
        <v>0</v>
      </c>
      <c r="BF201" s="100">
        <f t="shared" si="224"/>
        <v>1391.7976939473756</v>
      </c>
      <c r="BG201" s="103">
        <v>25768.565401325985</v>
      </c>
      <c r="BH201" s="97">
        <v>9637.618735280972</v>
      </c>
      <c r="BI201" s="97">
        <f t="shared" si="225"/>
        <v>16130.946666045013</v>
      </c>
      <c r="BJ201" s="97">
        <f t="shared" si="226"/>
        <v>0</v>
      </c>
      <c r="BK201" s="252">
        <f t="shared" si="227"/>
        <v>16130.946666045013</v>
      </c>
      <c r="BL201" s="103">
        <v>2628.0555100094671</v>
      </c>
      <c r="BM201" s="97">
        <v>3224.0782931853983</v>
      </c>
      <c r="BN201" s="99">
        <f t="shared" si="228"/>
        <v>0</v>
      </c>
      <c r="BO201" s="181">
        <f t="shared" si="229"/>
        <v>-596.02278317593118</v>
      </c>
      <c r="BP201" s="100">
        <f t="shared" si="230"/>
        <v>-596.02278317593118</v>
      </c>
      <c r="BQ201" s="103">
        <v>4.5206451238614589</v>
      </c>
      <c r="BR201" s="97">
        <v>0</v>
      </c>
      <c r="BS201" s="97">
        <f t="shared" si="231"/>
        <v>4.5206451238614589</v>
      </c>
      <c r="BT201" s="97">
        <f t="shared" si="232"/>
        <v>0</v>
      </c>
      <c r="BU201" s="102">
        <f t="shared" si="233"/>
        <v>4.5206451238614589</v>
      </c>
      <c r="BV201" s="103">
        <v>4585.2523760474696</v>
      </c>
      <c r="BW201" s="97">
        <v>3670.0500000000006</v>
      </c>
      <c r="BX201" s="99">
        <f t="shared" si="234"/>
        <v>915.20237604746899</v>
      </c>
      <c r="BY201" s="101">
        <f t="shared" si="235"/>
        <v>0</v>
      </c>
      <c r="BZ201" s="250">
        <f t="shared" si="236"/>
        <v>915.20237604746899</v>
      </c>
      <c r="CA201" s="103">
        <v>0</v>
      </c>
      <c r="CB201" s="97">
        <v>0</v>
      </c>
      <c r="CC201" s="97">
        <f t="shared" si="237"/>
        <v>0</v>
      </c>
      <c r="CD201" s="97">
        <f t="shared" si="238"/>
        <v>0</v>
      </c>
      <c r="CE201" s="102">
        <f t="shared" si="239"/>
        <v>0</v>
      </c>
      <c r="CF201" s="254">
        <f t="shared" si="240"/>
        <v>67822.709494926996</v>
      </c>
      <c r="CG201" s="97">
        <f t="shared" si="241"/>
        <v>54398.228120194377</v>
      </c>
      <c r="CH201" s="97">
        <f t="shared" si="242"/>
        <v>13424.481374732619</v>
      </c>
      <c r="CI201" s="104">
        <f t="shared" si="243"/>
        <v>0</v>
      </c>
      <c r="CJ201" s="97">
        <f t="shared" si="244"/>
        <v>13424.481374732619</v>
      </c>
      <c r="CK201" s="259">
        <f t="shared" si="193"/>
        <v>0.80206509774227253</v>
      </c>
      <c r="CL201" s="107">
        <v>6789.27</v>
      </c>
      <c r="CM201" s="108">
        <v>6493.5299999999988</v>
      </c>
      <c r="CN201" s="176">
        <f t="shared" ref="CN201:CN254" si="245">CL201-CM201</f>
        <v>295.7400000000016</v>
      </c>
      <c r="CR201" s="133"/>
      <c r="CS201" s="133"/>
    </row>
    <row r="202" spans="1:97" ht="15.75" customHeight="1" x14ac:dyDescent="0.2">
      <c r="A202" s="225">
        <v>196</v>
      </c>
      <c r="B202" s="223" t="s">
        <v>222</v>
      </c>
      <c r="C202" s="94">
        <v>2747.6</v>
      </c>
      <c r="D202" s="95">
        <v>6440.6814132447253</v>
      </c>
      <c r="E202" s="95">
        <v>6601.6208141822608</v>
      </c>
      <c r="F202" s="96">
        <f t="shared" si="194"/>
        <v>0</v>
      </c>
      <c r="G202" s="97">
        <f t="shared" si="195"/>
        <v>-160.93940093753554</v>
      </c>
      <c r="H202" s="164">
        <f t="shared" si="196"/>
        <v>-160.93940093753554</v>
      </c>
      <c r="I202" s="165">
        <v>12076.491592896698</v>
      </c>
      <c r="J202" s="95">
        <v>13136.035354881298</v>
      </c>
      <c r="K202" s="97">
        <f t="shared" si="197"/>
        <v>0</v>
      </c>
      <c r="L202" s="97">
        <f t="shared" si="198"/>
        <v>-1059.5437619845998</v>
      </c>
      <c r="M202" s="166">
        <f t="shared" si="199"/>
        <v>-1059.5437619845998</v>
      </c>
      <c r="N202" s="103">
        <v>9788.8304705050468</v>
      </c>
      <c r="O202" s="98">
        <v>8934.6999999999989</v>
      </c>
      <c r="P202" s="99">
        <f t="shared" si="200"/>
        <v>854.13047050504792</v>
      </c>
      <c r="Q202" s="99">
        <f t="shared" si="201"/>
        <v>0</v>
      </c>
      <c r="R202" s="102">
        <f t="shared" si="202"/>
        <v>854.13047050504792</v>
      </c>
      <c r="S202" s="103">
        <v>574.76002450282476</v>
      </c>
      <c r="T202" s="97">
        <v>554.66999999999996</v>
      </c>
      <c r="U202" s="99">
        <f t="shared" si="203"/>
        <v>20.090024502824804</v>
      </c>
      <c r="V202" s="101">
        <f t="shared" si="204"/>
        <v>0</v>
      </c>
      <c r="W202" s="102">
        <v>20.090024502824804</v>
      </c>
      <c r="X202" s="103">
        <v>0</v>
      </c>
      <c r="Y202" s="97">
        <v>0</v>
      </c>
      <c r="Z202" s="99">
        <f t="shared" si="205"/>
        <v>0</v>
      </c>
      <c r="AA202" s="101">
        <f t="shared" si="206"/>
        <v>0</v>
      </c>
      <c r="AB202" s="102">
        <v>0</v>
      </c>
      <c r="AC202" s="103">
        <v>0</v>
      </c>
      <c r="AD202" s="97">
        <v>0</v>
      </c>
      <c r="AE202" s="97">
        <f t="shared" si="207"/>
        <v>0</v>
      </c>
      <c r="AF202" s="97">
        <f t="shared" si="208"/>
        <v>0</v>
      </c>
      <c r="AG202" s="252">
        <f t="shared" si="209"/>
        <v>0</v>
      </c>
      <c r="AH202" s="103">
        <v>16840.606711826549</v>
      </c>
      <c r="AI202" s="97">
        <v>9703.1995178597954</v>
      </c>
      <c r="AJ202" s="99">
        <f t="shared" si="210"/>
        <v>7137.4071939667538</v>
      </c>
      <c r="AK202" s="181">
        <f t="shared" si="211"/>
        <v>0</v>
      </c>
      <c r="AL202" s="102">
        <f t="shared" si="212"/>
        <v>7137.4071939667538</v>
      </c>
      <c r="AM202" s="103">
        <v>1165.0724209120397</v>
      </c>
      <c r="AN202" s="97">
        <v>1023.22</v>
      </c>
      <c r="AO202" s="97">
        <f t="shared" si="213"/>
        <v>141.85242091203963</v>
      </c>
      <c r="AP202" s="97">
        <f t="shared" si="214"/>
        <v>0</v>
      </c>
      <c r="AQ202" s="252">
        <f t="shared" si="215"/>
        <v>141.85242091203963</v>
      </c>
      <c r="AR202" s="103">
        <v>51.589010536203261</v>
      </c>
      <c r="AS202" s="97">
        <v>0</v>
      </c>
      <c r="AT202" s="99">
        <f t="shared" si="216"/>
        <v>51.589010536203261</v>
      </c>
      <c r="AU202" s="181">
        <f t="shared" si="217"/>
        <v>0</v>
      </c>
      <c r="AV202" s="100">
        <f t="shared" si="218"/>
        <v>51.589010536203261</v>
      </c>
      <c r="AW202" s="103">
        <v>1057.3524213182056</v>
      </c>
      <c r="AX202" s="97">
        <v>1464.79</v>
      </c>
      <c r="AY202" s="97">
        <f t="shared" si="219"/>
        <v>0</v>
      </c>
      <c r="AZ202" s="97">
        <f t="shared" si="220"/>
        <v>-407.43757868179432</v>
      </c>
      <c r="BA202" s="102">
        <f t="shared" si="221"/>
        <v>-407.43757868179432</v>
      </c>
      <c r="BB202" s="103">
        <v>5030.9303234593426</v>
      </c>
      <c r="BC202" s="97">
        <v>2781.42</v>
      </c>
      <c r="BD202" s="99">
        <f t="shared" si="222"/>
        <v>2249.5103234593425</v>
      </c>
      <c r="BE202" s="181">
        <f t="shared" si="223"/>
        <v>0</v>
      </c>
      <c r="BF202" s="100">
        <f t="shared" si="224"/>
        <v>2249.5103234593425</v>
      </c>
      <c r="BG202" s="103">
        <v>35206.927308071048</v>
      </c>
      <c r="BH202" s="97">
        <v>15357.774137228609</v>
      </c>
      <c r="BI202" s="97">
        <f t="shared" si="225"/>
        <v>19849.153170842437</v>
      </c>
      <c r="BJ202" s="97">
        <f t="shared" si="226"/>
        <v>0</v>
      </c>
      <c r="BK202" s="252">
        <f t="shared" si="227"/>
        <v>19849.153170842437</v>
      </c>
      <c r="BL202" s="103">
        <v>4534.2694089862343</v>
      </c>
      <c r="BM202" s="97">
        <v>4865.6188107664038</v>
      </c>
      <c r="BN202" s="99">
        <f t="shared" si="228"/>
        <v>0</v>
      </c>
      <c r="BO202" s="181">
        <f t="shared" si="229"/>
        <v>-331.3494017801695</v>
      </c>
      <c r="BP202" s="100">
        <f t="shared" si="230"/>
        <v>-331.3494017801695</v>
      </c>
      <c r="BQ202" s="103">
        <v>5.4952030142841064</v>
      </c>
      <c r="BR202" s="97">
        <v>0</v>
      </c>
      <c r="BS202" s="97">
        <f t="shared" si="231"/>
        <v>5.4952030142841064</v>
      </c>
      <c r="BT202" s="97">
        <f t="shared" si="232"/>
        <v>0</v>
      </c>
      <c r="BU202" s="102">
        <f t="shared" si="233"/>
        <v>5.4952030142841064</v>
      </c>
      <c r="BV202" s="103">
        <v>6793.5536907268033</v>
      </c>
      <c r="BW202" s="97">
        <v>6719.8</v>
      </c>
      <c r="BX202" s="99">
        <f t="shared" si="234"/>
        <v>73.753690726803143</v>
      </c>
      <c r="BY202" s="101">
        <f t="shared" si="235"/>
        <v>0</v>
      </c>
      <c r="BZ202" s="250">
        <f t="shared" si="236"/>
        <v>73.753690726803143</v>
      </c>
      <c r="CA202" s="103">
        <v>0</v>
      </c>
      <c r="CB202" s="97">
        <v>0</v>
      </c>
      <c r="CC202" s="97">
        <f t="shared" si="237"/>
        <v>0</v>
      </c>
      <c r="CD202" s="97">
        <f t="shared" si="238"/>
        <v>0</v>
      </c>
      <c r="CE202" s="102">
        <f t="shared" si="239"/>
        <v>0</v>
      </c>
      <c r="CF202" s="254">
        <f t="shared" si="240"/>
        <v>99566.560000000027</v>
      </c>
      <c r="CG202" s="97">
        <f t="shared" si="241"/>
        <v>71142.848634918366</v>
      </c>
      <c r="CH202" s="97">
        <f t="shared" si="242"/>
        <v>28423.711365081661</v>
      </c>
      <c r="CI202" s="104">
        <f t="shared" si="243"/>
        <v>0</v>
      </c>
      <c r="CJ202" s="97">
        <f t="shared" si="244"/>
        <v>28423.711365081661</v>
      </c>
      <c r="CK202" s="259">
        <f t="shared" si="193"/>
        <v>0.71452552578815964</v>
      </c>
      <c r="CL202" s="107">
        <v>12205.32</v>
      </c>
      <c r="CM202" s="108">
        <v>9771.57</v>
      </c>
      <c r="CN202" s="176">
        <f t="shared" si="245"/>
        <v>2433.75</v>
      </c>
      <c r="CR202" s="133"/>
      <c r="CS202" s="133"/>
    </row>
    <row r="203" spans="1:97" ht="15.75" customHeight="1" x14ac:dyDescent="0.2">
      <c r="A203" s="225">
        <v>197</v>
      </c>
      <c r="B203" s="223" t="s">
        <v>223</v>
      </c>
      <c r="C203" s="94">
        <v>32.9</v>
      </c>
      <c r="D203" s="95">
        <v>0</v>
      </c>
      <c r="E203" s="95">
        <v>0</v>
      </c>
      <c r="F203" s="96">
        <f t="shared" si="194"/>
        <v>0</v>
      </c>
      <c r="G203" s="97">
        <f t="shared" si="195"/>
        <v>0</v>
      </c>
      <c r="H203" s="164">
        <f t="shared" si="196"/>
        <v>0</v>
      </c>
      <c r="I203" s="165">
        <v>0</v>
      </c>
      <c r="J203" s="95">
        <v>0</v>
      </c>
      <c r="K203" s="97">
        <f t="shared" si="197"/>
        <v>0</v>
      </c>
      <c r="L203" s="97">
        <f t="shared" si="198"/>
        <v>0</v>
      </c>
      <c r="M203" s="166">
        <f t="shared" si="199"/>
        <v>0</v>
      </c>
      <c r="N203" s="103">
        <v>268.62827826899667</v>
      </c>
      <c r="O203" s="98">
        <v>230.89</v>
      </c>
      <c r="P203" s="99">
        <f t="shared" si="200"/>
        <v>37.73827826899668</v>
      </c>
      <c r="Q203" s="99">
        <f t="shared" si="201"/>
        <v>0</v>
      </c>
      <c r="R203" s="102">
        <f t="shared" si="202"/>
        <v>37.73827826899668</v>
      </c>
      <c r="S203" s="103">
        <v>0</v>
      </c>
      <c r="T203" s="97">
        <v>0</v>
      </c>
      <c r="U203" s="99">
        <f t="shared" si="203"/>
        <v>0</v>
      </c>
      <c r="V203" s="101">
        <f t="shared" si="204"/>
        <v>0</v>
      </c>
      <c r="W203" s="102">
        <v>0</v>
      </c>
      <c r="X203" s="103">
        <v>0</v>
      </c>
      <c r="Y203" s="97">
        <v>0</v>
      </c>
      <c r="Z203" s="99">
        <f t="shared" si="205"/>
        <v>0</v>
      </c>
      <c r="AA203" s="101">
        <f t="shared" si="206"/>
        <v>0</v>
      </c>
      <c r="AB203" s="102">
        <v>0</v>
      </c>
      <c r="AC203" s="103">
        <v>0</v>
      </c>
      <c r="AD203" s="97">
        <v>0</v>
      </c>
      <c r="AE203" s="97">
        <f t="shared" si="207"/>
        <v>0</v>
      </c>
      <c r="AF203" s="97">
        <f t="shared" si="208"/>
        <v>0</v>
      </c>
      <c r="AG203" s="252">
        <f t="shared" si="209"/>
        <v>0</v>
      </c>
      <c r="AH203" s="103">
        <v>41.427624060517289</v>
      </c>
      <c r="AI203" s="97">
        <v>0</v>
      </c>
      <c r="AJ203" s="99">
        <f t="shared" si="210"/>
        <v>41.427624060517289</v>
      </c>
      <c r="AK203" s="181">
        <f t="shared" si="211"/>
        <v>0</v>
      </c>
      <c r="AL203" s="102">
        <f t="shared" si="212"/>
        <v>41.427624060517289</v>
      </c>
      <c r="AM203" s="103">
        <v>0</v>
      </c>
      <c r="AN203" s="97">
        <v>0</v>
      </c>
      <c r="AO203" s="97">
        <f t="shared" si="213"/>
        <v>0</v>
      </c>
      <c r="AP203" s="97">
        <f t="shared" si="214"/>
        <v>0</v>
      </c>
      <c r="AQ203" s="252">
        <f t="shared" si="215"/>
        <v>0</v>
      </c>
      <c r="AR203" s="103">
        <v>0</v>
      </c>
      <c r="AS203" s="97">
        <v>0</v>
      </c>
      <c r="AT203" s="99">
        <f t="shared" si="216"/>
        <v>0</v>
      </c>
      <c r="AU203" s="181">
        <f t="shared" si="217"/>
        <v>0</v>
      </c>
      <c r="AV203" s="100">
        <f t="shared" si="218"/>
        <v>0</v>
      </c>
      <c r="AW203" s="103">
        <v>105.61739126354719</v>
      </c>
      <c r="AX203" s="97">
        <v>75.950000000000017</v>
      </c>
      <c r="AY203" s="97">
        <f t="shared" si="219"/>
        <v>29.667391263547174</v>
      </c>
      <c r="AZ203" s="97">
        <f t="shared" si="220"/>
        <v>0</v>
      </c>
      <c r="BA203" s="102">
        <f t="shared" si="221"/>
        <v>29.667391263547174</v>
      </c>
      <c r="BB203" s="103">
        <v>0</v>
      </c>
      <c r="BC203" s="97">
        <v>0</v>
      </c>
      <c r="BD203" s="99">
        <f t="shared" si="222"/>
        <v>0</v>
      </c>
      <c r="BE203" s="181">
        <f t="shared" si="223"/>
        <v>0</v>
      </c>
      <c r="BF203" s="100">
        <f t="shared" si="224"/>
        <v>0</v>
      </c>
      <c r="BG203" s="103">
        <v>153.60670854893885</v>
      </c>
      <c r="BH203" s="97">
        <v>0.19</v>
      </c>
      <c r="BI203" s="97">
        <f t="shared" si="225"/>
        <v>153.41670854893886</v>
      </c>
      <c r="BJ203" s="97">
        <f t="shared" si="226"/>
        <v>0</v>
      </c>
      <c r="BK203" s="252">
        <f t="shared" si="227"/>
        <v>153.41670854893886</v>
      </c>
      <c r="BL203" s="103">
        <v>0</v>
      </c>
      <c r="BM203" s="97">
        <v>0</v>
      </c>
      <c r="BN203" s="99">
        <f t="shared" si="228"/>
        <v>0</v>
      </c>
      <c r="BO203" s="181">
        <f t="shared" si="229"/>
        <v>0</v>
      </c>
      <c r="BP203" s="100">
        <f t="shared" si="230"/>
        <v>0</v>
      </c>
      <c r="BQ203" s="103">
        <v>0</v>
      </c>
      <c r="BR203" s="97">
        <v>0</v>
      </c>
      <c r="BS203" s="97">
        <f t="shared" si="231"/>
        <v>0</v>
      </c>
      <c r="BT203" s="97">
        <f t="shared" si="232"/>
        <v>0</v>
      </c>
      <c r="BU203" s="102">
        <f t="shared" si="233"/>
        <v>0</v>
      </c>
      <c r="BV203" s="103">
        <v>0</v>
      </c>
      <c r="BW203" s="97">
        <v>0</v>
      </c>
      <c r="BX203" s="99">
        <f t="shared" si="234"/>
        <v>0</v>
      </c>
      <c r="BY203" s="101">
        <f t="shared" si="235"/>
        <v>0</v>
      </c>
      <c r="BZ203" s="250">
        <f t="shared" si="236"/>
        <v>0</v>
      </c>
      <c r="CA203" s="103">
        <v>0</v>
      </c>
      <c r="CB203" s="97">
        <v>0</v>
      </c>
      <c r="CC203" s="97">
        <f t="shared" si="237"/>
        <v>0</v>
      </c>
      <c r="CD203" s="97">
        <f t="shared" si="238"/>
        <v>0</v>
      </c>
      <c r="CE203" s="102">
        <f t="shared" si="239"/>
        <v>0</v>
      </c>
      <c r="CF203" s="254">
        <f t="shared" si="240"/>
        <v>569.28000214200006</v>
      </c>
      <c r="CG203" s="97">
        <f t="shared" si="241"/>
        <v>307.03000000000003</v>
      </c>
      <c r="CH203" s="97">
        <f t="shared" si="242"/>
        <v>262.25000214200003</v>
      </c>
      <c r="CI203" s="104">
        <f t="shared" si="243"/>
        <v>0</v>
      </c>
      <c r="CJ203" s="97">
        <f t="shared" si="244"/>
        <v>262.25000214200003</v>
      </c>
      <c r="CK203" s="259">
        <f t="shared" si="193"/>
        <v>0.53933038020790181</v>
      </c>
      <c r="CL203" s="107">
        <v>103.53</v>
      </c>
      <c r="CM203" s="108">
        <v>53.88000000000001</v>
      </c>
      <c r="CN203" s="176">
        <f t="shared" si="245"/>
        <v>49.649999999999991</v>
      </c>
      <c r="CR203" s="133"/>
      <c r="CS203" s="133"/>
    </row>
    <row r="204" spans="1:97" ht="15.75" customHeight="1" x14ac:dyDescent="0.2">
      <c r="A204" s="225">
        <v>198</v>
      </c>
      <c r="B204" s="223" t="s">
        <v>224</v>
      </c>
      <c r="C204" s="94">
        <v>3309.9</v>
      </c>
      <c r="D204" s="95">
        <v>6576.7558470664299</v>
      </c>
      <c r="E204" s="95">
        <v>7216.7338186108773</v>
      </c>
      <c r="F204" s="96">
        <f t="shared" si="194"/>
        <v>0</v>
      </c>
      <c r="G204" s="97">
        <f t="shared" si="195"/>
        <v>-639.97797154444743</v>
      </c>
      <c r="H204" s="164">
        <f t="shared" si="196"/>
        <v>-639.97797154444743</v>
      </c>
      <c r="I204" s="165">
        <v>6689.2921852226227</v>
      </c>
      <c r="J204" s="95">
        <v>8170.4886715334915</v>
      </c>
      <c r="K204" s="97">
        <f t="shared" si="197"/>
        <v>0</v>
      </c>
      <c r="L204" s="97">
        <f t="shared" si="198"/>
        <v>-1481.1964863108687</v>
      </c>
      <c r="M204" s="166">
        <f t="shared" si="199"/>
        <v>-1481.1964863108687</v>
      </c>
      <c r="N204" s="103">
        <v>12892.049986387759</v>
      </c>
      <c r="O204" s="98">
        <v>11302.189999999999</v>
      </c>
      <c r="P204" s="99">
        <f t="shared" si="200"/>
        <v>1589.8599863877607</v>
      </c>
      <c r="Q204" s="99">
        <f t="shared" si="201"/>
        <v>0</v>
      </c>
      <c r="R204" s="102">
        <f t="shared" si="202"/>
        <v>1589.8599863877607</v>
      </c>
      <c r="S204" s="103">
        <v>345.88573516094465</v>
      </c>
      <c r="T204" s="97">
        <v>354.02</v>
      </c>
      <c r="U204" s="99">
        <f t="shared" si="203"/>
        <v>0</v>
      </c>
      <c r="V204" s="101">
        <f t="shared" si="204"/>
        <v>-8.1342648390553336</v>
      </c>
      <c r="W204" s="102">
        <v>-8.1342648390553336</v>
      </c>
      <c r="X204" s="103">
        <v>0</v>
      </c>
      <c r="Y204" s="97">
        <v>0</v>
      </c>
      <c r="Z204" s="99">
        <f t="shared" si="205"/>
        <v>0</v>
      </c>
      <c r="AA204" s="101">
        <f t="shared" si="206"/>
        <v>0</v>
      </c>
      <c r="AB204" s="102">
        <v>0</v>
      </c>
      <c r="AC204" s="103">
        <v>0</v>
      </c>
      <c r="AD204" s="97">
        <v>0</v>
      </c>
      <c r="AE204" s="97">
        <f t="shared" si="207"/>
        <v>0</v>
      </c>
      <c r="AF204" s="97">
        <f t="shared" si="208"/>
        <v>0</v>
      </c>
      <c r="AG204" s="252">
        <f t="shared" si="209"/>
        <v>0</v>
      </c>
      <c r="AH204" s="103">
        <v>19205.666223541262</v>
      </c>
      <c r="AI204" s="97">
        <v>17961.305344470678</v>
      </c>
      <c r="AJ204" s="99">
        <f t="shared" si="210"/>
        <v>1244.3608790705839</v>
      </c>
      <c r="AK204" s="181">
        <f t="shared" si="211"/>
        <v>0</v>
      </c>
      <c r="AL204" s="102">
        <f t="shared" si="212"/>
        <v>1244.3608790705839</v>
      </c>
      <c r="AM204" s="103">
        <v>1499.3906703537789</v>
      </c>
      <c r="AN204" s="97">
        <v>1299.93</v>
      </c>
      <c r="AO204" s="97">
        <f t="shared" si="213"/>
        <v>199.46067035377882</v>
      </c>
      <c r="AP204" s="97">
        <f t="shared" si="214"/>
        <v>0</v>
      </c>
      <c r="AQ204" s="252">
        <f t="shared" si="215"/>
        <v>199.46067035377882</v>
      </c>
      <c r="AR204" s="103">
        <v>62.888277576020059</v>
      </c>
      <c r="AS204" s="97">
        <v>0</v>
      </c>
      <c r="AT204" s="99">
        <f t="shared" si="216"/>
        <v>62.888277576020059</v>
      </c>
      <c r="AU204" s="181">
        <f t="shared" si="217"/>
        <v>0</v>
      </c>
      <c r="AV204" s="100">
        <f t="shared" si="218"/>
        <v>62.888277576020059</v>
      </c>
      <c r="AW204" s="103">
        <v>1019.4529808761181</v>
      </c>
      <c r="AX204" s="97">
        <v>1029.6600000000001</v>
      </c>
      <c r="AY204" s="97">
        <f t="shared" si="219"/>
        <v>0</v>
      </c>
      <c r="AZ204" s="97">
        <f t="shared" si="220"/>
        <v>-10.207019123881992</v>
      </c>
      <c r="BA204" s="102">
        <f t="shared" si="221"/>
        <v>-10.207019123881992</v>
      </c>
      <c r="BB204" s="103">
        <v>4940.0205015111615</v>
      </c>
      <c r="BC204" s="97">
        <v>2243.7199999999998</v>
      </c>
      <c r="BD204" s="99">
        <f t="shared" si="222"/>
        <v>2696.3005015111617</v>
      </c>
      <c r="BE204" s="181">
        <f t="shared" si="223"/>
        <v>0</v>
      </c>
      <c r="BF204" s="100">
        <f t="shared" si="224"/>
        <v>2696.3005015111617</v>
      </c>
      <c r="BG204" s="103">
        <v>31420.837690732806</v>
      </c>
      <c r="BH204" s="97">
        <v>30038.758839619302</v>
      </c>
      <c r="BI204" s="97">
        <f t="shared" si="225"/>
        <v>1382.0788511135033</v>
      </c>
      <c r="BJ204" s="97">
        <f t="shared" si="226"/>
        <v>0</v>
      </c>
      <c r="BK204" s="252">
        <f t="shared" si="227"/>
        <v>1382.0788511135033</v>
      </c>
      <c r="BL204" s="103">
        <v>2952.423397314361</v>
      </c>
      <c r="BM204" s="97">
        <v>3080.9681019516165</v>
      </c>
      <c r="BN204" s="99">
        <f t="shared" si="228"/>
        <v>0</v>
      </c>
      <c r="BO204" s="181">
        <f t="shared" si="229"/>
        <v>-128.54470463725556</v>
      </c>
      <c r="BP204" s="100">
        <f t="shared" si="230"/>
        <v>-128.54470463725556</v>
      </c>
      <c r="BQ204" s="103">
        <v>5.2958483438844395</v>
      </c>
      <c r="BR204" s="97">
        <v>0</v>
      </c>
      <c r="BS204" s="97">
        <f t="shared" si="231"/>
        <v>5.2958483438844395</v>
      </c>
      <c r="BT204" s="97">
        <f t="shared" si="232"/>
        <v>0</v>
      </c>
      <c r="BU204" s="102">
        <f t="shared" si="233"/>
        <v>5.2958483438844395</v>
      </c>
      <c r="BV204" s="103">
        <v>7063.3306559128559</v>
      </c>
      <c r="BW204" s="97">
        <v>6820.7</v>
      </c>
      <c r="BX204" s="99">
        <f t="shared" si="234"/>
        <v>242.63065591285613</v>
      </c>
      <c r="BY204" s="101">
        <f t="shared" si="235"/>
        <v>0</v>
      </c>
      <c r="BZ204" s="250">
        <f t="shared" si="236"/>
        <v>242.63065591285613</v>
      </c>
      <c r="CA204" s="103">
        <v>0</v>
      </c>
      <c r="CB204" s="97">
        <v>0</v>
      </c>
      <c r="CC204" s="97">
        <f t="shared" si="237"/>
        <v>0</v>
      </c>
      <c r="CD204" s="97">
        <f t="shared" si="238"/>
        <v>0</v>
      </c>
      <c r="CE204" s="102">
        <f t="shared" si="239"/>
        <v>0</v>
      </c>
      <c r="CF204" s="254">
        <f t="shared" si="240"/>
        <v>94673.290000000008</v>
      </c>
      <c r="CG204" s="97">
        <f t="shared" si="241"/>
        <v>89518.474776185976</v>
      </c>
      <c r="CH204" s="97">
        <f t="shared" si="242"/>
        <v>5154.8152238140319</v>
      </c>
      <c r="CI204" s="104">
        <f t="shared" si="243"/>
        <v>0</v>
      </c>
      <c r="CJ204" s="97">
        <f t="shared" si="244"/>
        <v>5154.8152238140319</v>
      </c>
      <c r="CK204" s="259">
        <f t="shared" si="193"/>
        <v>0.94555153598428843</v>
      </c>
      <c r="CL204" s="107">
        <v>18927.61</v>
      </c>
      <c r="CM204" s="108">
        <v>9463.35</v>
      </c>
      <c r="CN204" s="176">
        <f t="shared" si="245"/>
        <v>9464.26</v>
      </c>
      <c r="CR204" s="133"/>
      <c r="CS204" s="133"/>
    </row>
    <row r="205" spans="1:97" ht="15.75" customHeight="1" x14ac:dyDescent="0.2">
      <c r="A205" s="225">
        <v>199</v>
      </c>
      <c r="B205" s="223" t="s">
        <v>225</v>
      </c>
      <c r="C205" s="94">
        <v>1593.6</v>
      </c>
      <c r="D205" s="95">
        <v>4936.1971835961449</v>
      </c>
      <c r="E205" s="95">
        <v>5412.8094473180554</v>
      </c>
      <c r="F205" s="96">
        <f t="shared" si="194"/>
        <v>0</v>
      </c>
      <c r="G205" s="97">
        <f t="shared" si="195"/>
        <v>-476.61226372191049</v>
      </c>
      <c r="H205" s="164">
        <f t="shared" si="196"/>
        <v>-476.61226372191049</v>
      </c>
      <c r="I205" s="165">
        <v>4724.2427240617253</v>
      </c>
      <c r="J205" s="95">
        <v>6362.1828011339194</v>
      </c>
      <c r="K205" s="97">
        <f t="shared" si="197"/>
        <v>0</v>
      </c>
      <c r="L205" s="97">
        <f t="shared" si="198"/>
        <v>-1637.9400770721941</v>
      </c>
      <c r="M205" s="166">
        <f t="shared" si="199"/>
        <v>-1637.9400770721941</v>
      </c>
      <c r="N205" s="103">
        <v>6330.599899937748</v>
      </c>
      <c r="O205" s="98">
        <v>5525.09</v>
      </c>
      <c r="P205" s="99">
        <f t="shared" si="200"/>
        <v>805.50989993774783</v>
      </c>
      <c r="Q205" s="99">
        <f t="shared" si="201"/>
        <v>0</v>
      </c>
      <c r="R205" s="102">
        <f t="shared" si="202"/>
        <v>805.50989993774783</v>
      </c>
      <c r="S205" s="103">
        <v>319.5225660764778</v>
      </c>
      <c r="T205" s="97">
        <v>310.42</v>
      </c>
      <c r="U205" s="99">
        <f t="shared" si="203"/>
        <v>9.1025660764777854</v>
      </c>
      <c r="V205" s="101">
        <f t="shared" si="204"/>
        <v>0</v>
      </c>
      <c r="W205" s="102">
        <v>9.1025660764777854</v>
      </c>
      <c r="X205" s="103">
        <v>0</v>
      </c>
      <c r="Y205" s="97">
        <v>0</v>
      </c>
      <c r="Z205" s="99">
        <f t="shared" si="205"/>
        <v>0</v>
      </c>
      <c r="AA205" s="101">
        <f t="shared" si="206"/>
        <v>0</v>
      </c>
      <c r="AB205" s="102">
        <v>0</v>
      </c>
      <c r="AC205" s="103">
        <v>0</v>
      </c>
      <c r="AD205" s="97">
        <v>0</v>
      </c>
      <c r="AE205" s="97">
        <f t="shared" si="207"/>
        <v>0</v>
      </c>
      <c r="AF205" s="97">
        <f t="shared" si="208"/>
        <v>0</v>
      </c>
      <c r="AG205" s="252">
        <f t="shared" si="209"/>
        <v>0</v>
      </c>
      <c r="AH205" s="103">
        <v>9738.5348983734511</v>
      </c>
      <c r="AI205" s="97">
        <v>8686.4673416722053</v>
      </c>
      <c r="AJ205" s="99">
        <f t="shared" si="210"/>
        <v>1052.0675567012458</v>
      </c>
      <c r="AK205" s="181">
        <f t="shared" si="211"/>
        <v>0</v>
      </c>
      <c r="AL205" s="102">
        <f t="shared" si="212"/>
        <v>1052.0675567012458</v>
      </c>
      <c r="AM205" s="103">
        <v>1321.1088693245104</v>
      </c>
      <c r="AN205" s="97">
        <v>1145.3900000000001</v>
      </c>
      <c r="AO205" s="97">
        <f t="shared" si="213"/>
        <v>175.71886932451025</v>
      </c>
      <c r="AP205" s="97">
        <f t="shared" si="214"/>
        <v>0</v>
      </c>
      <c r="AQ205" s="252">
        <f t="shared" si="215"/>
        <v>175.71886932451025</v>
      </c>
      <c r="AR205" s="103">
        <v>58.954620802607906</v>
      </c>
      <c r="AS205" s="97">
        <v>0</v>
      </c>
      <c r="AT205" s="99">
        <f t="shared" si="216"/>
        <v>58.954620802607906</v>
      </c>
      <c r="AU205" s="181">
        <f t="shared" si="217"/>
        <v>0</v>
      </c>
      <c r="AV205" s="100">
        <f t="shared" si="218"/>
        <v>58.954620802607906</v>
      </c>
      <c r="AW205" s="103">
        <v>573.69053120535648</v>
      </c>
      <c r="AX205" s="97">
        <v>449.29</v>
      </c>
      <c r="AY205" s="97">
        <f t="shared" si="219"/>
        <v>124.40053120535646</v>
      </c>
      <c r="AZ205" s="97">
        <f t="shared" si="220"/>
        <v>0</v>
      </c>
      <c r="BA205" s="102">
        <f t="shared" si="221"/>
        <v>124.40053120535646</v>
      </c>
      <c r="BB205" s="103">
        <v>3596.7569097004944</v>
      </c>
      <c r="BC205" s="97">
        <v>1601.1399999999999</v>
      </c>
      <c r="BD205" s="99">
        <f t="shared" si="222"/>
        <v>1995.6169097004945</v>
      </c>
      <c r="BE205" s="181">
        <f t="shared" si="223"/>
        <v>0</v>
      </c>
      <c r="BF205" s="100">
        <f t="shared" si="224"/>
        <v>1995.6169097004945</v>
      </c>
      <c r="BG205" s="103">
        <v>18919.298950600663</v>
      </c>
      <c r="BH205" s="97">
        <v>39368.482361269387</v>
      </c>
      <c r="BI205" s="97">
        <f t="shared" si="225"/>
        <v>0</v>
      </c>
      <c r="BJ205" s="97">
        <f t="shared" si="226"/>
        <v>-20449.183410668724</v>
      </c>
      <c r="BK205" s="252">
        <f t="shared" si="227"/>
        <v>-20449.183410668724</v>
      </c>
      <c r="BL205" s="103">
        <v>2702.7671539501616</v>
      </c>
      <c r="BM205" s="97">
        <v>2419.950654337842</v>
      </c>
      <c r="BN205" s="99">
        <f t="shared" si="228"/>
        <v>282.8164996123196</v>
      </c>
      <c r="BO205" s="181">
        <f t="shared" si="229"/>
        <v>0</v>
      </c>
      <c r="BP205" s="100">
        <f t="shared" si="230"/>
        <v>282.8164996123196</v>
      </c>
      <c r="BQ205" s="103">
        <v>4.4620898018339421</v>
      </c>
      <c r="BR205" s="97">
        <v>0</v>
      </c>
      <c r="BS205" s="97">
        <f t="shared" si="231"/>
        <v>4.4620898018339421</v>
      </c>
      <c r="BT205" s="97">
        <f t="shared" si="232"/>
        <v>0</v>
      </c>
      <c r="BU205" s="102">
        <f t="shared" si="233"/>
        <v>4.4620898018339421</v>
      </c>
      <c r="BV205" s="103">
        <v>5424.6433878298203</v>
      </c>
      <c r="BW205" s="97">
        <v>5898.5599999999986</v>
      </c>
      <c r="BX205" s="99">
        <f t="shared" si="234"/>
        <v>0</v>
      </c>
      <c r="BY205" s="101">
        <f t="shared" si="235"/>
        <v>-473.91661217017827</v>
      </c>
      <c r="BZ205" s="250">
        <f t="shared" si="236"/>
        <v>-473.91661217017827</v>
      </c>
      <c r="CA205" s="103">
        <v>0</v>
      </c>
      <c r="CB205" s="97">
        <v>0</v>
      </c>
      <c r="CC205" s="97">
        <f t="shared" si="237"/>
        <v>0</v>
      </c>
      <c r="CD205" s="97">
        <f t="shared" si="238"/>
        <v>0</v>
      </c>
      <c r="CE205" s="102">
        <f t="shared" si="239"/>
        <v>0</v>
      </c>
      <c r="CF205" s="254">
        <f t="shared" si="240"/>
        <v>58650.779785260995</v>
      </c>
      <c r="CG205" s="97">
        <f t="shared" si="241"/>
        <v>77179.782605731409</v>
      </c>
      <c r="CH205" s="97">
        <f t="shared" si="242"/>
        <v>0</v>
      </c>
      <c r="CI205" s="104">
        <f t="shared" si="243"/>
        <v>-18529.002820470414</v>
      </c>
      <c r="CJ205" s="97">
        <f t="shared" si="244"/>
        <v>-18529.002820470414</v>
      </c>
      <c r="CK205" s="259">
        <f t="shared" si="193"/>
        <v>1.3159208264290934</v>
      </c>
      <c r="CL205" s="107">
        <v>1203.74</v>
      </c>
      <c r="CM205" s="108">
        <v>5717.69</v>
      </c>
      <c r="CN205" s="176"/>
      <c r="CR205" s="133"/>
      <c r="CS205" s="133"/>
    </row>
    <row r="206" spans="1:97" ht="15.75" customHeight="1" x14ac:dyDescent="0.2">
      <c r="A206" s="225">
        <v>200</v>
      </c>
      <c r="B206" s="223" t="s">
        <v>226</v>
      </c>
      <c r="C206" s="94">
        <v>342.8</v>
      </c>
      <c r="D206" s="95">
        <v>889.9190744930147</v>
      </c>
      <c r="E206" s="95">
        <v>1003.7632739376213</v>
      </c>
      <c r="F206" s="96">
        <f t="shared" si="194"/>
        <v>0</v>
      </c>
      <c r="G206" s="97">
        <f t="shared" si="195"/>
        <v>-113.8441994446066</v>
      </c>
      <c r="H206" s="164">
        <f t="shared" si="196"/>
        <v>-113.8441994446066</v>
      </c>
      <c r="I206" s="165">
        <v>2591.9196915185335</v>
      </c>
      <c r="J206" s="95">
        <v>3036.2918879999997</v>
      </c>
      <c r="K206" s="97">
        <f t="shared" si="197"/>
        <v>0</v>
      </c>
      <c r="L206" s="97">
        <f t="shared" si="198"/>
        <v>-444.37219648146629</v>
      </c>
      <c r="M206" s="166">
        <f t="shared" si="199"/>
        <v>-444.37219648146629</v>
      </c>
      <c r="N206" s="103">
        <v>2107.3785575352676</v>
      </c>
      <c r="O206" s="98">
        <v>1817.9899999999998</v>
      </c>
      <c r="P206" s="99">
        <f t="shared" si="200"/>
        <v>289.38855753526786</v>
      </c>
      <c r="Q206" s="99">
        <f t="shared" si="201"/>
        <v>0</v>
      </c>
      <c r="R206" s="102">
        <f t="shared" si="202"/>
        <v>289.38855753526786</v>
      </c>
      <c r="S206" s="103">
        <v>61.363016731297002</v>
      </c>
      <c r="T206" s="97">
        <v>271.89999999999998</v>
      </c>
      <c r="U206" s="99">
        <f t="shared" si="203"/>
        <v>0</v>
      </c>
      <c r="V206" s="101">
        <f t="shared" si="204"/>
        <v>-210.53698326870298</v>
      </c>
      <c r="W206" s="102">
        <v>-210.53698326870298</v>
      </c>
      <c r="X206" s="103">
        <v>0</v>
      </c>
      <c r="Y206" s="97">
        <v>0</v>
      </c>
      <c r="Z206" s="99">
        <f t="shared" si="205"/>
        <v>0</v>
      </c>
      <c r="AA206" s="101">
        <f t="shared" si="206"/>
        <v>0</v>
      </c>
      <c r="AB206" s="102">
        <v>0</v>
      </c>
      <c r="AC206" s="103">
        <v>0</v>
      </c>
      <c r="AD206" s="97">
        <v>0</v>
      </c>
      <c r="AE206" s="97">
        <f t="shared" si="207"/>
        <v>0</v>
      </c>
      <c r="AF206" s="97">
        <f t="shared" si="208"/>
        <v>0</v>
      </c>
      <c r="AG206" s="252">
        <f t="shared" si="209"/>
        <v>0</v>
      </c>
      <c r="AH206" s="103">
        <v>1227.7477865564147</v>
      </c>
      <c r="AI206" s="97">
        <v>874.20999999999992</v>
      </c>
      <c r="AJ206" s="99">
        <f t="shared" si="210"/>
        <v>353.53778655641474</v>
      </c>
      <c r="AK206" s="181">
        <f t="shared" si="211"/>
        <v>0</v>
      </c>
      <c r="AL206" s="102">
        <f t="shared" si="212"/>
        <v>353.53778655641474</v>
      </c>
      <c r="AM206" s="103">
        <v>259.83596408518804</v>
      </c>
      <c r="AN206" s="97">
        <v>226.24999999999997</v>
      </c>
      <c r="AO206" s="97">
        <f t="shared" si="213"/>
        <v>33.585964085188067</v>
      </c>
      <c r="AP206" s="97">
        <f t="shared" si="214"/>
        <v>0</v>
      </c>
      <c r="AQ206" s="252">
        <f t="shared" si="215"/>
        <v>33.585964085188067</v>
      </c>
      <c r="AR206" s="103">
        <v>10.115815263173143</v>
      </c>
      <c r="AS206" s="97">
        <v>0</v>
      </c>
      <c r="AT206" s="99">
        <f t="shared" si="216"/>
        <v>10.115815263173143</v>
      </c>
      <c r="AU206" s="181">
        <f t="shared" si="217"/>
        <v>0</v>
      </c>
      <c r="AV206" s="100">
        <f t="shared" si="218"/>
        <v>10.115815263173143</v>
      </c>
      <c r="AW206" s="103">
        <v>313.48768422565405</v>
      </c>
      <c r="AX206" s="97">
        <v>387.76</v>
      </c>
      <c r="AY206" s="97">
        <f t="shared" si="219"/>
        <v>0</v>
      </c>
      <c r="AZ206" s="97">
        <f t="shared" si="220"/>
        <v>-74.272315774345941</v>
      </c>
      <c r="BA206" s="102">
        <f t="shared" si="221"/>
        <v>-74.272315774345941</v>
      </c>
      <c r="BB206" s="103">
        <v>259.85076224543366</v>
      </c>
      <c r="BC206" s="97">
        <v>563.66</v>
      </c>
      <c r="BD206" s="99">
        <f t="shared" si="222"/>
        <v>0</v>
      </c>
      <c r="BE206" s="181">
        <f t="shared" si="223"/>
        <v>-303.80923775456631</v>
      </c>
      <c r="BF206" s="100">
        <f t="shared" si="224"/>
        <v>-303.80923775456631</v>
      </c>
      <c r="BG206" s="103">
        <v>2433.3697664196561</v>
      </c>
      <c r="BH206" s="97">
        <v>11916.098755032046</v>
      </c>
      <c r="BI206" s="97">
        <f t="shared" si="225"/>
        <v>0</v>
      </c>
      <c r="BJ206" s="97">
        <f t="shared" si="226"/>
        <v>-9482.7289886123908</v>
      </c>
      <c r="BK206" s="252">
        <f t="shared" si="227"/>
        <v>-9482.7289886123908</v>
      </c>
      <c r="BL206" s="103">
        <v>1015.0323543946643</v>
      </c>
      <c r="BM206" s="97">
        <v>1155.0946966410311</v>
      </c>
      <c r="BN206" s="99">
        <f t="shared" si="228"/>
        <v>0</v>
      </c>
      <c r="BO206" s="181">
        <f t="shared" si="229"/>
        <v>-140.06234224636682</v>
      </c>
      <c r="BP206" s="100">
        <f t="shared" si="230"/>
        <v>-140.06234224636682</v>
      </c>
      <c r="BQ206" s="103">
        <v>10.807038582650588</v>
      </c>
      <c r="BR206" s="97">
        <v>0</v>
      </c>
      <c r="BS206" s="97">
        <f t="shared" si="231"/>
        <v>10.807038582650588</v>
      </c>
      <c r="BT206" s="97">
        <f t="shared" si="232"/>
        <v>0</v>
      </c>
      <c r="BU206" s="102">
        <f t="shared" si="233"/>
        <v>10.807038582650588</v>
      </c>
      <c r="BV206" s="103">
        <v>1381.3124416710552</v>
      </c>
      <c r="BW206" s="97">
        <v>837.58</v>
      </c>
      <c r="BX206" s="99">
        <f t="shared" si="234"/>
        <v>543.7324416710552</v>
      </c>
      <c r="BY206" s="101">
        <f t="shared" si="235"/>
        <v>0</v>
      </c>
      <c r="BZ206" s="250">
        <f t="shared" si="236"/>
        <v>543.7324416710552</v>
      </c>
      <c r="CA206" s="103">
        <v>0</v>
      </c>
      <c r="CB206" s="97">
        <v>0</v>
      </c>
      <c r="CC206" s="97">
        <f t="shared" si="237"/>
        <v>0</v>
      </c>
      <c r="CD206" s="97">
        <f t="shared" si="238"/>
        <v>0</v>
      </c>
      <c r="CE206" s="102">
        <f t="shared" si="239"/>
        <v>0</v>
      </c>
      <c r="CF206" s="254">
        <f t="shared" si="240"/>
        <v>12562.139953722002</v>
      </c>
      <c r="CG206" s="97">
        <f t="shared" si="241"/>
        <v>22090.598613610699</v>
      </c>
      <c r="CH206" s="97">
        <f t="shared" si="242"/>
        <v>0</v>
      </c>
      <c r="CI206" s="104">
        <f t="shared" si="243"/>
        <v>-9528.4586598886963</v>
      </c>
      <c r="CJ206" s="97">
        <f t="shared" si="244"/>
        <v>-9528.4586598886963</v>
      </c>
      <c r="CK206" s="259">
        <f t="shared" si="193"/>
        <v>1.758506010519771</v>
      </c>
      <c r="CL206" s="107">
        <v>538.58000000000004</v>
      </c>
      <c r="CM206" s="108">
        <v>1216.6400000000001</v>
      </c>
      <c r="CN206" s="176"/>
      <c r="CR206" s="133"/>
      <c r="CS206" s="133"/>
    </row>
    <row r="207" spans="1:97" ht="15.75" customHeight="1" x14ac:dyDescent="0.2">
      <c r="A207" s="225">
        <v>201</v>
      </c>
      <c r="B207" s="223" t="s">
        <v>227</v>
      </c>
      <c r="C207" s="94">
        <v>2460.27</v>
      </c>
      <c r="D207" s="95">
        <v>5515.0625975146631</v>
      </c>
      <c r="E207" s="95">
        <v>6268.2970277886834</v>
      </c>
      <c r="F207" s="96">
        <f t="shared" si="194"/>
        <v>0</v>
      </c>
      <c r="G207" s="97">
        <f t="shared" si="195"/>
        <v>-753.23443027402027</v>
      </c>
      <c r="H207" s="164">
        <f t="shared" si="196"/>
        <v>-753.23443027402027</v>
      </c>
      <c r="I207" s="165">
        <v>13538.535416374212</v>
      </c>
      <c r="J207" s="95">
        <v>13063.891891836722</v>
      </c>
      <c r="K207" s="97">
        <f t="shared" si="197"/>
        <v>474.64352453749052</v>
      </c>
      <c r="L207" s="97">
        <f t="shared" si="198"/>
        <v>0</v>
      </c>
      <c r="M207" s="166">
        <f t="shared" si="199"/>
        <v>474.64352453749052</v>
      </c>
      <c r="N207" s="103">
        <v>10824.652658657766</v>
      </c>
      <c r="O207" s="98">
        <v>9131.11</v>
      </c>
      <c r="P207" s="99">
        <f t="shared" si="200"/>
        <v>1693.5426586577651</v>
      </c>
      <c r="Q207" s="99">
        <f t="shared" si="201"/>
        <v>0</v>
      </c>
      <c r="R207" s="102">
        <f t="shared" si="202"/>
        <v>1693.5426586577651</v>
      </c>
      <c r="S207" s="103">
        <v>460.10495986665012</v>
      </c>
      <c r="T207" s="97">
        <v>569.54999999999995</v>
      </c>
      <c r="U207" s="99">
        <f t="shared" si="203"/>
        <v>0</v>
      </c>
      <c r="V207" s="101">
        <f t="shared" si="204"/>
        <v>-109.44504013334983</v>
      </c>
      <c r="W207" s="102">
        <v>-109.44504013334983</v>
      </c>
      <c r="X207" s="103">
        <v>0</v>
      </c>
      <c r="Y207" s="97">
        <v>0</v>
      </c>
      <c r="Z207" s="99">
        <f t="shared" si="205"/>
        <v>0</v>
      </c>
      <c r="AA207" s="101">
        <f t="shared" si="206"/>
        <v>0</v>
      </c>
      <c r="AB207" s="102">
        <v>0</v>
      </c>
      <c r="AC207" s="103">
        <v>0</v>
      </c>
      <c r="AD207" s="97">
        <v>0</v>
      </c>
      <c r="AE207" s="97">
        <f t="shared" si="207"/>
        <v>0</v>
      </c>
      <c r="AF207" s="97">
        <f t="shared" si="208"/>
        <v>0</v>
      </c>
      <c r="AG207" s="252">
        <f t="shared" si="209"/>
        <v>0</v>
      </c>
      <c r="AH207" s="103">
        <v>13919.905742968545</v>
      </c>
      <c r="AI207" s="97">
        <v>7799.9239507861585</v>
      </c>
      <c r="AJ207" s="99">
        <f t="shared" si="210"/>
        <v>6119.9817921823869</v>
      </c>
      <c r="AK207" s="181">
        <f t="shared" si="211"/>
        <v>0</v>
      </c>
      <c r="AL207" s="102">
        <f t="shared" si="212"/>
        <v>6119.9817921823869</v>
      </c>
      <c r="AM207" s="103">
        <v>1014.9260204533757</v>
      </c>
      <c r="AN207" s="97">
        <v>874.89</v>
      </c>
      <c r="AO207" s="97">
        <f t="shared" si="213"/>
        <v>140.03602045337573</v>
      </c>
      <c r="AP207" s="97">
        <f t="shared" si="214"/>
        <v>0</v>
      </c>
      <c r="AQ207" s="252">
        <f t="shared" si="215"/>
        <v>140.03602045337573</v>
      </c>
      <c r="AR207" s="103">
        <v>44.284845052770812</v>
      </c>
      <c r="AS207" s="97">
        <v>0</v>
      </c>
      <c r="AT207" s="99">
        <f t="shared" si="216"/>
        <v>44.284845052770812</v>
      </c>
      <c r="AU207" s="181">
        <f t="shared" si="217"/>
        <v>0</v>
      </c>
      <c r="AV207" s="100">
        <f t="shared" si="218"/>
        <v>44.284845052770812</v>
      </c>
      <c r="AW207" s="103">
        <v>4927.0223206612372</v>
      </c>
      <c r="AX207" s="97">
        <v>3981.66</v>
      </c>
      <c r="AY207" s="97">
        <f t="shared" si="219"/>
        <v>945.36232066123739</v>
      </c>
      <c r="AZ207" s="97">
        <f t="shared" si="220"/>
        <v>0</v>
      </c>
      <c r="BA207" s="102">
        <f t="shared" si="221"/>
        <v>945.36232066123739</v>
      </c>
      <c r="BB207" s="103">
        <v>3209.6804181859466</v>
      </c>
      <c r="BC207" s="97">
        <v>2415.7000000000003</v>
      </c>
      <c r="BD207" s="99">
        <f t="shared" si="222"/>
        <v>793.98041818594629</v>
      </c>
      <c r="BE207" s="181">
        <f t="shared" si="223"/>
        <v>0</v>
      </c>
      <c r="BF207" s="100">
        <f t="shared" si="224"/>
        <v>793.98041818594629</v>
      </c>
      <c r="BG207" s="103">
        <v>19760.947904412627</v>
      </c>
      <c r="BH207" s="97">
        <v>40215.977239561289</v>
      </c>
      <c r="BI207" s="97">
        <f t="shared" si="225"/>
        <v>0</v>
      </c>
      <c r="BJ207" s="97">
        <f t="shared" si="226"/>
        <v>-20455.029335148662</v>
      </c>
      <c r="BK207" s="252">
        <f t="shared" si="227"/>
        <v>-20455.029335148662</v>
      </c>
      <c r="BL207" s="103">
        <v>5909.9460179428743</v>
      </c>
      <c r="BM207" s="97">
        <v>4758.6493524243506</v>
      </c>
      <c r="BN207" s="99">
        <f t="shared" si="228"/>
        <v>1151.2966655185237</v>
      </c>
      <c r="BO207" s="181">
        <f t="shared" si="229"/>
        <v>0</v>
      </c>
      <c r="BP207" s="100">
        <f t="shared" si="230"/>
        <v>1151.2966655185237</v>
      </c>
      <c r="BQ207" s="103">
        <v>4.9211743032031858</v>
      </c>
      <c r="BR207" s="97">
        <v>0</v>
      </c>
      <c r="BS207" s="97">
        <f t="shared" si="231"/>
        <v>4.9211743032031858</v>
      </c>
      <c r="BT207" s="97">
        <f t="shared" si="232"/>
        <v>0</v>
      </c>
      <c r="BU207" s="102">
        <f t="shared" si="233"/>
        <v>4.9211743032031858</v>
      </c>
      <c r="BV207" s="103">
        <v>5655.339923606125</v>
      </c>
      <c r="BW207" s="97">
        <v>14903.629999999997</v>
      </c>
      <c r="BX207" s="99">
        <f t="shared" si="234"/>
        <v>0</v>
      </c>
      <c r="BY207" s="101">
        <f t="shared" si="235"/>
        <v>-9248.2900763938724</v>
      </c>
      <c r="BZ207" s="250">
        <f t="shared" si="236"/>
        <v>-9248.2900763938724</v>
      </c>
      <c r="CA207" s="103">
        <v>0</v>
      </c>
      <c r="CB207" s="97">
        <v>0</v>
      </c>
      <c r="CC207" s="97">
        <f t="shared" si="237"/>
        <v>0</v>
      </c>
      <c r="CD207" s="97">
        <f t="shared" si="238"/>
        <v>0</v>
      </c>
      <c r="CE207" s="102">
        <f t="shared" si="239"/>
        <v>0</v>
      </c>
      <c r="CF207" s="254">
        <f t="shared" si="240"/>
        <v>84785.33</v>
      </c>
      <c r="CG207" s="97">
        <f t="shared" si="241"/>
        <v>103983.27946239719</v>
      </c>
      <c r="CH207" s="97">
        <f t="shared" si="242"/>
        <v>0</v>
      </c>
      <c r="CI207" s="104">
        <f t="shared" si="243"/>
        <v>-19197.949462397184</v>
      </c>
      <c r="CJ207" s="97">
        <f t="shared" si="244"/>
        <v>-19197.949462397184</v>
      </c>
      <c r="CK207" s="259">
        <f t="shared" si="193"/>
        <v>1.2264300848082703</v>
      </c>
      <c r="CL207" s="107">
        <v>3375.19</v>
      </c>
      <c r="CM207" s="108">
        <v>8281.9199999999983</v>
      </c>
      <c r="CN207" s="176"/>
      <c r="CR207" s="133"/>
      <c r="CS207" s="133"/>
    </row>
    <row r="208" spans="1:97" ht="15.75" customHeight="1" x14ac:dyDescent="0.2">
      <c r="A208" s="225">
        <v>202</v>
      </c>
      <c r="B208" s="223" t="s">
        <v>228</v>
      </c>
      <c r="C208" s="94">
        <v>1504.9</v>
      </c>
      <c r="D208" s="95">
        <v>3468.680676686266</v>
      </c>
      <c r="E208" s="95">
        <v>3987.0291800784412</v>
      </c>
      <c r="F208" s="96">
        <f t="shared" si="194"/>
        <v>0</v>
      </c>
      <c r="G208" s="97">
        <f t="shared" si="195"/>
        <v>-518.34850339217519</v>
      </c>
      <c r="H208" s="164">
        <f t="shared" si="196"/>
        <v>-518.34850339217519</v>
      </c>
      <c r="I208" s="165">
        <v>10263.107969974822</v>
      </c>
      <c r="J208" s="95">
        <v>10488.910607883374</v>
      </c>
      <c r="K208" s="97">
        <f t="shared" si="197"/>
        <v>0</v>
      </c>
      <c r="L208" s="97">
        <f t="shared" si="198"/>
        <v>-225.80263790855133</v>
      </c>
      <c r="M208" s="166">
        <f t="shared" si="199"/>
        <v>-225.80263790855133</v>
      </c>
      <c r="N208" s="103">
        <v>7898.2232620663926</v>
      </c>
      <c r="O208" s="98">
        <v>6731.9399999999987</v>
      </c>
      <c r="P208" s="99">
        <f t="shared" si="200"/>
        <v>1166.2832620663939</v>
      </c>
      <c r="Q208" s="99">
        <f t="shared" si="201"/>
        <v>0</v>
      </c>
      <c r="R208" s="102">
        <f t="shared" si="202"/>
        <v>1166.2832620663939</v>
      </c>
      <c r="S208" s="103">
        <v>303.26457296733508</v>
      </c>
      <c r="T208" s="97">
        <v>309.04999999999995</v>
      </c>
      <c r="U208" s="99">
        <f t="shared" si="203"/>
        <v>0</v>
      </c>
      <c r="V208" s="101">
        <f t="shared" si="204"/>
        <v>-5.7854270326648702</v>
      </c>
      <c r="W208" s="102">
        <v>-5.7854270326648702</v>
      </c>
      <c r="X208" s="103">
        <v>0</v>
      </c>
      <c r="Y208" s="97">
        <v>0</v>
      </c>
      <c r="Z208" s="99">
        <f t="shared" si="205"/>
        <v>0</v>
      </c>
      <c r="AA208" s="101">
        <f t="shared" si="206"/>
        <v>0</v>
      </c>
      <c r="AB208" s="102">
        <v>0</v>
      </c>
      <c r="AC208" s="103">
        <v>0</v>
      </c>
      <c r="AD208" s="97">
        <v>0</v>
      </c>
      <c r="AE208" s="97">
        <f t="shared" si="207"/>
        <v>0</v>
      </c>
      <c r="AF208" s="97">
        <f t="shared" si="208"/>
        <v>0</v>
      </c>
      <c r="AG208" s="252">
        <f t="shared" si="209"/>
        <v>0</v>
      </c>
      <c r="AH208" s="103">
        <v>8623.569916363389</v>
      </c>
      <c r="AI208" s="97">
        <v>6327.6337558286514</v>
      </c>
      <c r="AJ208" s="99">
        <f t="shared" si="210"/>
        <v>2295.9361605347376</v>
      </c>
      <c r="AK208" s="181">
        <f t="shared" si="211"/>
        <v>0</v>
      </c>
      <c r="AL208" s="102">
        <f t="shared" si="212"/>
        <v>2295.9361605347376</v>
      </c>
      <c r="AM208" s="103">
        <v>639.56372067358961</v>
      </c>
      <c r="AN208" s="97">
        <v>558.14999999999986</v>
      </c>
      <c r="AO208" s="97">
        <f t="shared" si="213"/>
        <v>81.413720673589751</v>
      </c>
      <c r="AP208" s="97">
        <f t="shared" si="214"/>
        <v>0</v>
      </c>
      <c r="AQ208" s="252">
        <f t="shared" si="215"/>
        <v>81.413720673589751</v>
      </c>
      <c r="AR208" s="103">
        <v>28.592558787627485</v>
      </c>
      <c r="AS208" s="97">
        <v>0</v>
      </c>
      <c r="AT208" s="99">
        <f t="shared" si="216"/>
        <v>28.592558787627485</v>
      </c>
      <c r="AU208" s="181">
        <f t="shared" si="217"/>
        <v>0</v>
      </c>
      <c r="AV208" s="100">
        <f t="shared" si="218"/>
        <v>28.592558787627485</v>
      </c>
      <c r="AW208" s="103">
        <v>3248.9782864663634</v>
      </c>
      <c r="AX208" s="97">
        <v>2659.47</v>
      </c>
      <c r="AY208" s="97">
        <f t="shared" si="219"/>
        <v>589.50828646636364</v>
      </c>
      <c r="AZ208" s="97">
        <f t="shared" si="220"/>
        <v>0</v>
      </c>
      <c r="BA208" s="102">
        <f t="shared" si="221"/>
        <v>589.50828646636364</v>
      </c>
      <c r="BB208" s="103">
        <v>1300.2098081257554</v>
      </c>
      <c r="BC208" s="97">
        <v>1692.67</v>
      </c>
      <c r="BD208" s="99">
        <f t="shared" si="222"/>
        <v>0</v>
      </c>
      <c r="BE208" s="181">
        <f t="shared" si="223"/>
        <v>-392.46019187424463</v>
      </c>
      <c r="BF208" s="100">
        <f t="shared" si="224"/>
        <v>-392.46019187424463</v>
      </c>
      <c r="BG208" s="103">
        <v>11514.372063593608</v>
      </c>
      <c r="BH208" s="97">
        <v>12788.821493040856</v>
      </c>
      <c r="BI208" s="97">
        <f t="shared" si="225"/>
        <v>0</v>
      </c>
      <c r="BJ208" s="97">
        <f t="shared" si="226"/>
        <v>-1274.4494294472479</v>
      </c>
      <c r="BK208" s="252">
        <f t="shared" si="227"/>
        <v>-1274.4494294472479</v>
      </c>
      <c r="BL208" s="103">
        <v>4461.8795627087147</v>
      </c>
      <c r="BM208" s="97">
        <v>3857.4949966925074</v>
      </c>
      <c r="BN208" s="99">
        <f t="shared" si="228"/>
        <v>604.38456601620737</v>
      </c>
      <c r="BO208" s="181">
        <f t="shared" si="229"/>
        <v>0</v>
      </c>
      <c r="BP208" s="100">
        <f t="shared" si="230"/>
        <v>604.38456601620737</v>
      </c>
      <c r="BQ208" s="103">
        <v>4.8156524189231078</v>
      </c>
      <c r="BR208" s="97">
        <v>0</v>
      </c>
      <c r="BS208" s="97">
        <f t="shared" si="231"/>
        <v>4.8156524189231078</v>
      </c>
      <c r="BT208" s="97">
        <f t="shared" si="232"/>
        <v>0</v>
      </c>
      <c r="BU208" s="102">
        <f t="shared" si="233"/>
        <v>4.8156524189231078</v>
      </c>
      <c r="BV208" s="103">
        <v>3338.5317463817155</v>
      </c>
      <c r="BW208" s="97">
        <v>3877.1800000000012</v>
      </c>
      <c r="BX208" s="99">
        <f t="shared" si="234"/>
        <v>0</v>
      </c>
      <c r="BY208" s="101">
        <f t="shared" si="235"/>
        <v>-538.64825361828571</v>
      </c>
      <c r="BZ208" s="250">
        <f t="shared" si="236"/>
        <v>-538.64825361828571</v>
      </c>
      <c r="CA208" s="103">
        <v>0</v>
      </c>
      <c r="CB208" s="97">
        <v>0</v>
      </c>
      <c r="CC208" s="97">
        <f t="shared" si="237"/>
        <v>0</v>
      </c>
      <c r="CD208" s="97">
        <f t="shared" si="238"/>
        <v>0</v>
      </c>
      <c r="CE208" s="102">
        <f t="shared" si="239"/>
        <v>0</v>
      </c>
      <c r="CF208" s="254">
        <f t="shared" si="240"/>
        <v>55093.7897972145</v>
      </c>
      <c r="CG208" s="97">
        <f t="shared" si="241"/>
        <v>53278.350033523828</v>
      </c>
      <c r="CH208" s="97">
        <f t="shared" si="242"/>
        <v>1815.4397636906724</v>
      </c>
      <c r="CI208" s="104">
        <f t="shared" si="243"/>
        <v>0</v>
      </c>
      <c r="CJ208" s="97">
        <f t="shared" si="244"/>
        <v>1815.4397636906724</v>
      </c>
      <c r="CK208" s="259">
        <f t="shared" si="193"/>
        <v>0.96704819598773617</v>
      </c>
      <c r="CL208" s="107">
        <v>4969.5200000000004</v>
      </c>
      <c r="CM208" s="108">
        <v>5341.01</v>
      </c>
      <c r="CN208" s="176"/>
      <c r="CR208" s="133"/>
      <c r="CS208" s="133"/>
    </row>
    <row r="209" spans="1:97" ht="15.75" customHeight="1" x14ac:dyDescent="0.2">
      <c r="A209" s="225">
        <v>203</v>
      </c>
      <c r="B209" s="223" t="s">
        <v>229</v>
      </c>
      <c r="C209" s="94">
        <v>619.70000000000005</v>
      </c>
      <c r="D209" s="95">
        <v>704.29862688053561</v>
      </c>
      <c r="E209" s="95">
        <v>798.96256007696184</v>
      </c>
      <c r="F209" s="96">
        <f t="shared" si="194"/>
        <v>0</v>
      </c>
      <c r="G209" s="97">
        <f t="shared" si="195"/>
        <v>-94.663933196426228</v>
      </c>
      <c r="H209" s="164">
        <f t="shared" si="196"/>
        <v>-94.663933196426228</v>
      </c>
      <c r="I209" s="165">
        <v>3569.1689020718427</v>
      </c>
      <c r="J209" s="95">
        <v>4568.9116402321879</v>
      </c>
      <c r="K209" s="97">
        <f t="shared" si="197"/>
        <v>0</v>
      </c>
      <c r="L209" s="97">
        <f t="shared" si="198"/>
        <v>-999.7427381603452</v>
      </c>
      <c r="M209" s="166">
        <f t="shared" si="199"/>
        <v>-999.7427381603452</v>
      </c>
      <c r="N209" s="103">
        <v>2282.9669781323851</v>
      </c>
      <c r="O209" s="98">
        <v>2156.7799999999997</v>
      </c>
      <c r="P209" s="99">
        <f t="shared" si="200"/>
        <v>126.18697813238532</v>
      </c>
      <c r="Q209" s="99">
        <f t="shared" si="201"/>
        <v>0</v>
      </c>
      <c r="R209" s="102">
        <f t="shared" si="202"/>
        <v>126.18697813238532</v>
      </c>
      <c r="S209" s="103">
        <v>0</v>
      </c>
      <c r="T209" s="97">
        <v>208.39</v>
      </c>
      <c r="U209" s="99">
        <f t="shared" si="203"/>
        <v>0</v>
      </c>
      <c r="V209" s="101">
        <f t="shared" si="204"/>
        <v>-208.39</v>
      </c>
      <c r="W209" s="102">
        <v>-208.39</v>
      </c>
      <c r="X209" s="103">
        <v>0</v>
      </c>
      <c r="Y209" s="97">
        <v>0</v>
      </c>
      <c r="Z209" s="99">
        <f t="shared" si="205"/>
        <v>0</v>
      </c>
      <c r="AA209" s="101">
        <f t="shared" si="206"/>
        <v>0</v>
      </c>
      <c r="AB209" s="102">
        <v>0</v>
      </c>
      <c r="AC209" s="103">
        <v>0</v>
      </c>
      <c r="AD209" s="97">
        <v>0</v>
      </c>
      <c r="AE209" s="97">
        <f t="shared" si="207"/>
        <v>0</v>
      </c>
      <c r="AF209" s="97">
        <f t="shared" si="208"/>
        <v>0</v>
      </c>
      <c r="AG209" s="252">
        <f t="shared" si="209"/>
        <v>0</v>
      </c>
      <c r="AH209" s="103">
        <v>3417.0183079608223</v>
      </c>
      <c r="AI209" s="97">
        <v>1406.6</v>
      </c>
      <c r="AJ209" s="99">
        <f t="shared" si="210"/>
        <v>2010.4183079608224</v>
      </c>
      <c r="AK209" s="181">
        <f t="shared" si="211"/>
        <v>0</v>
      </c>
      <c r="AL209" s="102">
        <f t="shared" si="212"/>
        <v>2010.4183079608224</v>
      </c>
      <c r="AM209" s="103">
        <v>0</v>
      </c>
      <c r="AN209" s="97">
        <v>0</v>
      </c>
      <c r="AO209" s="97">
        <f t="shared" si="213"/>
        <v>0</v>
      </c>
      <c r="AP209" s="97">
        <f t="shared" si="214"/>
        <v>0</v>
      </c>
      <c r="AQ209" s="252">
        <f t="shared" si="215"/>
        <v>0</v>
      </c>
      <c r="AR209" s="103">
        <v>0</v>
      </c>
      <c r="AS209" s="97">
        <v>0</v>
      </c>
      <c r="AT209" s="99">
        <f t="shared" si="216"/>
        <v>0</v>
      </c>
      <c r="AU209" s="181">
        <f t="shared" si="217"/>
        <v>0</v>
      </c>
      <c r="AV209" s="100">
        <f t="shared" si="218"/>
        <v>0</v>
      </c>
      <c r="AW209" s="103">
        <v>818.62050758812325</v>
      </c>
      <c r="AX209" s="97">
        <v>915.83</v>
      </c>
      <c r="AY209" s="97">
        <f t="shared" si="219"/>
        <v>0</v>
      </c>
      <c r="AZ209" s="97">
        <f t="shared" si="220"/>
        <v>-97.209492411876795</v>
      </c>
      <c r="BA209" s="102">
        <f t="shared" si="221"/>
        <v>-97.209492411876795</v>
      </c>
      <c r="BB209" s="103">
        <v>745.49561033981774</v>
      </c>
      <c r="BC209" s="97">
        <v>865.68999999999994</v>
      </c>
      <c r="BD209" s="99">
        <f t="shared" si="222"/>
        <v>0</v>
      </c>
      <c r="BE209" s="181">
        <f t="shared" si="223"/>
        <v>-120.1943896601822</v>
      </c>
      <c r="BF209" s="100">
        <f t="shared" si="224"/>
        <v>-120.1943896601822</v>
      </c>
      <c r="BG209" s="103">
        <v>6756.280929303518</v>
      </c>
      <c r="BH209" s="97">
        <v>4053.4875100640947</v>
      </c>
      <c r="BI209" s="97">
        <f t="shared" si="225"/>
        <v>2702.7934192394232</v>
      </c>
      <c r="BJ209" s="97">
        <f t="shared" si="226"/>
        <v>0</v>
      </c>
      <c r="BK209" s="252">
        <f t="shared" si="227"/>
        <v>2702.7934192394232</v>
      </c>
      <c r="BL209" s="103">
        <v>1591.0837666451068</v>
      </c>
      <c r="BM209" s="97">
        <v>1704.2404711118088</v>
      </c>
      <c r="BN209" s="99">
        <f t="shared" si="228"/>
        <v>0</v>
      </c>
      <c r="BO209" s="181">
        <f t="shared" si="229"/>
        <v>-113.15670446670197</v>
      </c>
      <c r="BP209" s="100">
        <f t="shared" si="230"/>
        <v>-113.15670446670197</v>
      </c>
      <c r="BQ209" s="103">
        <v>10.225653318923715</v>
      </c>
      <c r="BR209" s="97">
        <v>0</v>
      </c>
      <c r="BS209" s="97">
        <f t="shared" si="231"/>
        <v>10.225653318923715</v>
      </c>
      <c r="BT209" s="97">
        <f t="shared" si="232"/>
        <v>0</v>
      </c>
      <c r="BU209" s="102">
        <f t="shared" si="233"/>
        <v>10.225653318923715</v>
      </c>
      <c r="BV209" s="103">
        <v>2458.6706340994269</v>
      </c>
      <c r="BW209" s="97">
        <v>1077.5899999999999</v>
      </c>
      <c r="BX209" s="99">
        <f t="shared" si="234"/>
        <v>1381.080634099427</v>
      </c>
      <c r="BY209" s="101">
        <f t="shared" si="235"/>
        <v>0</v>
      </c>
      <c r="BZ209" s="250">
        <f t="shared" si="236"/>
        <v>1381.080634099427</v>
      </c>
      <c r="CA209" s="103">
        <v>0</v>
      </c>
      <c r="CB209" s="97">
        <v>0</v>
      </c>
      <c r="CC209" s="97">
        <f t="shared" si="237"/>
        <v>0</v>
      </c>
      <c r="CD209" s="97">
        <f t="shared" si="238"/>
        <v>0</v>
      </c>
      <c r="CE209" s="102">
        <f t="shared" si="239"/>
        <v>0</v>
      </c>
      <c r="CF209" s="254">
        <f t="shared" si="240"/>
        <v>22353.829916340503</v>
      </c>
      <c r="CG209" s="97">
        <f t="shared" si="241"/>
        <v>17756.482181485055</v>
      </c>
      <c r="CH209" s="97">
        <f t="shared" si="242"/>
        <v>4597.3477348554479</v>
      </c>
      <c r="CI209" s="104">
        <f t="shared" si="243"/>
        <v>0</v>
      </c>
      <c r="CJ209" s="97">
        <f t="shared" si="244"/>
        <v>4597.3477348554479</v>
      </c>
      <c r="CK209" s="259">
        <f t="shared" si="193"/>
        <v>0.79433735730919131</v>
      </c>
      <c r="CL209" s="107">
        <v>8273.48</v>
      </c>
      <c r="CM209" s="108">
        <v>2128.3000000000002</v>
      </c>
      <c r="CN209" s="176">
        <f t="shared" si="245"/>
        <v>6145.1799999999994</v>
      </c>
      <c r="CR209" s="133"/>
      <c r="CS209" s="133"/>
    </row>
    <row r="210" spans="1:97" ht="15.75" customHeight="1" x14ac:dyDescent="0.2">
      <c r="A210" s="225">
        <v>204</v>
      </c>
      <c r="B210" s="223" t="s">
        <v>230</v>
      </c>
      <c r="C210" s="94">
        <v>263.10000000000002</v>
      </c>
      <c r="D210" s="95">
        <v>716.14990450203652</v>
      </c>
      <c r="E210" s="95">
        <v>808.76391496998315</v>
      </c>
      <c r="F210" s="96">
        <f t="shared" si="194"/>
        <v>0</v>
      </c>
      <c r="G210" s="97">
        <f t="shared" si="195"/>
        <v>-92.614010467946628</v>
      </c>
      <c r="H210" s="164">
        <f t="shared" si="196"/>
        <v>-92.614010467946628</v>
      </c>
      <c r="I210" s="165">
        <v>1432.7021559736097</v>
      </c>
      <c r="J210" s="95">
        <v>1947.5057000000002</v>
      </c>
      <c r="K210" s="97">
        <f t="shared" si="197"/>
        <v>0</v>
      </c>
      <c r="L210" s="97">
        <f t="shared" si="198"/>
        <v>-514.80354402639045</v>
      </c>
      <c r="M210" s="166">
        <f t="shared" si="199"/>
        <v>-514.80354402639045</v>
      </c>
      <c r="N210" s="103">
        <v>1480.3110846835964</v>
      </c>
      <c r="O210" s="98">
        <v>1233.75</v>
      </c>
      <c r="P210" s="99">
        <f t="shared" si="200"/>
        <v>246.56108468359639</v>
      </c>
      <c r="Q210" s="99">
        <f t="shared" si="201"/>
        <v>0</v>
      </c>
      <c r="R210" s="102">
        <f t="shared" si="202"/>
        <v>246.56108468359639</v>
      </c>
      <c r="S210" s="103">
        <v>0</v>
      </c>
      <c r="T210" s="97">
        <v>86.420000000000016</v>
      </c>
      <c r="U210" s="99">
        <f t="shared" si="203"/>
        <v>0</v>
      </c>
      <c r="V210" s="101">
        <f t="shared" si="204"/>
        <v>-86.420000000000016</v>
      </c>
      <c r="W210" s="102">
        <v>-86.420000000000016</v>
      </c>
      <c r="X210" s="103">
        <v>0</v>
      </c>
      <c r="Y210" s="97">
        <v>0</v>
      </c>
      <c r="Z210" s="99">
        <f t="shared" si="205"/>
        <v>0</v>
      </c>
      <c r="AA210" s="101">
        <f t="shared" si="206"/>
        <v>0</v>
      </c>
      <c r="AB210" s="102">
        <v>0</v>
      </c>
      <c r="AC210" s="103">
        <v>0</v>
      </c>
      <c r="AD210" s="97">
        <v>0</v>
      </c>
      <c r="AE210" s="97">
        <f t="shared" si="207"/>
        <v>0</v>
      </c>
      <c r="AF210" s="97">
        <f t="shared" si="208"/>
        <v>0</v>
      </c>
      <c r="AG210" s="252">
        <f t="shared" si="209"/>
        <v>0</v>
      </c>
      <c r="AH210" s="103">
        <v>1297.4608295291905</v>
      </c>
      <c r="AI210" s="97">
        <v>637.16</v>
      </c>
      <c r="AJ210" s="99">
        <f t="shared" si="210"/>
        <v>660.30082952919054</v>
      </c>
      <c r="AK210" s="181">
        <f t="shared" si="211"/>
        <v>0</v>
      </c>
      <c r="AL210" s="102">
        <f t="shared" si="212"/>
        <v>660.30082952919054</v>
      </c>
      <c r="AM210" s="103">
        <v>0</v>
      </c>
      <c r="AN210" s="97">
        <v>0</v>
      </c>
      <c r="AO210" s="97">
        <f t="shared" si="213"/>
        <v>0</v>
      </c>
      <c r="AP210" s="97">
        <f t="shared" si="214"/>
        <v>0</v>
      </c>
      <c r="AQ210" s="252">
        <f t="shared" si="215"/>
        <v>0</v>
      </c>
      <c r="AR210" s="103">
        <v>0</v>
      </c>
      <c r="AS210" s="97">
        <v>0</v>
      </c>
      <c r="AT210" s="99">
        <f t="shared" si="216"/>
        <v>0</v>
      </c>
      <c r="AU210" s="181">
        <f t="shared" si="217"/>
        <v>0</v>
      </c>
      <c r="AV210" s="100">
        <f t="shared" si="218"/>
        <v>0</v>
      </c>
      <c r="AW210" s="103">
        <v>567.63792639935855</v>
      </c>
      <c r="AX210" s="97">
        <v>611.53</v>
      </c>
      <c r="AY210" s="97">
        <f t="shared" si="219"/>
        <v>0</v>
      </c>
      <c r="AZ210" s="97">
        <f t="shared" si="220"/>
        <v>-43.892073600641424</v>
      </c>
      <c r="BA210" s="102">
        <f t="shared" si="221"/>
        <v>-43.892073600641424</v>
      </c>
      <c r="BB210" s="103">
        <v>228.49285514605901</v>
      </c>
      <c r="BC210" s="97">
        <v>415.84999999999991</v>
      </c>
      <c r="BD210" s="99">
        <f t="shared" si="222"/>
        <v>0</v>
      </c>
      <c r="BE210" s="181">
        <f t="shared" si="223"/>
        <v>-187.35714485394089</v>
      </c>
      <c r="BF210" s="100">
        <f t="shared" si="224"/>
        <v>-187.35714485394089</v>
      </c>
      <c r="BG210" s="103">
        <v>2050.3186343052635</v>
      </c>
      <c r="BH210" s="97">
        <v>1.0687550320477091</v>
      </c>
      <c r="BI210" s="97">
        <f t="shared" si="225"/>
        <v>2049.2498792732158</v>
      </c>
      <c r="BJ210" s="97">
        <f t="shared" si="226"/>
        <v>0</v>
      </c>
      <c r="BK210" s="252">
        <f t="shared" si="227"/>
        <v>2049.2498792732158</v>
      </c>
      <c r="BL210" s="103">
        <v>820.8671831936814</v>
      </c>
      <c r="BM210" s="97">
        <v>742.79092102526874</v>
      </c>
      <c r="BN210" s="99">
        <f t="shared" si="228"/>
        <v>78.076262168412654</v>
      </c>
      <c r="BO210" s="181">
        <f t="shared" si="229"/>
        <v>0</v>
      </c>
      <c r="BP210" s="100">
        <f t="shared" si="230"/>
        <v>78.076262168412654</v>
      </c>
      <c r="BQ210" s="103">
        <v>9.7421794580534957</v>
      </c>
      <c r="BR210" s="97">
        <v>0</v>
      </c>
      <c r="BS210" s="97">
        <f t="shared" si="231"/>
        <v>9.7421794580534957</v>
      </c>
      <c r="BT210" s="97">
        <f t="shared" si="232"/>
        <v>0</v>
      </c>
      <c r="BU210" s="102">
        <f t="shared" si="233"/>
        <v>9.7421794580534957</v>
      </c>
      <c r="BV210" s="103">
        <v>1092.9072823276513</v>
      </c>
      <c r="BW210" s="97">
        <v>0</v>
      </c>
      <c r="BX210" s="99">
        <f t="shared" si="234"/>
        <v>1092.9072823276513</v>
      </c>
      <c r="BY210" s="101">
        <f t="shared" si="235"/>
        <v>0</v>
      </c>
      <c r="BZ210" s="250">
        <f t="shared" si="236"/>
        <v>1092.9072823276513</v>
      </c>
      <c r="CA210" s="103">
        <v>0</v>
      </c>
      <c r="CB210" s="97">
        <v>0</v>
      </c>
      <c r="CC210" s="97">
        <f t="shared" si="237"/>
        <v>0</v>
      </c>
      <c r="CD210" s="97">
        <f t="shared" si="238"/>
        <v>0</v>
      </c>
      <c r="CE210" s="102">
        <f t="shared" si="239"/>
        <v>0</v>
      </c>
      <c r="CF210" s="254">
        <f t="shared" si="240"/>
        <v>9696.5900355184986</v>
      </c>
      <c r="CG210" s="97">
        <f t="shared" si="241"/>
        <v>6484.8392910272996</v>
      </c>
      <c r="CH210" s="97">
        <f t="shared" si="242"/>
        <v>3211.7507444911989</v>
      </c>
      <c r="CI210" s="104">
        <f t="shared" si="243"/>
        <v>0</v>
      </c>
      <c r="CJ210" s="97">
        <f t="shared" si="244"/>
        <v>3211.7507444911989</v>
      </c>
      <c r="CK210" s="259">
        <f t="shared" si="193"/>
        <v>0.66877523616791135</v>
      </c>
      <c r="CL210" s="107">
        <v>735.32</v>
      </c>
      <c r="CM210" s="108">
        <v>944.80000000000007</v>
      </c>
      <c r="CN210" s="176"/>
      <c r="CR210" s="133"/>
      <c r="CS210" s="133"/>
    </row>
    <row r="211" spans="1:97" ht="15.75" customHeight="1" x14ac:dyDescent="0.2">
      <c r="A211" s="225">
        <v>205</v>
      </c>
      <c r="B211" s="223" t="s">
        <v>231</v>
      </c>
      <c r="C211" s="94">
        <v>928.5</v>
      </c>
      <c r="D211" s="95">
        <v>2399.7117099318907</v>
      </c>
      <c r="E211" s="95">
        <v>2630.3586942029074</v>
      </c>
      <c r="F211" s="96">
        <f t="shared" si="194"/>
        <v>0</v>
      </c>
      <c r="G211" s="97">
        <f t="shared" si="195"/>
        <v>-230.64698427101666</v>
      </c>
      <c r="H211" s="164">
        <f t="shared" si="196"/>
        <v>-230.64698427101666</v>
      </c>
      <c r="I211" s="165">
        <v>5288.269264034865</v>
      </c>
      <c r="J211" s="95">
        <v>6166.9919623109136</v>
      </c>
      <c r="K211" s="97">
        <f t="shared" si="197"/>
        <v>0</v>
      </c>
      <c r="L211" s="97">
        <f t="shared" si="198"/>
        <v>-878.7226982760485</v>
      </c>
      <c r="M211" s="166">
        <f t="shared" si="199"/>
        <v>-878.7226982760485</v>
      </c>
      <c r="N211" s="103">
        <v>4671.2967554077986</v>
      </c>
      <c r="O211" s="98">
        <v>4245.2300000000005</v>
      </c>
      <c r="P211" s="99">
        <f t="shared" si="200"/>
        <v>426.06675540779815</v>
      </c>
      <c r="Q211" s="99">
        <f t="shared" si="201"/>
        <v>0</v>
      </c>
      <c r="R211" s="102">
        <f t="shared" si="202"/>
        <v>426.06675540779815</v>
      </c>
      <c r="S211" s="103">
        <v>271.13127026325185</v>
      </c>
      <c r="T211" s="97">
        <v>708.93999999999994</v>
      </c>
      <c r="U211" s="99">
        <f t="shared" si="203"/>
        <v>0</v>
      </c>
      <c r="V211" s="101">
        <f t="shared" si="204"/>
        <v>-437.80872973674809</v>
      </c>
      <c r="W211" s="102">
        <v>-437.80872973674809</v>
      </c>
      <c r="X211" s="103">
        <v>0</v>
      </c>
      <c r="Y211" s="97">
        <v>0</v>
      </c>
      <c r="Z211" s="99">
        <f t="shared" si="205"/>
        <v>0</v>
      </c>
      <c r="AA211" s="101">
        <f t="shared" si="206"/>
        <v>0</v>
      </c>
      <c r="AB211" s="102">
        <v>0</v>
      </c>
      <c r="AC211" s="103">
        <v>0</v>
      </c>
      <c r="AD211" s="97">
        <v>0</v>
      </c>
      <c r="AE211" s="97">
        <f t="shared" si="207"/>
        <v>0</v>
      </c>
      <c r="AF211" s="97">
        <f t="shared" si="208"/>
        <v>0</v>
      </c>
      <c r="AG211" s="252">
        <f t="shared" si="209"/>
        <v>0</v>
      </c>
      <c r="AH211" s="103">
        <v>4199.6015960946579</v>
      </c>
      <c r="AI211" s="97">
        <v>2451.3099999999995</v>
      </c>
      <c r="AJ211" s="99">
        <f t="shared" si="210"/>
        <v>1748.2915960946584</v>
      </c>
      <c r="AK211" s="181">
        <f t="shared" si="211"/>
        <v>0</v>
      </c>
      <c r="AL211" s="102">
        <f t="shared" si="212"/>
        <v>1748.2915960946584</v>
      </c>
      <c r="AM211" s="103">
        <v>1142.0590373491848</v>
      </c>
      <c r="AN211" s="97">
        <v>990.54</v>
      </c>
      <c r="AO211" s="97">
        <f t="shared" si="213"/>
        <v>151.51903734918483</v>
      </c>
      <c r="AP211" s="97">
        <f t="shared" si="214"/>
        <v>0</v>
      </c>
      <c r="AQ211" s="252">
        <f t="shared" si="215"/>
        <v>151.51903734918483</v>
      </c>
      <c r="AR211" s="103">
        <v>44.56300176469292</v>
      </c>
      <c r="AS211" s="97">
        <v>0</v>
      </c>
      <c r="AT211" s="99">
        <f t="shared" si="216"/>
        <v>44.56300176469292</v>
      </c>
      <c r="AU211" s="181">
        <f t="shared" si="217"/>
        <v>0</v>
      </c>
      <c r="AV211" s="100">
        <f t="shared" si="218"/>
        <v>44.56300176469292</v>
      </c>
      <c r="AW211" s="103">
        <v>1981.8813532007716</v>
      </c>
      <c r="AX211" s="97">
        <v>1533.0500000000002</v>
      </c>
      <c r="AY211" s="97">
        <f t="shared" si="219"/>
        <v>448.83135320077145</v>
      </c>
      <c r="AZ211" s="97">
        <f t="shared" si="220"/>
        <v>0</v>
      </c>
      <c r="BA211" s="102">
        <f t="shared" si="221"/>
        <v>448.83135320077145</v>
      </c>
      <c r="BB211" s="103">
        <v>1731.6537767755551</v>
      </c>
      <c r="BC211" s="97">
        <v>4247.45</v>
      </c>
      <c r="BD211" s="99">
        <f t="shared" si="222"/>
        <v>0</v>
      </c>
      <c r="BE211" s="181">
        <f t="shared" si="223"/>
        <v>-2515.7962232244445</v>
      </c>
      <c r="BF211" s="100">
        <f t="shared" si="224"/>
        <v>-2515.7962232244445</v>
      </c>
      <c r="BG211" s="103">
        <v>7198.2015374155617</v>
      </c>
      <c r="BH211" s="97">
        <v>49801.58626509615</v>
      </c>
      <c r="BI211" s="97">
        <f t="shared" si="225"/>
        <v>0</v>
      </c>
      <c r="BJ211" s="97">
        <f t="shared" si="226"/>
        <v>-42603.38472768059</v>
      </c>
      <c r="BK211" s="252">
        <f t="shared" si="227"/>
        <v>-42603.38472768059</v>
      </c>
      <c r="BL211" s="103">
        <v>2078.4428461449597</v>
      </c>
      <c r="BM211" s="97">
        <v>2366.4602458554209</v>
      </c>
      <c r="BN211" s="99">
        <f t="shared" si="228"/>
        <v>0</v>
      </c>
      <c r="BO211" s="181">
        <f t="shared" si="229"/>
        <v>-288.01739971046118</v>
      </c>
      <c r="BP211" s="100">
        <f t="shared" si="230"/>
        <v>-288.01739971046118</v>
      </c>
      <c r="BQ211" s="103">
        <v>12.537757846096465</v>
      </c>
      <c r="BR211" s="97">
        <v>0</v>
      </c>
      <c r="BS211" s="97">
        <f t="shared" si="231"/>
        <v>12.537757846096465</v>
      </c>
      <c r="BT211" s="97">
        <f t="shared" si="232"/>
        <v>0</v>
      </c>
      <c r="BU211" s="102">
        <f t="shared" si="233"/>
        <v>12.537757846096465</v>
      </c>
      <c r="BV211" s="103">
        <v>3322.650093770711</v>
      </c>
      <c r="BW211" s="97">
        <v>6365.92</v>
      </c>
      <c r="BX211" s="99">
        <f t="shared" si="234"/>
        <v>0</v>
      </c>
      <c r="BY211" s="101">
        <f t="shared" si="235"/>
        <v>-3043.2699062292891</v>
      </c>
      <c r="BZ211" s="250">
        <f t="shared" si="236"/>
        <v>-3043.2699062292891</v>
      </c>
      <c r="CA211" s="103">
        <v>0</v>
      </c>
      <c r="CB211" s="97">
        <v>0</v>
      </c>
      <c r="CC211" s="97">
        <f t="shared" si="237"/>
        <v>0</v>
      </c>
      <c r="CD211" s="97">
        <f t="shared" si="238"/>
        <v>0</v>
      </c>
      <c r="CE211" s="102">
        <f t="shared" si="239"/>
        <v>0</v>
      </c>
      <c r="CF211" s="254">
        <f t="shared" si="240"/>
        <v>34342</v>
      </c>
      <c r="CG211" s="97">
        <f t="shared" si="241"/>
        <v>81507.83716746539</v>
      </c>
      <c r="CH211" s="97">
        <f t="shared" si="242"/>
        <v>0</v>
      </c>
      <c r="CI211" s="104">
        <f t="shared" si="243"/>
        <v>-47165.83716746539</v>
      </c>
      <c r="CJ211" s="97">
        <f t="shared" si="244"/>
        <v>-47165.83716746539</v>
      </c>
      <c r="CK211" s="259">
        <f t="shared" si="193"/>
        <v>2.3734155601731231</v>
      </c>
      <c r="CL211" s="107">
        <v>1731.56</v>
      </c>
      <c r="CM211" s="108">
        <v>3358.67</v>
      </c>
      <c r="CN211" s="176"/>
      <c r="CR211" s="133"/>
      <c r="CS211" s="133"/>
    </row>
    <row r="212" spans="1:97" ht="15.75" customHeight="1" x14ac:dyDescent="0.2">
      <c r="A212" s="225">
        <v>206</v>
      </c>
      <c r="B212" s="223" t="s">
        <v>232</v>
      </c>
      <c r="C212" s="94">
        <v>927.9</v>
      </c>
      <c r="D212" s="95">
        <v>2155.51652252947</v>
      </c>
      <c r="E212" s="95">
        <v>2357.045854269244</v>
      </c>
      <c r="F212" s="96">
        <f t="shared" si="194"/>
        <v>0</v>
      </c>
      <c r="G212" s="97">
        <f t="shared" si="195"/>
        <v>-201.52933173977408</v>
      </c>
      <c r="H212" s="164">
        <f t="shared" si="196"/>
        <v>-201.52933173977408</v>
      </c>
      <c r="I212" s="165">
        <v>6293.9498899255495</v>
      </c>
      <c r="J212" s="95">
        <v>7301.8325679533491</v>
      </c>
      <c r="K212" s="97">
        <f t="shared" si="197"/>
        <v>0</v>
      </c>
      <c r="L212" s="97">
        <f t="shared" si="198"/>
        <v>-1007.8826780277996</v>
      </c>
      <c r="M212" s="166">
        <f t="shared" si="199"/>
        <v>-1007.8826780277996</v>
      </c>
      <c r="N212" s="103">
        <v>4829.247677155905</v>
      </c>
      <c r="O212" s="98">
        <v>4582.0199999999995</v>
      </c>
      <c r="P212" s="99">
        <f t="shared" si="200"/>
        <v>247.22767715590544</v>
      </c>
      <c r="Q212" s="99">
        <f t="shared" si="201"/>
        <v>0</v>
      </c>
      <c r="R212" s="102">
        <f t="shared" si="202"/>
        <v>247.22767715590544</v>
      </c>
      <c r="S212" s="103">
        <v>282.08232503431509</v>
      </c>
      <c r="T212" s="97">
        <v>626.13</v>
      </c>
      <c r="U212" s="99">
        <f t="shared" si="203"/>
        <v>0</v>
      </c>
      <c r="V212" s="101">
        <f t="shared" si="204"/>
        <v>-344.04767496568491</v>
      </c>
      <c r="W212" s="102">
        <v>-344.04767496568491</v>
      </c>
      <c r="X212" s="103">
        <v>0</v>
      </c>
      <c r="Y212" s="97">
        <v>0</v>
      </c>
      <c r="Z212" s="99">
        <f t="shared" si="205"/>
        <v>0</v>
      </c>
      <c r="AA212" s="101">
        <f t="shared" si="206"/>
        <v>0</v>
      </c>
      <c r="AB212" s="102">
        <v>0</v>
      </c>
      <c r="AC212" s="103">
        <v>0</v>
      </c>
      <c r="AD212" s="97">
        <v>0</v>
      </c>
      <c r="AE212" s="97">
        <f t="shared" si="207"/>
        <v>0</v>
      </c>
      <c r="AF212" s="97">
        <f t="shared" si="208"/>
        <v>0</v>
      </c>
      <c r="AG212" s="252">
        <f t="shared" si="209"/>
        <v>0</v>
      </c>
      <c r="AH212" s="103">
        <v>5061.687588382686</v>
      </c>
      <c r="AI212" s="97">
        <v>10351.826941825804</v>
      </c>
      <c r="AJ212" s="99">
        <f t="shared" si="210"/>
        <v>0</v>
      </c>
      <c r="AK212" s="181">
        <f t="shared" si="211"/>
        <v>-5290.1393534431181</v>
      </c>
      <c r="AL212" s="102">
        <f t="shared" si="212"/>
        <v>-5290.1393534431181</v>
      </c>
      <c r="AM212" s="103">
        <v>1178.4294643283806</v>
      </c>
      <c r="AN212" s="97">
        <v>1024.7400000000002</v>
      </c>
      <c r="AO212" s="97">
        <f t="shared" si="213"/>
        <v>153.68946432838038</v>
      </c>
      <c r="AP212" s="97">
        <f t="shared" si="214"/>
        <v>0</v>
      </c>
      <c r="AQ212" s="252">
        <f t="shared" si="215"/>
        <v>153.68946432838038</v>
      </c>
      <c r="AR212" s="103">
        <v>45.468067652657439</v>
      </c>
      <c r="AS212" s="97">
        <v>0</v>
      </c>
      <c r="AT212" s="99">
        <f t="shared" si="216"/>
        <v>45.468067652657439</v>
      </c>
      <c r="AU212" s="181">
        <f t="shared" si="217"/>
        <v>0</v>
      </c>
      <c r="AV212" s="100">
        <f t="shared" si="218"/>
        <v>45.468067652657439</v>
      </c>
      <c r="AW212" s="103">
        <v>377.19300772150279</v>
      </c>
      <c r="AX212" s="97">
        <v>481.49</v>
      </c>
      <c r="AY212" s="97">
        <f t="shared" si="219"/>
        <v>0</v>
      </c>
      <c r="AZ212" s="97">
        <f t="shared" si="220"/>
        <v>-104.29699227849721</v>
      </c>
      <c r="BA212" s="102">
        <f t="shared" si="221"/>
        <v>-104.29699227849721</v>
      </c>
      <c r="BB212" s="103">
        <v>1730.9872005771576</v>
      </c>
      <c r="BC212" s="97">
        <v>2003.92</v>
      </c>
      <c r="BD212" s="99">
        <f t="shared" si="222"/>
        <v>0</v>
      </c>
      <c r="BE212" s="181">
        <f t="shared" si="223"/>
        <v>-272.93279942284244</v>
      </c>
      <c r="BF212" s="100">
        <f t="shared" si="224"/>
        <v>-272.93279942284244</v>
      </c>
      <c r="BG212" s="103">
        <v>7700.6489939947533</v>
      </c>
      <c r="BH212" s="97">
        <v>15622.486265096146</v>
      </c>
      <c r="BI212" s="97">
        <f t="shared" si="225"/>
        <v>0</v>
      </c>
      <c r="BJ212" s="97">
        <f t="shared" si="226"/>
        <v>-7921.8372711013926</v>
      </c>
      <c r="BK212" s="252">
        <f t="shared" si="227"/>
        <v>-7921.8372711013926</v>
      </c>
      <c r="BL212" s="103">
        <v>1976.4350729644043</v>
      </c>
      <c r="BM212" s="97">
        <v>2678.261970137939</v>
      </c>
      <c r="BN212" s="99">
        <f t="shared" si="228"/>
        <v>0</v>
      </c>
      <c r="BO212" s="181">
        <f t="shared" si="229"/>
        <v>-701.82689717353469</v>
      </c>
      <c r="BP212" s="100">
        <f t="shared" si="230"/>
        <v>-701.82689717353469</v>
      </c>
      <c r="BQ212" s="103">
        <v>12.530841112358809</v>
      </c>
      <c r="BR212" s="97">
        <v>0</v>
      </c>
      <c r="BS212" s="97">
        <f t="shared" si="231"/>
        <v>12.530841112358809</v>
      </c>
      <c r="BT212" s="97">
        <f t="shared" si="232"/>
        <v>0</v>
      </c>
      <c r="BU212" s="102">
        <f t="shared" si="233"/>
        <v>12.530841112358809</v>
      </c>
      <c r="BV212" s="103">
        <v>3427.2033486208584</v>
      </c>
      <c r="BW212" s="97">
        <v>2213.1</v>
      </c>
      <c r="BX212" s="99">
        <f t="shared" si="234"/>
        <v>1214.1033486208585</v>
      </c>
      <c r="BY212" s="101">
        <f t="shared" si="235"/>
        <v>0</v>
      </c>
      <c r="BZ212" s="250">
        <f t="shared" si="236"/>
        <v>1214.1033486208585</v>
      </c>
      <c r="CA212" s="103">
        <v>0</v>
      </c>
      <c r="CB212" s="97">
        <v>0</v>
      </c>
      <c r="CC212" s="97">
        <f t="shared" si="237"/>
        <v>0</v>
      </c>
      <c r="CD212" s="97">
        <f t="shared" si="238"/>
        <v>0</v>
      </c>
      <c r="CE212" s="102">
        <f t="shared" si="239"/>
        <v>0</v>
      </c>
      <c r="CF212" s="254">
        <f t="shared" si="240"/>
        <v>35071.379999999997</v>
      </c>
      <c r="CG212" s="97">
        <f t="shared" si="241"/>
        <v>49242.853599282476</v>
      </c>
      <c r="CH212" s="97">
        <f t="shared" si="242"/>
        <v>0</v>
      </c>
      <c r="CI212" s="104">
        <f t="shared" si="243"/>
        <v>-14171.473599282479</v>
      </c>
      <c r="CJ212" s="97">
        <f t="shared" si="244"/>
        <v>-14171.473599282479</v>
      </c>
      <c r="CK212" s="259">
        <f t="shared" si="193"/>
        <v>1.4040751632608264</v>
      </c>
      <c r="CL212" s="107">
        <v>1290.55</v>
      </c>
      <c r="CM212" s="108">
        <v>3506.8099999999995</v>
      </c>
      <c r="CN212" s="176"/>
      <c r="CR212" s="133"/>
      <c r="CS212" s="133"/>
    </row>
    <row r="213" spans="1:97" ht="15.75" customHeight="1" x14ac:dyDescent="0.2">
      <c r="A213" s="225">
        <v>207</v>
      </c>
      <c r="B213" s="223" t="s">
        <v>233</v>
      </c>
      <c r="C213" s="94">
        <v>77.2</v>
      </c>
      <c r="D213" s="95">
        <v>0</v>
      </c>
      <c r="E213" s="95">
        <v>0</v>
      </c>
      <c r="F213" s="96">
        <f t="shared" si="194"/>
        <v>0</v>
      </c>
      <c r="G213" s="97">
        <f t="shared" si="195"/>
        <v>0</v>
      </c>
      <c r="H213" s="164">
        <f t="shared" si="196"/>
        <v>0</v>
      </c>
      <c r="I213" s="165">
        <v>0</v>
      </c>
      <c r="J213" s="95">
        <v>0</v>
      </c>
      <c r="K213" s="97">
        <f t="shared" si="197"/>
        <v>0</v>
      </c>
      <c r="L213" s="97">
        <f t="shared" si="198"/>
        <v>0</v>
      </c>
      <c r="M213" s="166">
        <f t="shared" si="199"/>
        <v>0</v>
      </c>
      <c r="N213" s="103">
        <v>400.12579452795916</v>
      </c>
      <c r="O213" s="98">
        <v>384.96</v>
      </c>
      <c r="P213" s="99">
        <f t="shared" si="200"/>
        <v>15.165794527959179</v>
      </c>
      <c r="Q213" s="99">
        <f t="shared" si="201"/>
        <v>0</v>
      </c>
      <c r="R213" s="102">
        <f t="shared" si="202"/>
        <v>15.165794527959179</v>
      </c>
      <c r="S213" s="103">
        <v>0</v>
      </c>
      <c r="T213" s="97">
        <v>0</v>
      </c>
      <c r="U213" s="99">
        <f t="shared" si="203"/>
        <v>0</v>
      </c>
      <c r="V213" s="101">
        <f t="shared" si="204"/>
        <v>0</v>
      </c>
      <c r="W213" s="102">
        <v>0</v>
      </c>
      <c r="X213" s="103">
        <v>0</v>
      </c>
      <c r="Y213" s="97">
        <v>0</v>
      </c>
      <c r="Z213" s="99">
        <f t="shared" si="205"/>
        <v>0</v>
      </c>
      <c r="AA213" s="101">
        <f t="shared" si="206"/>
        <v>0</v>
      </c>
      <c r="AB213" s="102">
        <v>0</v>
      </c>
      <c r="AC213" s="103">
        <v>0</v>
      </c>
      <c r="AD213" s="97">
        <v>0</v>
      </c>
      <c r="AE213" s="97">
        <f t="shared" si="207"/>
        <v>0</v>
      </c>
      <c r="AF213" s="97">
        <f t="shared" si="208"/>
        <v>0</v>
      </c>
      <c r="AG213" s="252">
        <f t="shared" si="209"/>
        <v>0</v>
      </c>
      <c r="AH213" s="103">
        <v>97.190033454784981</v>
      </c>
      <c r="AI213" s="97">
        <v>0</v>
      </c>
      <c r="AJ213" s="99">
        <f t="shared" si="210"/>
        <v>97.190033454784981</v>
      </c>
      <c r="AK213" s="181">
        <f t="shared" si="211"/>
        <v>0</v>
      </c>
      <c r="AL213" s="102">
        <f t="shared" si="212"/>
        <v>97.190033454784981</v>
      </c>
      <c r="AM213" s="103">
        <v>0</v>
      </c>
      <c r="AN213" s="97">
        <v>0</v>
      </c>
      <c r="AO213" s="97">
        <f t="shared" si="213"/>
        <v>0</v>
      </c>
      <c r="AP213" s="97">
        <f t="shared" si="214"/>
        <v>0</v>
      </c>
      <c r="AQ213" s="252">
        <f t="shared" si="215"/>
        <v>0</v>
      </c>
      <c r="AR213" s="103">
        <v>0</v>
      </c>
      <c r="AS213" s="97">
        <v>0</v>
      </c>
      <c r="AT213" s="99">
        <f t="shared" si="216"/>
        <v>0</v>
      </c>
      <c r="AU213" s="181">
        <f t="shared" si="217"/>
        <v>0</v>
      </c>
      <c r="AV213" s="100">
        <f t="shared" si="218"/>
        <v>0</v>
      </c>
      <c r="AW213" s="103">
        <v>68.353505817528344</v>
      </c>
      <c r="AX213" s="97">
        <v>59.25</v>
      </c>
      <c r="AY213" s="97">
        <f t="shared" si="219"/>
        <v>9.1035058175283439</v>
      </c>
      <c r="AZ213" s="97">
        <f t="shared" si="220"/>
        <v>0</v>
      </c>
      <c r="BA213" s="102">
        <f t="shared" si="221"/>
        <v>9.1035058175283439</v>
      </c>
      <c r="BB213" s="103">
        <v>0</v>
      </c>
      <c r="BC213" s="97">
        <v>0</v>
      </c>
      <c r="BD213" s="99">
        <f t="shared" si="222"/>
        <v>0</v>
      </c>
      <c r="BE213" s="181">
        <f t="shared" si="223"/>
        <v>0</v>
      </c>
      <c r="BF213" s="100">
        <f t="shared" si="224"/>
        <v>0</v>
      </c>
      <c r="BG213" s="103">
        <v>337.62066619972734</v>
      </c>
      <c r="BH213" s="97">
        <v>0.44</v>
      </c>
      <c r="BI213" s="97">
        <f t="shared" si="225"/>
        <v>337.18066619972734</v>
      </c>
      <c r="BJ213" s="97">
        <f t="shared" si="226"/>
        <v>0</v>
      </c>
      <c r="BK213" s="252">
        <f t="shared" si="227"/>
        <v>337.18066619972734</v>
      </c>
      <c r="BL213" s="103">
        <v>0</v>
      </c>
      <c r="BM213" s="97">
        <v>0</v>
      </c>
      <c r="BN213" s="99">
        <f t="shared" si="228"/>
        <v>0</v>
      </c>
      <c r="BO213" s="181">
        <f t="shared" si="229"/>
        <v>0</v>
      </c>
      <c r="BP213" s="100">
        <f t="shared" si="230"/>
        <v>0</v>
      </c>
      <c r="BQ213" s="103">
        <v>0</v>
      </c>
      <c r="BR213" s="97">
        <v>0</v>
      </c>
      <c r="BS213" s="97">
        <f t="shared" si="231"/>
        <v>0</v>
      </c>
      <c r="BT213" s="97">
        <f t="shared" si="232"/>
        <v>0</v>
      </c>
      <c r="BU213" s="102">
        <f t="shared" si="233"/>
        <v>0</v>
      </c>
      <c r="BV213" s="103">
        <v>0</v>
      </c>
      <c r="BW213" s="97">
        <v>0</v>
      </c>
      <c r="BX213" s="99">
        <f t="shared" si="234"/>
        <v>0</v>
      </c>
      <c r="BY213" s="101">
        <f t="shared" si="235"/>
        <v>0</v>
      </c>
      <c r="BZ213" s="250">
        <f t="shared" si="236"/>
        <v>0</v>
      </c>
      <c r="CA213" s="103">
        <v>0</v>
      </c>
      <c r="CB213" s="97">
        <v>0</v>
      </c>
      <c r="CC213" s="97">
        <f t="shared" si="237"/>
        <v>0</v>
      </c>
      <c r="CD213" s="97">
        <f t="shared" si="238"/>
        <v>0</v>
      </c>
      <c r="CE213" s="102">
        <f t="shared" si="239"/>
        <v>0</v>
      </c>
      <c r="CF213" s="254">
        <f t="shared" si="240"/>
        <v>903.28999999999985</v>
      </c>
      <c r="CG213" s="97">
        <f t="shared" si="241"/>
        <v>444.65</v>
      </c>
      <c r="CH213" s="97">
        <f t="shared" si="242"/>
        <v>458.63999999999987</v>
      </c>
      <c r="CI213" s="104">
        <f t="shared" si="243"/>
        <v>0</v>
      </c>
      <c r="CJ213" s="97">
        <f t="shared" si="244"/>
        <v>458.63999999999987</v>
      </c>
      <c r="CK213" s="259">
        <f t="shared" si="193"/>
        <v>0.49225608608531041</v>
      </c>
      <c r="CL213" s="107">
        <v>434.82</v>
      </c>
      <c r="CM213" s="108">
        <v>89.34</v>
      </c>
      <c r="CN213" s="176">
        <f t="shared" si="245"/>
        <v>345.48</v>
      </c>
      <c r="CR213" s="133"/>
      <c r="CS213" s="133"/>
    </row>
    <row r="214" spans="1:97" ht="15.75" customHeight="1" x14ac:dyDescent="0.2">
      <c r="A214" s="225">
        <v>208</v>
      </c>
      <c r="B214" s="223" t="s">
        <v>234</v>
      </c>
      <c r="C214" s="94">
        <v>171.1</v>
      </c>
      <c r="D214" s="95">
        <v>0</v>
      </c>
      <c r="E214" s="95">
        <v>0</v>
      </c>
      <c r="F214" s="96">
        <f t="shared" si="194"/>
        <v>0</v>
      </c>
      <c r="G214" s="97">
        <f t="shared" si="195"/>
        <v>0</v>
      </c>
      <c r="H214" s="164">
        <f t="shared" si="196"/>
        <v>0</v>
      </c>
      <c r="I214" s="165">
        <v>0</v>
      </c>
      <c r="J214" s="95">
        <v>0</v>
      </c>
      <c r="K214" s="97">
        <f t="shared" si="197"/>
        <v>0</v>
      </c>
      <c r="L214" s="97">
        <f t="shared" si="198"/>
        <v>0</v>
      </c>
      <c r="M214" s="166">
        <f t="shared" si="199"/>
        <v>0</v>
      </c>
      <c r="N214" s="103">
        <v>805.6534924498776</v>
      </c>
      <c r="O214" s="98">
        <v>692.82999999999993</v>
      </c>
      <c r="P214" s="99">
        <f t="shared" si="200"/>
        <v>112.82349244987768</v>
      </c>
      <c r="Q214" s="99">
        <f t="shared" si="201"/>
        <v>0</v>
      </c>
      <c r="R214" s="102">
        <f t="shared" si="202"/>
        <v>112.82349244987768</v>
      </c>
      <c r="S214" s="103">
        <v>0</v>
      </c>
      <c r="T214" s="97">
        <v>0</v>
      </c>
      <c r="U214" s="99">
        <f t="shared" si="203"/>
        <v>0</v>
      </c>
      <c r="V214" s="101">
        <f t="shared" si="204"/>
        <v>0</v>
      </c>
      <c r="W214" s="102">
        <v>0</v>
      </c>
      <c r="X214" s="103">
        <v>0</v>
      </c>
      <c r="Y214" s="97">
        <v>0</v>
      </c>
      <c r="Z214" s="99">
        <f t="shared" si="205"/>
        <v>0</v>
      </c>
      <c r="AA214" s="101">
        <f t="shared" si="206"/>
        <v>0</v>
      </c>
      <c r="AB214" s="102">
        <v>0</v>
      </c>
      <c r="AC214" s="103">
        <v>0</v>
      </c>
      <c r="AD214" s="97">
        <v>0</v>
      </c>
      <c r="AE214" s="97">
        <f t="shared" si="207"/>
        <v>0</v>
      </c>
      <c r="AF214" s="97">
        <f t="shared" si="208"/>
        <v>0</v>
      </c>
      <c r="AG214" s="252">
        <f t="shared" si="209"/>
        <v>0</v>
      </c>
      <c r="AH214" s="103">
        <v>215.24583039161627</v>
      </c>
      <c r="AI214" s="97">
        <v>0</v>
      </c>
      <c r="AJ214" s="99">
        <f t="shared" si="210"/>
        <v>215.24583039161627</v>
      </c>
      <c r="AK214" s="181">
        <f t="shared" si="211"/>
        <v>0</v>
      </c>
      <c r="AL214" s="102">
        <f t="shared" si="212"/>
        <v>215.24583039161627</v>
      </c>
      <c r="AM214" s="103">
        <v>0</v>
      </c>
      <c r="AN214" s="97">
        <v>0</v>
      </c>
      <c r="AO214" s="97">
        <f t="shared" si="213"/>
        <v>0</v>
      </c>
      <c r="AP214" s="97">
        <f t="shared" si="214"/>
        <v>0</v>
      </c>
      <c r="AQ214" s="252">
        <f t="shared" si="215"/>
        <v>0</v>
      </c>
      <c r="AR214" s="103">
        <v>0</v>
      </c>
      <c r="AS214" s="97">
        <v>0</v>
      </c>
      <c r="AT214" s="99">
        <f t="shared" si="216"/>
        <v>0</v>
      </c>
      <c r="AU214" s="181">
        <f t="shared" si="217"/>
        <v>0</v>
      </c>
      <c r="AV214" s="100">
        <f t="shared" si="218"/>
        <v>0</v>
      </c>
      <c r="AW214" s="103">
        <v>273.77480875854104</v>
      </c>
      <c r="AX214" s="97">
        <v>226.96</v>
      </c>
      <c r="AY214" s="97">
        <f t="shared" si="219"/>
        <v>46.814808758541034</v>
      </c>
      <c r="AZ214" s="97">
        <f t="shared" si="220"/>
        <v>0</v>
      </c>
      <c r="BA214" s="102">
        <f t="shared" si="221"/>
        <v>46.814808758541034</v>
      </c>
      <c r="BB214" s="103">
        <v>0</v>
      </c>
      <c r="BC214" s="97">
        <v>0</v>
      </c>
      <c r="BD214" s="99">
        <f t="shared" si="222"/>
        <v>0</v>
      </c>
      <c r="BE214" s="181">
        <f t="shared" si="223"/>
        <v>0</v>
      </c>
      <c r="BF214" s="100">
        <f t="shared" si="224"/>
        <v>0</v>
      </c>
      <c r="BG214" s="103">
        <v>675.18586839996499</v>
      </c>
      <c r="BH214" s="97">
        <v>0.91</v>
      </c>
      <c r="BI214" s="97">
        <f t="shared" si="225"/>
        <v>674.27586839996502</v>
      </c>
      <c r="BJ214" s="97">
        <f t="shared" si="226"/>
        <v>0</v>
      </c>
      <c r="BK214" s="252">
        <f t="shared" si="227"/>
        <v>674.27586839996502</v>
      </c>
      <c r="BL214" s="103">
        <v>0</v>
      </c>
      <c r="BM214" s="97">
        <v>0</v>
      </c>
      <c r="BN214" s="99">
        <f t="shared" si="228"/>
        <v>0</v>
      </c>
      <c r="BO214" s="181">
        <f t="shared" si="229"/>
        <v>0</v>
      </c>
      <c r="BP214" s="100">
        <f t="shared" si="230"/>
        <v>0</v>
      </c>
      <c r="BQ214" s="103">
        <v>0</v>
      </c>
      <c r="BR214" s="97">
        <v>0</v>
      </c>
      <c r="BS214" s="97">
        <f t="shared" si="231"/>
        <v>0</v>
      </c>
      <c r="BT214" s="97">
        <f t="shared" si="232"/>
        <v>0</v>
      </c>
      <c r="BU214" s="102">
        <f t="shared" si="233"/>
        <v>0</v>
      </c>
      <c r="BV214" s="103">
        <v>0</v>
      </c>
      <c r="BW214" s="97">
        <v>0</v>
      </c>
      <c r="BX214" s="99">
        <f t="shared" si="234"/>
        <v>0</v>
      </c>
      <c r="BY214" s="101">
        <f t="shared" si="235"/>
        <v>0</v>
      </c>
      <c r="BZ214" s="250">
        <f t="shared" si="236"/>
        <v>0</v>
      </c>
      <c r="CA214" s="103">
        <v>0</v>
      </c>
      <c r="CB214" s="97">
        <v>0</v>
      </c>
      <c r="CC214" s="97">
        <f t="shared" si="237"/>
        <v>0</v>
      </c>
      <c r="CD214" s="97">
        <f t="shared" si="238"/>
        <v>0</v>
      </c>
      <c r="CE214" s="102">
        <f t="shared" si="239"/>
        <v>0</v>
      </c>
      <c r="CF214" s="254">
        <f t="shared" si="240"/>
        <v>1969.8599999999997</v>
      </c>
      <c r="CG214" s="97">
        <f t="shared" si="241"/>
        <v>920.69999999999993</v>
      </c>
      <c r="CH214" s="97">
        <f t="shared" si="242"/>
        <v>1049.1599999999999</v>
      </c>
      <c r="CI214" s="104">
        <f t="shared" si="243"/>
        <v>0</v>
      </c>
      <c r="CJ214" s="97">
        <f t="shared" si="244"/>
        <v>1049.1599999999999</v>
      </c>
      <c r="CK214" s="259">
        <f t="shared" si="193"/>
        <v>0.46739362188175815</v>
      </c>
      <c r="CL214" s="107">
        <v>21.11</v>
      </c>
      <c r="CM214" s="108">
        <v>186.04000000000002</v>
      </c>
      <c r="CN214" s="176"/>
      <c r="CR214" s="133"/>
      <c r="CS214" s="133"/>
    </row>
    <row r="215" spans="1:97" ht="15.75" customHeight="1" x14ac:dyDescent="0.2">
      <c r="A215" s="225">
        <v>209</v>
      </c>
      <c r="B215" s="223" t="s">
        <v>235</v>
      </c>
      <c r="C215" s="94">
        <v>6582.1</v>
      </c>
      <c r="D215" s="95">
        <v>20990.303454795561</v>
      </c>
      <c r="E215" s="95">
        <v>22840.948850262666</v>
      </c>
      <c r="F215" s="96">
        <f t="shared" si="194"/>
        <v>0</v>
      </c>
      <c r="G215" s="97">
        <f t="shared" si="195"/>
        <v>-1850.6453954671051</v>
      </c>
      <c r="H215" s="164">
        <f t="shared" si="196"/>
        <v>-1850.6453954671051</v>
      </c>
      <c r="I215" s="165">
        <v>23301.662446544393</v>
      </c>
      <c r="J215" s="95">
        <v>27632.553216785422</v>
      </c>
      <c r="K215" s="97">
        <f t="shared" si="197"/>
        <v>0</v>
      </c>
      <c r="L215" s="97">
        <f t="shared" si="198"/>
        <v>-4330.8907702410288</v>
      </c>
      <c r="M215" s="166">
        <f t="shared" si="199"/>
        <v>-4330.8907702410288</v>
      </c>
      <c r="N215" s="103">
        <v>19257.999048883579</v>
      </c>
      <c r="O215" s="98">
        <v>16677.810000000001</v>
      </c>
      <c r="P215" s="99">
        <f t="shared" si="200"/>
        <v>2580.1890488835779</v>
      </c>
      <c r="Q215" s="99">
        <f t="shared" si="201"/>
        <v>0</v>
      </c>
      <c r="R215" s="102">
        <f t="shared" si="202"/>
        <v>2580.1890488835779</v>
      </c>
      <c r="S215" s="103">
        <v>937.35195363942569</v>
      </c>
      <c r="T215" s="97">
        <v>747.65</v>
      </c>
      <c r="U215" s="99">
        <f t="shared" si="203"/>
        <v>189.70195363942571</v>
      </c>
      <c r="V215" s="101">
        <f t="shared" si="204"/>
        <v>0</v>
      </c>
      <c r="W215" s="102">
        <v>189.70195363942571</v>
      </c>
      <c r="X215" s="103">
        <v>18274.307917576538</v>
      </c>
      <c r="Y215" s="97">
        <v>13114.924999999999</v>
      </c>
      <c r="Z215" s="99">
        <f t="shared" si="205"/>
        <v>5159.3829175765386</v>
      </c>
      <c r="AA215" s="101">
        <f t="shared" si="206"/>
        <v>0</v>
      </c>
      <c r="AB215" s="102">
        <v>5159.3829175765386</v>
      </c>
      <c r="AC215" s="103">
        <v>1106.9240352509269</v>
      </c>
      <c r="AD215" s="97">
        <v>203.68</v>
      </c>
      <c r="AE215" s="97">
        <f t="shared" si="207"/>
        <v>903.2440352509268</v>
      </c>
      <c r="AF215" s="97">
        <f t="shared" si="208"/>
        <v>0</v>
      </c>
      <c r="AG215" s="252">
        <f t="shared" si="209"/>
        <v>903.2440352509268</v>
      </c>
      <c r="AH215" s="103">
        <v>37334.145126775737</v>
      </c>
      <c r="AI215" s="97">
        <v>35435.986203109271</v>
      </c>
      <c r="AJ215" s="99">
        <f t="shared" si="210"/>
        <v>1898.1589236664659</v>
      </c>
      <c r="AK215" s="181">
        <f t="shared" si="211"/>
        <v>0</v>
      </c>
      <c r="AL215" s="102">
        <f t="shared" si="212"/>
        <v>1898.1589236664659</v>
      </c>
      <c r="AM215" s="103">
        <v>585.53899757278987</v>
      </c>
      <c r="AN215" s="97">
        <v>515.74999999999989</v>
      </c>
      <c r="AO215" s="97">
        <f t="shared" si="213"/>
        <v>69.788997572789981</v>
      </c>
      <c r="AP215" s="97">
        <f t="shared" si="214"/>
        <v>0</v>
      </c>
      <c r="AQ215" s="252">
        <f t="shared" si="215"/>
        <v>69.788997572789981</v>
      </c>
      <c r="AR215" s="103">
        <v>4.8119115302796764</v>
      </c>
      <c r="AS215" s="97">
        <v>0</v>
      </c>
      <c r="AT215" s="99">
        <f t="shared" si="216"/>
        <v>4.8119115302796764</v>
      </c>
      <c r="AU215" s="181">
        <f t="shared" si="217"/>
        <v>0</v>
      </c>
      <c r="AV215" s="100">
        <f t="shared" si="218"/>
        <v>4.8119115302796764</v>
      </c>
      <c r="AW215" s="103">
        <v>1834.4590493409705</v>
      </c>
      <c r="AX215" s="97">
        <v>0</v>
      </c>
      <c r="AY215" s="97">
        <f t="shared" si="219"/>
        <v>1834.4590493409705</v>
      </c>
      <c r="AZ215" s="97">
        <f t="shared" si="220"/>
        <v>0</v>
      </c>
      <c r="BA215" s="102">
        <f t="shared" si="221"/>
        <v>1834.4590493409705</v>
      </c>
      <c r="BB215" s="103">
        <v>5165.8249611292458</v>
      </c>
      <c r="BC215" s="97">
        <v>6983.49</v>
      </c>
      <c r="BD215" s="99">
        <f t="shared" si="222"/>
        <v>0</v>
      </c>
      <c r="BE215" s="181">
        <f t="shared" si="223"/>
        <v>-1817.665038870754</v>
      </c>
      <c r="BF215" s="100">
        <f t="shared" si="224"/>
        <v>-1817.665038870754</v>
      </c>
      <c r="BG215" s="103">
        <v>54727.212783053146</v>
      </c>
      <c r="BH215" s="97">
        <v>21046.844326306178</v>
      </c>
      <c r="BI215" s="97">
        <f t="shared" si="225"/>
        <v>33680.368456746968</v>
      </c>
      <c r="BJ215" s="97">
        <f t="shared" si="226"/>
        <v>0</v>
      </c>
      <c r="BK215" s="252">
        <f t="shared" si="227"/>
        <v>33680.368456746968</v>
      </c>
      <c r="BL215" s="103">
        <v>2823.4436419618073</v>
      </c>
      <c r="BM215" s="97">
        <v>4701.5030201926247</v>
      </c>
      <c r="BN215" s="99">
        <f t="shared" si="228"/>
        <v>0</v>
      </c>
      <c r="BO215" s="181">
        <f t="shared" si="229"/>
        <v>-1878.0593782308174</v>
      </c>
      <c r="BP215" s="100">
        <f t="shared" si="230"/>
        <v>-1878.0593782308174</v>
      </c>
      <c r="BQ215" s="103">
        <v>4.5662293896695871</v>
      </c>
      <c r="BR215" s="97">
        <v>0</v>
      </c>
      <c r="BS215" s="97">
        <f t="shared" si="231"/>
        <v>4.5662293896695871</v>
      </c>
      <c r="BT215" s="97">
        <f t="shared" si="232"/>
        <v>0</v>
      </c>
      <c r="BU215" s="102">
        <f t="shared" si="233"/>
        <v>4.5662293896695871</v>
      </c>
      <c r="BV215" s="103">
        <v>10682.689724634149</v>
      </c>
      <c r="BW215" s="97">
        <v>17728.840000000004</v>
      </c>
      <c r="BX215" s="99">
        <f t="shared" si="234"/>
        <v>0</v>
      </c>
      <c r="BY215" s="101">
        <f t="shared" si="235"/>
        <v>-7046.1502753658551</v>
      </c>
      <c r="BZ215" s="250">
        <f t="shared" si="236"/>
        <v>-7046.1502753658551</v>
      </c>
      <c r="CA215" s="103">
        <v>15696.109450004142</v>
      </c>
      <c r="CB215" s="97">
        <v>9685.489999999998</v>
      </c>
      <c r="CC215" s="97">
        <f t="shared" si="237"/>
        <v>6010.6194500041438</v>
      </c>
      <c r="CD215" s="97">
        <f t="shared" si="238"/>
        <v>0</v>
      </c>
      <c r="CE215" s="102">
        <f t="shared" si="239"/>
        <v>6010.6194500041438</v>
      </c>
      <c r="CF215" s="254">
        <f t="shared" si="240"/>
        <v>212727.35073208236</v>
      </c>
      <c r="CG215" s="97">
        <f t="shared" si="241"/>
        <v>177315.47061665612</v>
      </c>
      <c r="CH215" s="97">
        <f t="shared" si="242"/>
        <v>35411.880115426233</v>
      </c>
      <c r="CI215" s="104">
        <f t="shared" si="243"/>
        <v>0</v>
      </c>
      <c r="CJ215" s="97">
        <f t="shared" si="244"/>
        <v>35411.880115426233</v>
      </c>
      <c r="CK215" s="259">
        <f t="shared" si="193"/>
        <v>0.83353395793460794</v>
      </c>
      <c r="CL215" s="107">
        <v>17010.810000000001</v>
      </c>
      <c r="CM215" s="108">
        <v>20708.669999999995</v>
      </c>
      <c r="CN215" s="176"/>
      <c r="CR215" s="133"/>
      <c r="CS215" s="133"/>
    </row>
    <row r="216" spans="1:97" ht="15.75" customHeight="1" x14ac:dyDescent="0.2">
      <c r="A216" s="225">
        <v>210</v>
      </c>
      <c r="B216" s="223" t="s">
        <v>236</v>
      </c>
      <c r="C216" s="94">
        <v>1713.6</v>
      </c>
      <c r="D216" s="95">
        <v>3297.2966806504073</v>
      </c>
      <c r="E216" s="95">
        <v>3628.138232882402</v>
      </c>
      <c r="F216" s="96">
        <f t="shared" si="194"/>
        <v>0</v>
      </c>
      <c r="G216" s="97">
        <f t="shared" si="195"/>
        <v>-330.84155223199468</v>
      </c>
      <c r="H216" s="164">
        <f t="shared" si="196"/>
        <v>-330.84155223199468</v>
      </c>
      <c r="I216" s="165">
        <v>8713.5840954556315</v>
      </c>
      <c r="J216" s="95">
        <v>9304.1103492123093</v>
      </c>
      <c r="K216" s="97">
        <f t="shared" si="197"/>
        <v>0</v>
      </c>
      <c r="L216" s="97">
        <f t="shared" si="198"/>
        <v>-590.52625375667776</v>
      </c>
      <c r="M216" s="166">
        <f t="shared" si="199"/>
        <v>-590.52625375667776</v>
      </c>
      <c r="N216" s="103">
        <v>7194.3881712810035</v>
      </c>
      <c r="O216" s="98">
        <v>6620.01</v>
      </c>
      <c r="P216" s="99">
        <f t="shared" si="200"/>
        <v>574.37817128100323</v>
      </c>
      <c r="Q216" s="99">
        <f t="shared" si="201"/>
        <v>0</v>
      </c>
      <c r="R216" s="102">
        <f t="shared" si="202"/>
        <v>574.37817128100323</v>
      </c>
      <c r="S216" s="103">
        <v>331.65847298880288</v>
      </c>
      <c r="T216" s="97">
        <v>219.89000000000001</v>
      </c>
      <c r="U216" s="99">
        <f t="shared" si="203"/>
        <v>111.76847298880287</v>
      </c>
      <c r="V216" s="101">
        <f t="shared" si="204"/>
        <v>0</v>
      </c>
      <c r="W216" s="102">
        <v>111.76847298880287</v>
      </c>
      <c r="X216" s="103">
        <v>0</v>
      </c>
      <c r="Y216" s="97">
        <v>0</v>
      </c>
      <c r="Z216" s="99">
        <f t="shared" si="205"/>
        <v>0</v>
      </c>
      <c r="AA216" s="101">
        <f t="shared" si="206"/>
        <v>0</v>
      </c>
      <c r="AB216" s="102">
        <v>0</v>
      </c>
      <c r="AC216" s="103">
        <v>0</v>
      </c>
      <c r="AD216" s="97">
        <v>0</v>
      </c>
      <c r="AE216" s="97">
        <f t="shared" si="207"/>
        <v>0</v>
      </c>
      <c r="AF216" s="97">
        <f t="shared" si="208"/>
        <v>0</v>
      </c>
      <c r="AG216" s="252">
        <f t="shared" si="209"/>
        <v>0</v>
      </c>
      <c r="AH216" s="103">
        <v>10782.982820309893</v>
      </c>
      <c r="AI216" s="97">
        <v>13237.266801922742</v>
      </c>
      <c r="AJ216" s="99">
        <f t="shared" si="210"/>
        <v>0</v>
      </c>
      <c r="AK216" s="181">
        <f t="shared" si="211"/>
        <v>-2454.2839816128489</v>
      </c>
      <c r="AL216" s="102">
        <f t="shared" si="212"/>
        <v>-2454.2839816128489</v>
      </c>
      <c r="AM216" s="103">
        <v>644.37937379723564</v>
      </c>
      <c r="AN216" s="97">
        <v>554.92000000000007</v>
      </c>
      <c r="AO216" s="97">
        <f t="shared" si="213"/>
        <v>89.459373797235571</v>
      </c>
      <c r="AP216" s="97">
        <f t="shared" si="214"/>
        <v>0</v>
      </c>
      <c r="AQ216" s="252">
        <f t="shared" si="215"/>
        <v>89.459373797235571</v>
      </c>
      <c r="AR216" s="103">
        <v>30.853632112839257</v>
      </c>
      <c r="AS216" s="97">
        <v>0</v>
      </c>
      <c r="AT216" s="99">
        <f t="shared" si="216"/>
        <v>30.853632112839257</v>
      </c>
      <c r="AU216" s="181">
        <f t="shared" si="217"/>
        <v>0</v>
      </c>
      <c r="AV216" s="100">
        <f t="shared" si="218"/>
        <v>30.853632112839257</v>
      </c>
      <c r="AW216" s="103">
        <v>675.22034318679312</v>
      </c>
      <c r="AX216" s="97">
        <v>748.8599999999999</v>
      </c>
      <c r="AY216" s="97">
        <f t="shared" si="219"/>
        <v>0</v>
      </c>
      <c r="AZ216" s="97">
        <f t="shared" si="220"/>
        <v>-73.639656813206784</v>
      </c>
      <c r="BA216" s="102">
        <f t="shared" si="221"/>
        <v>-73.639656813206784</v>
      </c>
      <c r="BB216" s="103">
        <v>1681.9988166997789</v>
      </c>
      <c r="BC216" s="97">
        <v>5095.66</v>
      </c>
      <c r="BD216" s="99">
        <f t="shared" si="222"/>
        <v>0</v>
      </c>
      <c r="BE216" s="181">
        <f t="shared" si="223"/>
        <v>-3413.6611833002207</v>
      </c>
      <c r="BF216" s="100">
        <f t="shared" si="224"/>
        <v>-3413.6611833002207</v>
      </c>
      <c r="BG216" s="103">
        <v>22272.127344372388</v>
      </c>
      <c r="BH216" s="97">
        <v>7665.5454019476383</v>
      </c>
      <c r="BI216" s="97">
        <f t="shared" si="225"/>
        <v>14606.581942424749</v>
      </c>
      <c r="BJ216" s="97">
        <f t="shared" si="226"/>
        <v>0</v>
      </c>
      <c r="BK216" s="252">
        <f t="shared" si="227"/>
        <v>14606.581942424749</v>
      </c>
      <c r="BL216" s="103">
        <v>2498.7136011946345</v>
      </c>
      <c r="BM216" s="97">
        <v>3413.6114631600276</v>
      </c>
      <c r="BN216" s="99">
        <f t="shared" si="228"/>
        <v>0</v>
      </c>
      <c r="BO216" s="181">
        <f t="shared" si="229"/>
        <v>-914.89786196539308</v>
      </c>
      <c r="BP216" s="100">
        <f t="shared" si="230"/>
        <v>-914.89786196539308</v>
      </c>
      <c r="BQ216" s="103">
        <v>4.7980477638841945</v>
      </c>
      <c r="BR216" s="97">
        <v>0</v>
      </c>
      <c r="BS216" s="97">
        <f t="shared" si="231"/>
        <v>4.7980477638841945</v>
      </c>
      <c r="BT216" s="97">
        <f t="shared" si="232"/>
        <v>0</v>
      </c>
      <c r="BU216" s="102">
        <f t="shared" si="233"/>
        <v>4.7980477638841945</v>
      </c>
      <c r="BV216" s="103">
        <v>4165.2350458877099</v>
      </c>
      <c r="BW216" s="97">
        <v>1322.9299999999998</v>
      </c>
      <c r="BX216" s="99">
        <f t="shared" si="234"/>
        <v>2842.3050458877101</v>
      </c>
      <c r="BY216" s="101">
        <f t="shared" si="235"/>
        <v>0</v>
      </c>
      <c r="BZ216" s="250">
        <f t="shared" si="236"/>
        <v>2842.3050458877101</v>
      </c>
      <c r="CA216" s="103">
        <v>0</v>
      </c>
      <c r="CB216" s="97">
        <v>0</v>
      </c>
      <c r="CC216" s="97">
        <f t="shared" si="237"/>
        <v>0</v>
      </c>
      <c r="CD216" s="97">
        <f t="shared" si="238"/>
        <v>0</v>
      </c>
      <c r="CE216" s="102">
        <f t="shared" si="239"/>
        <v>0</v>
      </c>
      <c r="CF216" s="254">
        <f t="shared" si="240"/>
        <v>62293.236445701004</v>
      </c>
      <c r="CG216" s="97">
        <f t="shared" si="241"/>
        <v>51810.942249125124</v>
      </c>
      <c r="CH216" s="97">
        <f t="shared" si="242"/>
        <v>10482.29419657588</v>
      </c>
      <c r="CI216" s="104">
        <f t="shared" si="243"/>
        <v>0</v>
      </c>
      <c r="CJ216" s="97">
        <f t="shared" si="244"/>
        <v>10482.29419657588</v>
      </c>
      <c r="CK216" s="259">
        <f t="shared" si="193"/>
        <v>0.83172660798074027</v>
      </c>
      <c r="CL216" s="107">
        <v>34545.89</v>
      </c>
      <c r="CM216" s="108">
        <v>6084.6100000000015</v>
      </c>
      <c r="CN216" s="176">
        <f t="shared" si="245"/>
        <v>28461.279999999999</v>
      </c>
      <c r="CR216" s="133"/>
      <c r="CS216" s="133"/>
    </row>
    <row r="217" spans="1:97" ht="15.75" customHeight="1" x14ac:dyDescent="0.2">
      <c r="A217" s="225">
        <v>211</v>
      </c>
      <c r="B217" s="223" t="s">
        <v>237</v>
      </c>
      <c r="C217" s="94">
        <v>1712.4</v>
      </c>
      <c r="D217" s="95">
        <v>3306.2695321552756</v>
      </c>
      <c r="E217" s="95">
        <v>3628.138232882402</v>
      </c>
      <c r="F217" s="96">
        <f t="shared" si="194"/>
        <v>0</v>
      </c>
      <c r="G217" s="97">
        <f t="shared" si="195"/>
        <v>-321.86870072712645</v>
      </c>
      <c r="H217" s="164">
        <f t="shared" si="196"/>
        <v>-321.86870072712645</v>
      </c>
      <c r="I217" s="165">
        <v>7687.6984462991122</v>
      </c>
      <c r="J217" s="95">
        <v>9226.8352511232952</v>
      </c>
      <c r="K217" s="97">
        <f t="shared" si="197"/>
        <v>0</v>
      </c>
      <c r="L217" s="97">
        <f t="shared" si="198"/>
        <v>-1539.1368048241829</v>
      </c>
      <c r="M217" s="166">
        <f t="shared" si="199"/>
        <v>-1539.1368048241829</v>
      </c>
      <c r="N217" s="103">
        <v>6802.3311597319625</v>
      </c>
      <c r="O217" s="98">
        <v>6191.3600000000006</v>
      </c>
      <c r="P217" s="99">
        <f t="shared" si="200"/>
        <v>610.97115973196196</v>
      </c>
      <c r="Q217" s="99">
        <f t="shared" si="201"/>
        <v>0</v>
      </c>
      <c r="R217" s="102">
        <f t="shared" si="202"/>
        <v>610.97115973196196</v>
      </c>
      <c r="S217" s="103">
        <v>332.41797957936598</v>
      </c>
      <c r="T217" s="97">
        <v>156.91</v>
      </c>
      <c r="U217" s="99">
        <f t="shared" si="203"/>
        <v>175.50797957936598</v>
      </c>
      <c r="V217" s="101">
        <f t="shared" si="204"/>
        <v>0</v>
      </c>
      <c r="W217" s="102">
        <v>175.50797957936598</v>
      </c>
      <c r="X217" s="103">
        <v>0</v>
      </c>
      <c r="Y217" s="97">
        <v>0</v>
      </c>
      <c r="Z217" s="99">
        <f t="shared" si="205"/>
        <v>0</v>
      </c>
      <c r="AA217" s="101">
        <f t="shared" si="206"/>
        <v>0</v>
      </c>
      <c r="AB217" s="102">
        <v>0</v>
      </c>
      <c r="AC217" s="103">
        <v>0</v>
      </c>
      <c r="AD217" s="97">
        <v>0</v>
      </c>
      <c r="AE217" s="97">
        <f t="shared" si="207"/>
        <v>0</v>
      </c>
      <c r="AF217" s="97">
        <f t="shared" si="208"/>
        <v>0</v>
      </c>
      <c r="AG217" s="252">
        <f t="shared" si="209"/>
        <v>0</v>
      </c>
      <c r="AH217" s="103">
        <v>10752.34521630418</v>
      </c>
      <c r="AI217" s="97">
        <v>14673.448151296401</v>
      </c>
      <c r="AJ217" s="99">
        <f t="shared" si="210"/>
        <v>0</v>
      </c>
      <c r="AK217" s="181">
        <f t="shared" si="211"/>
        <v>-3921.102934992221</v>
      </c>
      <c r="AL217" s="102">
        <f t="shared" si="212"/>
        <v>-3921.102934992221</v>
      </c>
      <c r="AM217" s="103">
        <v>644.77994534637162</v>
      </c>
      <c r="AN217" s="97">
        <v>556.13</v>
      </c>
      <c r="AO217" s="97">
        <f t="shared" si="213"/>
        <v>88.649945346371624</v>
      </c>
      <c r="AP217" s="97">
        <f t="shared" si="214"/>
        <v>0</v>
      </c>
      <c r="AQ217" s="252">
        <f t="shared" si="215"/>
        <v>88.649945346371624</v>
      </c>
      <c r="AR217" s="103">
        <v>30.83687971282124</v>
      </c>
      <c r="AS217" s="97">
        <v>0</v>
      </c>
      <c r="AT217" s="99">
        <f t="shared" si="216"/>
        <v>30.83687971282124</v>
      </c>
      <c r="AU217" s="181">
        <f t="shared" si="217"/>
        <v>0</v>
      </c>
      <c r="AV217" s="100">
        <f t="shared" si="218"/>
        <v>30.83687971282124</v>
      </c>
      <c r="AW217" s="103">
        <v>674.75636107915091</v>
      </c>
      <c r="AX217" s="97">
        <v>2033.1799999999998</v>
      </c>
      <c r="AY217" s="97">
        <f t="shared" si="219"/>
        <v>0</v>
      </c>
      <c r="AZ217" s="97">
        <f t="shared" si="220"/>
        <v>-1358.423638920849</v>
      </c>
      <c r="BA217" s="102">
        <f t="shared" si="221"/>
        <v>-1358.423638920849</v>
      </c>
      <c r="BB217" s="103">
        <v>1680.8248697499644</v>
      </c>
      <c r="BC217" s="97">
        <v>3620.7200000000003</v>
      </c>
      <c r="BD217" s="99">
        <f t="shared" si="222"/>
        <v>0</v>
      </c>
      <c r="BE217" s="181">
        <f t="shared" si="223"/>
        <v>-1939.8951302500359</v>
      </c>
      <c r="BF217" s="100">
        <f t="shared" si="224"/>
        <v>-1939.8951302500359</v>
      </c>
      <c r="BG217" s="103">
        <v>22122.991916575316</v>
      </c>
      <c r="BH217" s="97">
        <v>5074.9854019476379</v>
      </c>
      <c r="BI217" s="97">
        <f t="shared" si="225"/>
        <v>17048.006514627679</v>
      </c>
      <c r="BJ217" s="97">
        <f t="shared" si="226"/>
        <v>0</v>
      </c>
      <c r="BK217" s="252">
        <f t="shared" si="227"/>
        <v>17048.006514627679</v>
      </c>
      <c r="BL217" s="103">
        <v>3576.7755779772274</v>
      </c>
      <c r="BM217" s="97">
        <v>3631.3522920044697</v>
      </c>
      <c r="BN217" s="99">
        <f t="shared" si="228"/>
        <v>0</v>
      </c>
      <c r="BO217" s="181">
        <f t="shared" si="229"/>
        <v>-54.57671402724236</v>
      </c>
      <c r="BP217" s="100">
        <f t="shared" si="230"/>
        <v>-54.57671402724236</v>
      </c>
      <c r="BQ217" s="103">
        <v>4.7947152671975157</v>
      </c>
      <c r="BR217" s="97">
        <v>0</v>
      </c>
      <c r="BS217" s="97">
        <f t="shared" si="231"/>
        <v>4.7947152671975157</v>
      </c>
      <c r="BT217" s="97">
        <f t="shared" si="232"/>
        <v>0</v>
      </c>
      <c r="BU217" s="102">
        <f t="shared" si="233"/>
        <v>4.7947152671975157</v>
      </c>
      <c r="BV217" s="103">
        <v>4098.1023415833524</v>
      </c>
      <c r="BW217" s="97">
        <v>6245.98</v>
      </c>
      <c r="BX217" s="99">
        <f t="shared" si="234"/>
        <v>0</v>
      </c>
      <c r="BY217" s="101">
        <f t="shared" si="235"/>
        <v>-2147.8776584166471</v>
      </c>
      <c r="BZ217" s="250">
        <f t="shared" si="236"/>
        <v>-2147.8776584166471</v>
      </c>
      <c r="CA217" s="103">
        <v>0</v>
      </c>
      <c r="CB217" s="97">
        <v>0</v>
      </c>
      <c r="CC217" s="97">
        <f t="shared" si="237"/>
        <v>0</v>
      </c>
      <c r="CD217" s="97">
        <f t="shared" si="238"/>
        <v>0</v>
      </c>
      <c r="CE217" s="102">
        <f t="shared" si="239"/>
        <v>0</v>
      </c>
      <c r="CF217" s="254">
        <f t="shared" si="240"/>
        <v>61714.9249413613</v>
      </c>
      <c r="CG217" s="97">
        <f t="shared" si="241"/>
        <v>55039.039329254214</v>
      </c>
      <c r="CH217" s="97">
        <f t="shared" si="242"/>
        <v>6675.8856121070858</v>
      </c>
      <c r="CI217" s="104">
        <f t="shared" si="243"/>
        <v>0</v>
      </c>
      <c r="CJ217" s="97">
        <f t="shared" si="244"/>
        <v>6675.8856121070858</v>
      </c>
      <c r="CK217" s="259">
        <f t="shared" si="193"/>
        <v>0.89182704802039037</v>
      </c>
      <c r="CL217" s="107">
        <v>14317.84</v>
      </c>
      <c r="CM217" s="108">
        <v>5956.920000000001</v>
      </c>
      <c r="CN217" s="176">
        <f t="shared" si="245"/>
        <v>8360.9199999999983</v>
      </c>
      <c r="CR217" s="133"/>
      <c r="CS217" s="133"/>
    </row>
    <row r="218" spans="1:97" ht="15.75" customHeight="1" x14ac:dyDescent="0.2">
      <c r="A218" s="225">
        <v>212</v>
      </c>
      <c r="B218" s="223" t="s">
        <v>238</v>
      </c>
      <c r="C218" s="94">
        <v>1701.6</v>
      </c>
      <c r="D218" s="95">
        <v>3298.5541371617546</v>
      </c>
      <c r="E218" s="95">
        <v>3256.6426244428685</v>
      </c>
      <c r="F218" s="96">
        <f t="shared" si="194"/>
        <v>41.911512718886115</v>
      </c>
      <c r="G218" s="97">
        <f t="shared" si="195"/>
        <v>0</v>
      </c>
      <c r="H218" s="164">
        <f t="shared" si="196"/>
        <v>41.911512718886115</v>
      </c>
      <c r="I218" s="165">
        <v>8612.2406352207818</v>
      </c>
      <c r="J218" s="95">
        <v>10599.293754538827</v>
      </c>
      <c r="K218" s="97">
        <f t="shared" si="197"/>
        <v>0</v>
      </c>
      <c r="L218" s="97">
        <f t="shared" si="198"/>
        <v>-1987.053119318045</v>
      </c>
      <c r="M218" s="166">
        <f t="shared" si="199"/>
        <v>-1987.053119318045</v>
      </c>
      <c r="N218" s="103">
        <v>6910.6254144283557</v>
      </c>
      <c r="O218" s="98">
        <v>6187.1399999999994</v>
      </c>
      <c r="P218" s="99">
        <f t="shared" si="200"/>
        <v>723.48541442835631</v>
      </c>
      <c r="Q218" s="99">
        <f t="shared" si="201"/>
        <v>0</v>
      </c>
      <c r="R218" s="102">
        <f t="shared" si="202"/>
        <v>723.48541442835631</v>
      </c>
      <c r="S218" s="103">
        <v>332.25699950293415</v>
      </c>
      <c r="T218" s="97">
        <v>270.91999999999996</v>
      </c>
      <c r="U218" s="99">
        <f t="shared" si="203"/>
        <v>61.336999502934191</v>
      </c>
      <c r="V218" s="101">
        <f t="shared" si="204"/>
        <v>0</v>
      </c>
      <c r="W218" s="102">
        <v>61.336999502934191</v>
      </c>
      <c r="X218" s="103">
        <v>0</v>
      </c>
      <c r="Y218" s="97">
        <v>0</v>
      </c>
      <c r="Z218" s="99">
        <f t="shared" si="205"/>
        <v>0</v>
      </c>
      <c r="AA218" s="101">
        <f t="shared" si="206"/>
        <v>0</v>
      </c>
      <c r="AB218" s="102">
        <v>0</v>
      </c>
      <c r="AC218" s="103">
        <v>0</v>
      </c>
      <c r="AD218" s="97">
        <v>0</v>
      </c>
      <c r="AE218" s="97">
        <f t="shared" si="207"/>
        <v>0</v>
      </c>
      <c r="AF218" s="97">
        <f t="shared" si="208"/>
        <v>0</v>
      </c>
      <c r="AG218" s="252">
        <f t="shared" si="209"/>
        <v>0</v>
      </c>
      <c r="AH218" s="103">
        <v>10706.188286089304</v>
      </c>
      <c r="AI218" s="97">
        <v>6301.3832935512273</v>
      </c>
      <c r="AJ218" s="99">
        <f t="shared" si="210"/>
        <v>4404.8049925380765</v>
      </c>
      <c r="AK218" s="181">
        <f t="shared" si="211"/>
        <v>0</v>
      </c>
      <c r="AL218" s="102">
        <f t="shared" si="212"/>
        <v>4404.8049925380765</v>
      </c>
      <c r="AM218" s="103">
        <v>641.55133882898349</v>
      </c>
      <c r="AN218" s="97">
        <v>555.63000000000011</v>
      </c>
      <c r="AO218" s="97">
        <f t="shared" si="213"/>
        <v>85.92133882898338</v>
      </c>
      <c r="AP218" s="97">
        <f t="shared" si="214"/>
        <v>0</v>
      </c>
      <c r="AQ218" s="252">
        <f t="shared" si="215"/>
        <v>85.92133882898338</v>
      </c>
      <c r="AR218" s="103">
        <v>30.62463010767458</v>
      </c>
      <c r="AS218" s="97">
        <v>145.26</v>
      </c>
      <c r="AT218" s="99">
        <f t="shared" si="216"/>
        <v>0</v>
      </c>
      <c r="AU218" s="181">
        <f t="shared" si="217"/>
        <v>-114.63536989232541</v>
      </c>
      <c r="AV218" s="100">
        <f t="shared" si="218"/>
        <v>-114.63536989232541</v>
      </c>
      <c r="AW218" s="103">
        <v>672.16359572131068</v>
      </c>
      <c r="AX218" s="97">
        <v>748.8599999999999</v>
      </c>
      <c r="AY218" s="97">
        <f t="shared" si="219"/>
        <v>0</v>
      </c>
      <c r="AZ218" s="97">
        <f t="shared" si="220"/>
        <v>-76.696404278689215</v>
      </c>
      <c r="BA218" s="102">
        <f t="shared" si="221"/>
        <v>-76.696404278689215</v>
      </c>
      <c r="BB218" s="103">
        <v>1676.9689672334807</v>
      </c>
      <c r="BC218" s="97">
        <v>4583.55</v>
      </c>
      <c r="BD218" s="99">
        <f t="shared" si="222"/>
        <v>0</v>
      </c>
      <c r="BE218" s="181">
        <f t="shared" si="223"/>
        <v>-2906.5810327665195</v>
      </c>
      <c r="BF218" s="100">
        <f t="shared" si="224"/>
        <v>-2906.5810327665195</v>
      </c>
      <c r="BG218" s="103">
        <v>22084.644120515419</v>
      </c>
      <c r="BH218" s="97">
        <v>4219.3054019476385</v>
      </c>
      <c r="BI218" s="97">
        <f t="shared" si="225"/>
        <v>17865.338718567778</v>
      </c>
      <c r="BJ218" s="97">
        <f t="shared" si="226"/>
        <v>0</v>
      </c>
      <c r="BK218" s="252">
        <f t="shared" si="227"/>
        <v>17865.338718567778</v>
      </c>
      <c r="BL218" s="103">
        <v>2460.7006312153949</v>
      </c>
      <c r="BM218" s="97">
        <v>3400.6798934975095</v>
      </c>
      <c r="BN218" s="99">
        <f t="shared" si="228"/>
        <v>0</v>
      </c>
      <c r="BO218" s="181">
        <f t="shared" si="229"/>
        <v>-939.97926228211463</v>
      </c>
      <c r="BP218" s="100">
        <f t="shared" si="230"/>
        <v>-939.97926228211463</v>
      </c>
      <c r="BQ218" s="103">
        <v>4.7642622062514244</v>
      </c>
      <c r="BR218" s="97">
        <v>0</v>
      </c>
      <c r="BS218" s="97">
        <f t="shared" si="231"/>
        <v>4.7642622062514244</v>
      </c>
      <c r="BT218" s="97">
        <f t="shared" si="232"/>
        <v>0</v>
      </c>
      <c r="BU218" s="102">
        <f t="shared" si="233"/>
        <v>4.7642622062514244</v>
      </c>
      <c r="BV218" s="103">
        <v>4167.3903548877561</v>
      </c>
      <c r="BW218" s="97">
        <v>5586.6500000000005</v>
      </c>
      <c r="BX218" s="99">
        <f t="shared" si="234"/>
        <v>0</v>
      </c>
      <c r="BY218" s="101">
        <f t="shared" si="235"/>
        <v>-1419.2596451122445</v>
      </c>
      <c r="BZ218" s="250">
        <f t="shared" si="236"/>
        <v>-1419.2596451122445</v>
      </c>
      <c r="CA218" s="103">
        <v>0</v>
      </c>
      <c r="CB218" s="97">
        <v>0</v>
      </c>
      <c r="CC218" s="97">
        <f t="shared" si="237"/>
        <v>0</v>
      </c>
      <c r="CD218" s="97">
        <f t="shared" si="238"/>
        <v>0</v>
      </c>
      <c r="CE218" s="102">
        <f t="shared" si="239"/>
        <v>0</v>
      </c>
      <c r="CF218" s="254">
        <f t="shared" si="240"/>
        <v>61598.673373119404</v>
      </c>
      <c r="CG218" s="97">
        <f t="shared" si="241"/>
        <v>45855.314967978069</v>
      </c>
      <c r="CH218" s="97">
        <f t="shared" si="242"/>
        <v>15743.358405141335</v>
      </c>
      <c r="CI218" s="104">
        <f t="shared" si="243"/>
        <v>0</v>
      </c>
      <c r="CJ218" s="97">
        <f t="shared" si="244"/>
        <v>15743.358405141335</v>
      </c>
      <c r="CK218" s="259">
        <f t="shared" si="193"/>
        <v>0.7444204957178272</v>
      </c>
      <c r="CL218" s="107">
        <v>6280.29</v>
      </c>
      <c r="CM218" s="108">
        <v>5965.4299999999994</v>
      </c>
      <c r="CN218" s="176">
        <f t="shared" si="245"/>
        <v>314.86000000000058</v>
      </c>
      <c r="CR218" s="133"/>
      <c r="CS218" s="133"/>
    </row>
    <row r="219" spans="1:97" ht="15.75" customHeight="1" x14ac:dyDescent="0.2">
      <c r="A219" s="225">
        <v>213</v>
      </c>
      <c r="B219" s="223" t="s">
        <v>239</v>
      </c>
      <c r="C219" s="94">
        <v>5413.5</v>
      </c>
      <c r="D219" s="95">
        <v>23478.793446974021</v>
      </c>
      <c r="E219" s="95">
        <v>24266.231934913383</v>
      </c>
      <c r="F219" s="96">
        <f t="shared" si="194"/>
        <v>0</v>
      </c>
      <c r="G219" s="97">
        <f t="shared" si="195"/>
        <v>-787.43848793936195</v>
      </c>
      <c r="H219" s="164">
        <f t="shared" si="196"/>
        <v>-787.43848793936195</v>
      </c>
      <c r="I219" s="165">
        <v>25807.037364983833</v>
      </c>
      <c r="J219" s="95">
        <v>29754.781404100479</v>
      </c>
      <c r="K219" s="97">
        <f t="shared" si="197"/>
        <v>0</v>
      </c>
      <c r="L219" s="97">
        <f t="shared" si="198"/>
        <v>-3947.7440391166456</v>
      </c>
      <c r="M219" s="166">
        <f t="shared" si="199"/>
        <v>-3947.7440391166456</v>
      </c>
      <c r="N219" s="103">
        <v>17280.786688149288</v>
      </c>
      <c r="O219" s="98">
        <v>15330.32</v>
      </c>
      <c r="P219" s="99">
        <f t="shared" si="200"/>
        <v>1950.4666881492885</v>
      </c>
      <c r="Q219" s="99">
        <f t="shared" si="201"/>
        <v>0</v>
      </c>
      <c r="R219" s="102">
        <f t="shared" si="202"/>
        <v>1950.4666881492885</v>
      </c>
      <c r="S219" s="103">
        <v>1001.4796069000437</v>
      </c>
      <c r="T219" s="97">
        <v>843.03</v>
      </c>
      <c r="U219" s="99">
        <f t="shared" si="203"/>
        <v>158.4496069000437</v>
      </c>
      <c r="V219" s="101">
        <f t="shared" si="204"/>
        <v>0</v>
      </c>
      <c r="W219" s="102">
        <v>158.4496069000437</v>
      </c>
      <c r="X219" s="103">
        <v>29464.650735835243</v>
      </c>
      <c r="Y219" s="97">
        <v>20944.599999999999</v>
      </c>
      <c r="Z219" s="99">
        <f t="shared" si="205"/>
        <v>8520.0507358352443</v>
      </c>
      <c r="AA219" s="101">
        <f t="shared" si="206"/>
        <v>0</v>
      </c>
      <c r="AB219" s="102">
        <v>8520.0507358352443</v>
      </c>
      <c r="AC219" s="103">
        <v>0</v>
      </c>
      <c r="AD219" s="97">
        <v>0</v>
      </c>
      <c r="AE219" s="97">
        <f t="shared" si="207"/>
        <v>0</v>
      </c>
      <c r="AF219" s="97">
        <f t="shared" si="208"/>
        <v>0</v>
      </c>
      <c r="AG219" s="252">
        <f t="shared" si="209"/>
        <v>0</v>
      </c>
      <c r="AH219" s="103">
        <v>30650.420056002844</v>
      </c>
      <c r="AI219" s="97">
        <v>26196.791573076676</v>
      </c>
      <c r="AJ219" s="99">
        <f t="shared" si="210"/>
        <v>4453.6284829261676</v>
      </c>
      <c r="AK219" s="181">
        <f t="shared" si="211"/>
        <v>0</v>
      </c>
      <c r="AL219" s="102">
        <f t="shared" si="212"/>
        <v>4453.6284829261676</v>
      </c>
      <c r="AM219" s="103">
        <v>1310.0418701229441</v>
      </c>
      <c r="AN219" s="97">
        <v>1086.06</v>
      </c>
      <c r="AO219" s="97">
        <f t="shared" si="213"/>
        <v>223.9818701229442</v>
      </c>
      <c r="AP219" s="97">
        <f t="shared" si="214"/>
        <v>0</v>
      </c>
      <c r="AQ219" s="252">
        <f t="shared" si="215"/>
        <v>223.9818701229442</v>
      </c>
      <c r="AR219" s="103">
        <v>51.42062905566678</v>
      </c>
      <c r="AS219" s="97">
        <v>0</v>
      </c>
      <c r="AT219" s="99">
        <f t="shared" si="216"/>
        <v>51.42062905566678</v>
      </c>
      <c r="AU219" s="181">
        <f t="shared" si="217"/>
        <v>0</v>
      </c>
      <c r="AV219" s="100">
        <f t="shared" si="218"/>
        <v>51.42062905566678</v>
      </c>
      <c r="AW219" s="103">
        <v>1799.2387917652252</v>
      </c>
      <c r="AX219" s="97">
        <v>1797.25</v>
      </c>
      <c r="AY219" s="97">
        <f t="shared" si="219"/>
        <v>1.9887917652251872</v>
      </c>
      <c r="AZ219" s="97">
        <f t="shared" si="220"/>
        <v>0</v>
      </c>
      <c r="BA219" s="102">
        <f t="shared" si="221"/>
        <v>1.9887917652251872</v>
      </c>
      <c r="BB219" s="103">
        <v>5210.3518596867725</v>
      </c>
      <c r="BC219" s="97">
        <v>7092.97</v>
      </c>
      <c r="BD219" s="99">
        <f t="shared" si="222"/>
        <v>0</v>
      </c>
      <c r="BE219" s="181">
        <f t="shared" si="223"/>
        <v>-1882.6181403132277</v>
      </c>
      <c r="BF219" s="100">
        <f t="shared" si="224"/>
        <v>-1882.6181403132277</v>
      </c>
      <c r="BG219" s="103">
        <v>42975.743027480225</v>
      </c>
      <c r="BH219" s="97">
        <v>40215.424326306173</v>
      </c>
      <c r="BI219" s="97">
        <f t="shared" si="225"/>
        <v>2760.318701174052</v>
      </c>
      <c r="BJ219" s="97">
        <f t="shared" si="226"/>
        <v>0</v>
      </c>
      <c r="BK219" s="252">
        <f t="shared" si="227"/>
        <v>2760.318701174052</v>
      </c>
      <c r="BL219" s="103">
        <v>3891.2051254499279</v>
      </c>
      <c r="BM219" s="97">
        <v>4951.4762283217478</v>
      </c>
      <c r="BN219" s="99">
        <f t="shared" si="228"/>
        <v>0</v>
      </c>
      <c r="BO219" s="181">
        <f t="shared" si="229"/>
        <v>-1060.2711028718199</v>
      </c>
      <c r="BP219" s="100">
        <f t="shared" si="230"/>
        <v>-1060.2711028718199</v>
      </c>
      <c r="BQ219" s="103">
        <v>4.2966262536332449</v>
      </c>
      <c r="BR219" s="97">
        <v>0</v>
      </c>
      <c r="BS219" s="97">
        <f t="shared" si="231"/>
        <v>4.2966262536332449</v>
      </c>
      <c r="BT219" s="97">
        <f t="shared" si="232"/>
        <v>0</v>
      </c>
      <c r="BU219" s="102">
        <f t="shared" si="233"/>
        <v>4.2966262536332449</v>
      </c>
      <c r="BV219" s="103">
        <v>11375.487866438671</v>
      </c>
      <c r="BW219" s="97">
        <v>12992.839999999998</v>
      </c>
      <c r="BX219" s="99">
        <f t="shared" si="234"/>
        <v>0</v>
      </c>
      <c r="BY219" s="101">
        <f t="shared" si="235"/>
        <v>-1617.3521335613277</v>
      </c>
      <c r="BZ219" s="250">
        <f t="shared" si="236"/>
        <v>-1617.3521335613277</v>
      </c>
      <c r="CA219" s="103">
        <v>14673.191192306484</v>
      </c>
      <c r="CB219" s="97">
        <v>23919.549999999996</v>
      </c>
      <c r="CC219" s="97">
        <f t="shared" si="237"/>
        <v>0</v>
      </c>
      <c r="CD219" s="97">
        <f t="shared" si="238"/>
        <v>-9246.3588076935121</v>
      </c>
      <c r="CE219" s="102">
        <f t="shared" si="239"/>
        <v>-9246.3588076935121</v>
      </c>
      <c r="CF219" s="254">
        <f t="shared" si="240"/>
        <v>208974.14488740484</v>
      </c>
      <c r="CG219" s="97">
        <f t="shared" si="241"/>
        <v>209391.32546671847</v>
      </c>
      <c r="CH219" s="97">
        <f t="shared" si="242"/>
        <v>0</v>
      </c>
      <c r="CI219" s="104">
        <f t="shared" si="243"/>
        <v>-417.18057931363001</v>
      </c>
      <c r="CJ219" s="97">
        <f t="shared" si="244"/>
        <v>-417.18057931363001</v>
      </c>
      <c r="CK219" s="259">
        <f t="shared" si="193"/>
        <v>1.0019963262897351</v>
      </c>
      <c r="CL219" s="107">
        <v>4788.28</v>
      </c>
      <c r="CM219" s="108">
        <v>20560.07</v>
      </c>
      <c r="CN219" s="176"/>
      <c r="CR219" s="133"/>
      <c r="CS219" s="133"/>
    </row>
    <row r="220" spans="1:97" ht="15.75" customHeight="1" x14ac:dyDescent="0.2">
      <c r="A220" s="225">
        <v>214</v>
      </c>
      <c r="B220" s="223" t="s">
        <v>240</v>
      </c>
      <c r="C220" s="94">
        <v>11544.859999999999</v>
      </c>
      <c r="D220" s="95">
        <v>32428.002033957113</v>
      </c>
      <c r="E220" s="95">
        <v>32981.676450379753</v>
      </c>
      <c r="F220" s="96">
        <f t="shared" si="194"/>
        <v>0</v>
      </c>
      <c r="G220" s="97">
        <f t="shared" si="195"/>
        <v>-553.67441642264021</v>
      </c>
      <c r="H220" s="164">
        <f t="shared" si="196"/>
        <v>-553.67441642264021</v>
      </c>
      <c r="I220" s="165">
        <v>38163.337086980493</v>
      </c>
      <c r="J220" s="95">
        <v>37466.921046347066</v>
      </c>
      <c r="K220" s="97">
        <f t="shared" si="197"/>
        <v>696.41604063342675</v>
      </c>
      <c r="L220" s="97">
        <f t="shared" si="198"/>
        <v>0</v>
      </c>
      <c r="M220" s="166">
        <f t="shared" si="199"/>
        <v>696.41604063342675</v>
      </c>
      <c r="N220" s="103">
        <v>36944.989369032264</v>
      </c>
      <c r="O220" s="98">
        <v>31999.499999999996</v>
      </c>
      <c r="P220" s="99">
        <f t="shared" si="200"/>
        <v>4945.4893690322679</v>
      </c>
      <c r="Q220" s="99">
        <f t="shared" si="201"/>
        <v>0</v>
      </c>
      <c r="R220" s="102">
        <f t="shared" si="202"/>
        <v>4945.4893690322679</v>
      </c>
      <c r="S220" s="103">
        <v>1891.739962165103</v>
      </c>
      <c r="T220" s="97">
        <v>1092.48</v>
      </c>
      <c r="U220" s="99">
        <f t="shared" si="203"/>
        <v>799.25996216510293</v>
      </c>
      <c r="V220" s="101">
        <f t="shared" si="204"/>
        <v>0</v>
      </c>
      <c r="W220" s="102">
        <v>799.25996216510293</v>
      </c>
      <c r="X220" s="103">
        <v>31036.153689727726</v>
      </c>
      <c r="Y220" s="97">
        <v>23326.658333333333</v>
      </c>
      <c r="Z220" s="99">
        <f t="shared" si="205"/>
        <v>7709.4953563943927</v>
      </c>
      <c r="AA220" s="101">
        <f t="shared" si="206"/>
        <v>0</v>
      </c>
      <c r="AB220" s="102">
        <v>7709.4953563943927</v>
      </c>
      <c r="AC220" s="103">
        <v>2487.6360092070022</v>
      </c>
      <c r="AD220" s="97">
        <v>486.19</v>
      </c>
      <c r="AE220" s="97">
        <f t="shared" si="207"/>
        <v>2001.4460092070021</v>
      </c>
      <c r="AF220" s="97">
        <f t="shared" si="208"/>
        <v>0</v>
      </c>
      <c r="AG220" s="252">
        <f t="shared" si="209"/>
        <v>2001.4460092070021</v>
      </c>
      <c r="AH220" s="103">
        <v>55170.866304054565</v>
      </c>
      <c r="AI220" s="97">
        <v>56288.043736659827</v>
      </c>
      <c r="AJ220" s="99">
        <f t="shared" si="210"/>
        <v>0</v>
      </c>
      <c r="AK220" s="181">
        <f t="shared" si="211"/>
        <v>-1117.1774326052619</v>
      </c>
      <c r="AL220" s="102">
        <f t="shared" si="212"/>
        <v>-1117.1774326052619</v>
      </c>
      <c r="AM220" s="103">
        <v>786.65934442729952</v>
      </c>
      <c r="AN220" s="97">
        <v>724.53</v>
      </c>
      <c r="AO220" s="97">
        <f t="shared" si="213"/>
        <v>62.129344427299543</v>
      </c>
      <c r="AP220" s="97">
        <f t="shared" si="214"/>
        <v>0</v>
      </c>
      <c r="AQ220" s="252">
        <f t="shared" si="215"/>
        <v>62.129344427299543</v>
      </c>
      <c r="AR220" s="103">
        <v>0</v>
      </c>
      <c r="AS220" s="97">
        <v>248.11</v>
      </c>
      <c r="AT220" s="99">
        <f t="shared" si="216"/>
        <v>0</v>
      </c>
      <c r="AU220" s="181">
        <f t="shared" si="217"/>
        <v>-248.11</v>
      </c>
      <c r="AV220" s="100">
        <f t="shared" si="218"/>
        <v>-248.11</v>
      </c>
      <c r="AW220" s="103">
        <v>2926.551772138142</v>
      </c>
      <c r="AX220" s="97">
        <v>3051.56</v>
      </c>
      <c r="AY220" s="97">
        <f t="shared" si="219"/>
        <v>0</v>
      </c>
      <c r="AZ220" s="97">
        <f t="shared" si="220"/>
        <v>-125.0082278618579</v>
      </c>
      <c r="BA220" s="102">
        <f t="shared" si="221"/>
        <v>-125.0082278618579</v>
      </c>
      <c r="BB220" s="103">
        <v>10600.260456520251</v>
      </c>
      <c r="BC220" s="97">
        <v>9757.26</v>
      </c>
      <c r="BD220" s="99">
        <f t="shared" si="222"/>
        <v>843.00045652025074</v>
      </c>
      <c r="BE220" s="181">
        <f t="shared" si="223"/>
        <v>0</v>
      </c>
      <c r="BF220" s="100">
        <f t="shared" si="224"/>
        <v>843.00045652025074</v>
      </c>
      <c r="BG220" s="103">
        <v>88520.116390218507</v>
      </c>
      <c r="BH220" s="97">
        <v>143980.41054384364</v>
      </c>
      <c r="BI220" s="97">
        <f t="shared" si="225"/>
        <v>0</v>
      </c>
      <c r="BJ220" s="97">
        <f t="shared" si="226"/>
        <v>-55460.294153625131</v>
      </c>
      <c r="BK220" s="252">
        <f t="shared" si="227"/>
        <v>-55460.294153625131</v>
      </c>
      <c r="BL220" s="103">
        <v>4252.1270271323247</v>
      </c>
      <c r="BM220" s="97">
        <v>6162.084259594064</v>
      </c>
      <c r="BN220" s="99">
        <f t="shared" si="228"/>
        <v>0</v>
      </c>
      <c r="BO220" s="181">
        <f t="shared" si="229"/>
        <v>-1909.9572324617393</v>
      </c>
      <c r="BP220" s="100">
        <f t="shared" si="230"/>
        <v>-1909.9572324617393</v>
      </c>
      <c r="BQ220" s="103">
        <v>3.8524818391459195</v>
      </c>
      <c r="BR220" s="97">
        <v>0</v>
      </c>
      <c r="BS220" s="97">
        <f t="shared" si="231"/>
        <v>3.8524818391459195</v>
      </c>
      <c r="BT220" s="97">
        <f t="shared" si="232"/>
        <v>0</v>
      </c>
      <c r="BU220" s="102">
        <f t="shared" si="233"/>
        <v>3.8524818391459195</v>
      </c>
      <c r="BV220" s="103">
        <v>17254.189558815906</v>
      </c>
      <c r="BW220" s="97">
        <v>20484.849999999999</v>
      </c>
      <c r="BX220" s="99">
        <f t="shared" si="234"/>
        <v>0</v>
      </c>
      <c r="BY220" s="101">
        <f t="shared" si="235"/>
        <v>-3230.6604411840926</v>
      </c>
      <c r="BZ220" s="250">
        <f t="shared" si="236"/>
        <v>-3230.6604411840926</v>
      </c>
      <c r="CA220" s="103">
        <v>24312.477326225417</v>
      </c>
      <c r="CB220" s="97">
        <v>30047.010000000002</v>
      </c>
      <c r="CC220" s="97">
        <f t="shared" si="237"/>
        <v>0</v>
      </c>
      <c r="CD220" s="97">
        <f t="shared" si="238"/>
        <v>-5734.5326737745854</v>
      </c>
      <c r="CE220" s="102">
        <f t="shared" si="239"/>
        <v>-5734.5326737745854</v>
      </c>
      <c r="CF220" s="254">
        <f t="shared" si="240"/>
        <v>346778.95881244121</v>
      </c>
      <c r="CG220" s="97">
        <f t="shared" si="241"/>
        <v>398097.28437015769</v>
      </c>
      <c r="CH220" s="97">
        <f t="shared" si="242"/>
        <v>0</v>
      </c>
      <c r="CI220" s="104">
        <f t="shared" si="243"/>
        <v>-51318.325557716482</v>
      </c>
      <c r="CJ220" s="97">
        <f t="shared" si="244"/>
        <v>-51318.325557716482</v>
      </c>
      <c r="CK220" s="259">
        <f t="shared" si="193"/>
        <v>1.1479856959414672</v>
      </c>
      <c r="CL220" s="107">
        <v>31193.48</v>
      </c>
      <c r="CM220" s="108">
        <v>34022.68</v>
      </c>
      <c r="CN220" s="176"/>
      <c r="CR220" s="133"/>
      <c r="CS220" s="133"/>
    </row>
    <row r="221" spans="1:97" ht="15.75" customHeight="1" x14ac:dyDescent="0.2">
      <c r="A221" s="225">
        <v>215</v>
      </c>
      <c r="B221" s="223" t="s">
        <v>241</v>
      </c>
      <c r="C221" s="94">
        <v>3423.7</v>
      </c>
      <c r="D221" s="95">
        <v>6532.4216943848478</v>
      </c>
      <c r="E221" s="95">
        <v>7171.3927001206002</v>
      </c>
      <c r="F221" s="96">
        <f t="shared" si="194"/>
        <v>0</v>
      </c>
      <c r="G221" s="97">
        <f t="shared" si="195"/>
        <v>-638.97100573575244</v>
      </c>
      <c r="H221" s="164">
        <f t="shared" si="196"/>
        <v>-638.97100573575244</v>
      </c>
      <c r="I221" s="165">
        <v>10877.083905731881</v>
      </c>
      <c r="J221" s="95">
        <v>11421.731408200947</v>
      </c>
      <c r="K221" s="97">
        <f t="shared" si="197"/>
        <v>0</v>
      </c>
      <c r="L221" s="97">
        <f t="shared" si="198"/>
        <v>-544.64750246906624</v>
      </c>
      <c r="M221" s="166">
        <f t="shared" si="199"/>
        <v>-544.64750246906624</v>
      </c>
      <c r="N221" s="103">
        <v>11339.289740169104</v>
      </c>
      <c r="O221" s="98">
        <v>10437.6</v>
      </c>
      <c r="P221" s="99">
        <f t="shared" si="200"/>
        <v>901.68974016910397</v>
      </c>
      <c r="Q221" s="99">
        <f t="shared" si="201"/>
        <v>0</v>
      </c>
      <c r="R221" s="102">
        <f t="shared" si="202"/>
        <v>901.68974016910397</v>
      </c>
      <c r="S221" s="103">
        <v>648.78809477383857</v>
      </c>
      <c r="T221" s="97">
        <v>312.56000000000006</v>
      </c>
      <c r="U221" s="99">
        <f t="shared" si="203"/>
        <v>336.22809477383851</v>
      </c>
      <c r="V221" s="101">
        <f t="shared" si="204"/>
        <v>0</v>
      </c>
      <c r="W221" s="102">
        <v>336.22809477383851</v>
      </c>
      <c r="X221" s="103">
        <v>0</v>
      </c>
      <c r="Y221" s="97">
        <v>0</v>
      </c>
      <c r="Z221" s="99">
        <f t="shared" si="205"/>
        <v>0</v>
      </c>
      <c r="AA221" s="101">
        <f t="shared" si="206"/>
        <v>0</v>
      </c>
      <c r="AB221" s="102">
        <v>0</v>
      </c>
      <c r="AC221" s="103">
        <v>0</v>
      </c>
      <c r="AD221" s="97">
        <v>0</v>
      </c>
      <c r="AE221" s="97">
        <f t="shared" si="207"/>
        <v>0</v>
      </c>
      <c r="AF221" s="97">
        <f t="shared" si="208"/>
        <v>0</v>
      </c>
      <c r="AG221" s="252">
        <f t="shared" si="209"/>
        <v>0</v>
      </c>
      <c r="AH221" s="103">
        <v>21250.886854252592</v>
      </c>
      <c r="AI221" s="97">
        <v>12582.5467377491</v>
      </c>
      <c r="AJ221" s="99">
        <f t="shared" si="210"/>
        <v>8668.340116503492</v>
      </c>
      <c r="AK221" s="181">
        <f t="shared" si="211"/>
        <v>0</v>
      </c>
      <c r="AL221" s="102">
        <f t="shared" si="212"/>
        <v>8668.340116503492</v>
      </c>
      <c r="AM221" s="103">
        <v>1256.4970389366415</v>
      </c>
      <c r="AN221" s="97">
        <v>1097.48</v>
      </c>
      <c r="AO221" s="97">
        <f t="shared" si="213"/>
        <v>159.01703893664148</v>
      </c>
      <c r="AP221" s="97">
        <f t="shared" si="214"/>
        <v>0</v>
      </c>
      <c r="AQ221" s="252">
        <f t="shared" si="215"/>
        <v>159.01703893664148</v>
      </c>
      <c r="AR221" s="103">
        <v>61.632060606697863</v>
      </c>
      <c r="AS221" s="97">
        <v>290.08999999999997</v>
      </c>
      <c r="AT221" s="99">
        <f t="shared" si="216"/>
        <v>0</v>
      </c>
      <c r="AU221" s="181">
        <f t="shared" si="217"/>
        <v>-228.45793939330213</v>
      </c>
      <c r="AV221" s="100">
        <f t="shared" si="218"/>
        <v>-228.45793939330213</v>
      </c>
      <c r="AW221" s="103">
        <v>1484.1652105118965</v>
      </c>
      <c r="AX221" s="97">
        <v>1497.6799999999998</v>
      </c>
      <c r="AY221" s="97">
        <f t="shared" si="219"/>
        <v>0</v>
      </c>
      <c r="AZ221" s="97">
        <f t="shared" si="220"/>
        <v>-13.514789488103361</v>
      </c>
      <c r="BA221" s="102">
        <f t="shared" si="221"/>
        <v>-13.514789488103361</v>
      </c>
      <c r="BB221" s="103">
        <v>4950.6562111998473</v>
      </c>
      <c r="BC221" s="97">
        <v>5143.369999999999</v>
      </c>
      <c r="BD221" s="99">
        <f t="shared" si="222"/>
        <v>0</v>
      </c>
      <c r="BE221" s="181">
        <f t="shared" si="223"/>
        <v>-192.71378880015163</v>
      </c>
      <c r="BF221" s="100">
        <f t="shared" si="224"/>
        <v>-192.71378880015163</v>
      </c>
      <c r="BG221" s="103">
        <v>45420.500434489768</v>
      </c>
      <c r="BH221" s="97">
        <v>47744.850803895279</v>
      </c>
      <c r="BI221" s="97">
        <f t="shared" si="225"/>
        <v>0</v>
      </c>
      <c r="BJ221" s="97">
        <f t="shared" si="226"/>
        <v>-2324.3503694055107</v>
      </c>
      <c r="BK221" s="252">
        <f t="shared" si="227"/>
        <v>-2324.3503694055107</v>
      </c>
      <c r="BL221" s="103">
        <v>3526.4014925768151</v>
      </c>
      <c r="BM221" s="97">
        <v>4172.254910896354</v>
      </c>
      <c r="BN221" s="99">
        <f t="shared" si="228"/>
        <v>0</v>
      </c>
      <c r="BO221" s="181">
        <f t="shared" si="229"/>
        <v>-645.85341831953883</v>
      </c>
      <c r="BP221" s="100">
        <f t="shared" si="230"/>
        <v>-645.85341831953883</v>
      </c>
      <c r="BQ221" s="103">
        <v>5.4779055896897955</v>
      </c>
      <c r="BR221" s="97">
        <v>0</v>
      </c>
      <c r="BS221" s="97">
        <f t="shared" si="231"/>
        <v>5.4779055896897955</v>
      </c>
      <c r="BT221" s="97">
        <f t="shared" si="232"/>
        <v>0</v>
      </c>
      <c r="BU221" s="102">
        <f t="shared" si="233"/>
        <v>5.4779055896897955</v>
      </c>
      <c r="BV221" s="103">
        <v>8477.0701955863733</v>
      </c>
      <c r="BW221" s="97">
        <v>10319.99</v>
      </c>
      <c r="BX221" s="99">
        <f t="shared" si="234"/>
        <v>0</v>
      </c>
      <c r="BY221" s="101">
        <f t="shared" si="235"/>
        <v>-1842.9198044136265</v>
      </c>
      <c r="BZ221" s="250">
        <f t="shared" si="236"/>
        <v>-1842.9198044136265</v>
      </c>
      <c r="CA221" s="103">
        <v>0</v>
      </c>
      <c r="CB221" s="97">
        <v>0</v>
      </c>
      <c r="CC221" s="97">
        <f t="shared" si="237"/>
        <v>0</v>
      </c>
      <c r="CD221" s="97">
        <f t="shared" si="238"/>
        <v>0</v>
      </c>
      <c r="CE221" s="102">
        <f t="shared" si="239"/>
        <v>0</v>
      </c>
      <c r="CF221" s="254">
        <f t="shared" si="240"/>
        <v>115830.87083880999</v>
      </c>
      <c r="CG221" s="97">
        <f t="shared" si="241"/>
        <v>112191.54656086229</v>
      </c>
      <c r="CH221" s="97">
        <f t="shared" si="242"/>
        <v>3639.3242779477005</v>
      </c>
      <c r="CI221" s="104">
        <f t="shared" si="243"/>
        <v>0</v>
      </c>
      <c r="CJ221" s="97">
        <f t="shared" si="244"/>
        <v>3639.3242779477005</v>
      </c>
      <c r="CK221" s="259">
        <f t="shared" si="193"/>
        <v>0.96858070519894324</v>
      </c>
      <c r="CL221" s="107">
        <v>8158.23</v>
      </c>
      <c r="CM221" s="108">
        <v>11423.14</v>
      </c>
      <c r="CN221" s="176"/>
      <c r="CR221" s="133"/>
      <c r="CS221" s="133"/>
    </row>
    <row r="222" spans="1:97" ht="15.75" customHeight="1" x14ac:dyDescent="0.2">
      <c r="A222" s="225">
        <v>216</v>
      </c>
      <c r="B222" s="223" t="s">
        <v>242</v>
      </c>
      <c r="C222" s="94">
        <v>1712.9</v>
      </c>
      <c r="D222" s="95">
        <v>3218.5959494337553</v>
      </c>
      <c r="E222" s="95">
        <v>2940.7661691057974</v>
      </c>
      <c r="F222" s="96">
        <f t="shared" si="194"/>
        <v>277.82978032795791</v>
      </c>
      <c r="G222" s="97">
        <f t="shared" si="195"/>
        <v>0</v>
      </c>
      <c r="H222" s="164">
        <f t="shared" si="196"/>
        <v>277.82978032795791</v>
      </c>
      <c r="I222" s="165">
        <v>7182.3044393431519</v>
      </c>
      <c r="J222" s="95">
        <v>6936.2691246849436</v>
      </c>
      <c r="K222" s="97">
        <f t="shared" si="197"/>
        <v>246.03531465820834</v>
      </c>
      <c r="L222" s="97">
        <f t="shared" si="198"/>
        <v>0</v>
      </c>
      <c r="M222" s="166">
        <f t="shared" si="199"/>
        <v>246.03531465820834</v>
      </c>
      <c r="N222" s="103">
        <v>7551.4340476541602</v>
      </c>
      <c r="O222" s="98">
        <v>6769.4</v>
      </c>
      <c r="P222" s="99">
        <f t="shared" si="200"/>
        <v>782.03404765416053</v>
      </c>
      <c r="Q222" s="99">
        <f t="shared" si="201"/>
        <v>0</v>
      </c>
      <c r="R222" s="102">
        <f t="shared" si="202"/>
        <v>782.03404765416053</v>
      </c>
      <c r="S222" s="103">
        <v>321.17206710735263</v>
      </c>
      <c r="T222" s="97">
        <v>511.55</v>
      </c>
      <c r="U222" s="99">
        <f t="shared" si="203"/>
        <v>0</v>
      </c>
      <c r="V222" s="101">
        <f t="shared" si="204"/>
        <v>-190.37793289264738</v>
      </c>
      <c r="W222" s="102">
        <v>-190.37793289264738</v>
      </c>
      <c r="X222" s="103">
        <v>0</v>
      </c>
      <c r="Y222" s="97">
        <v>0</v>
      </c>
      <c r="Z222" s="99">
        <f t="shared" si="205"/>
        <v>0</v>
      </c>
      <c r="AA222" s="101">
        <f t="shared" si="206"/>
        <v>0</v>
      </c>
      <c r="AB222" s="102">
        <v>0</v>
      </c>
      <c r="AC222" s="103">
        <v>0</v>
      </c>
      <c r="AD222" s="97">
        <v>0</v>
      </c>
      <c r="AE222" s="97">
        <f t="shared" si="207"/>
        <v>0</v>
      </c>
      <c r="AF222" s="97">
        <f t="shared" si="208"/>
        <v>0</v>
      </c>
      <c r="AG222" s="252">
        <f t="shared" si="209"/>
        <v>0</v>
      </c>
      <c r="AH222" s="103">
        <v>10855.657114032805</v>
      </c>
      <c r="AI222" s="97">
        <v>7045.350087837799</v>
      </c>
      <c r="AJ222" s="99">
        <f t="shared" si="210"/>
        <v>3810.3070261950061</v>
      </c>
      <c r="AK222" s="181">
        <f t="shared" si="211"/>
        <v>0</v>
      </c>
      <c r="AL222" s="102">
        <f t="shared" si="212"/>
        <v>3810.3070261950061</v>
      </c>
      <c r="AM222" s="103">
        <v>631.21769738580031</v>
      </c>
      <c r="AN222" s="97">
        <v>553.41999999999996</v>
      </c>
      <c r="AO222" s="97">
        <f t="shared" si="213"/>
        <v>77.797697385800348</v>
      </c>
      <c r="AP222" s="97">
        <f t="shared" si="214"/>
        <v>0</v>
      </c>
      <c r="AQ222" s="252">
        <f t="shared" si="215"/>
        <v>77.797697385800348</v>
      </c>
      <c r="AR222" s="103">
        <v>30.840873323591179</v>
      </c>
      <c r="AS222" s="97">
        <v>145.26</v>
      </c>
      <c r="AT222" s="99">
        <f t="shared" si="216"/>
        <v>0</v>
      </c>
      <c r="AU222" s="181">
        <f t="shared" si="217"/>
        <v>-114.41912667640881</v>
      </c>
      <c r="AV222" s="100">
        <f t="shared" si="218"/>
        <v>-114.41912667640881</v>
      </c>
      <c r="AW222" s="103">
        <v>674.88981580426332</v>
      </c>
      <c r="AX222" s="97">
        <v>748.8599999999999</v>
      </c>
      <c r="AY222" s="97">
        <f t="shared" si="219"/>
        <v>0</v>
      </c>
      <c r="AZ222" s="97">
        <f t="shared" si="220"/>
        <v>-73.970184195736579</v>
      </c>
      <c r="BA222" s="102">
        <f t="shared" si="221"/>
        <v>-73.970184195736579</v>
      </c>
      <c r="BB222" s="103">
        <v>1681.236507752742</v>
      </c>
      <c r="BC222" s="97">
        <v>4143.67</v>
      </c>
      <c r="BD222" s="99">
        <f t="shared" si="222"/>
        <v>0</v>
      </c>
      <c r="BE222" s="181">
        <f t="shared" si="223"/>
        <v>-2462.4334922472581</v>
      </c>
      <c r="BF222" s="100">
        <f t="shared" si="224"/>
        <v>-2462.4334922472581</v>
      </c>
      <c r="BG222" s="103">
        <v>22381.929911583171</v>
      </c>
      <c r="BH222" s="97">
        <v>16487.025401947638</v>
      </c>
      <c r="BI222" s="97">
        <f t="shared" si="225"/>
        <v>5894.904509635533</v>
      </c>
      <c r="BJ222" s="97">
        <f t="shared" si="226"/>
        <v>0</v>
      </c>
      <c r="BK222" s="252">
        <f t="shared" si="227"/>
        <v>5894.904509635533</v>
      </c>
      <c r="BL222" s="103">
        <v>2337.2717375068237</v>
      </c>
      <c r="BM222" s="97">
        <v>2385.3178830938027</v>
      </c>
      <c r="BN222" s="99">
        <f t="shared" si="228"/>
        <v>0</v>
      </c>
      <c r="BO222" s="181">
        <f t="shared" si="229"/>
        <v>-48.046145586979037</v>
      </c>
      <c r="BP222" s="100">
        <f t="shared" si="230"/>
        <v>-48.046145586979037</v>
      </c>
      <c r="BQ222" s="103">
        <v>4.7962652785367119</v>
      </c>
      <c r="BR222" s="97">
        <v>0</v>
      </c>
      <c r="BS222" s="97">
        <f t="shared" si="231"/>
        <v>4.7962652785367119</v>
      </c>
      <c r="BT222" s="97">
        <f t="shared" si="232"/>
        <v>0</v>
      </c>
      <c r="BU222" s="102">
        <f t="shared" si="233"/>
        <v>4.7962652785367119</v>
      </c>
      <c r="BV222" s="103">
        <v>4106.7437966433472</v>
      </c>
      <c r="BW222" s="97">
        <v>4710.1900000000005</v>
      </c>
      <c r="BX222" s="99">
        <f t="shared" si="234"/>
        <v>0</v>
      </c>
      <c r="BY222" s="101">
        <f t="shared" si="235"/>
        <v>-603.44620335665331</v>
      </c>
      <c r="BZ222" s="250">
        <f t="shared" si="236"/>
        <v>-603.44620335665331</v>
      </c>
      <c r="CA222" s="103">
        <v>0</v>
      </c>
      <c r="CB222" s="97">
        <v>0</v>
      </c>
      <c r="CC222" s="97">
        <f t="shared" si="237"/>
        <v>0</v>
      </c>
      <c r="CD222" s="97">
        <f t="shared" si="238"/>
        <v>0</v>
      </c>
      <c r="CE222" s="102">
        <f t="shared" si="239"/>
        <v>0</v>
      </c>
      <c r="CF222" s="254">
        <f t="shared" si="240"/>
        <v>60978.090222849503</v>
      </c>
      <c r="CG222" s="97">
        <f t="shared" si="241"/>
        <v>53377.078666669979</v>
      </c>
      <c r="CH222" s="97">
        <f t="shared" si="242"/>
        <v>7601.0115561795246</v>
      </c>
      <c r="CI222" s="104">
        <f t="shared" si="243"/>
        <v>0</v>
      </c>
      <c r="CJ222" s="97">
        <f t="shared" si="244"/>
        <v>7601.0115561795246</v>
      </c>
      <c r="CK222" s="259">
        <f t="shared" si="193"/>
        <v>0.87534848125940001</v>
      </c>
      <c r="CL222" s="107">
        <v>4070.59</v>
      </c>
      <c r="CM222" s="108">
        <v>5956.63</v>
      </c>
      <c r="CN222" s="176"/>
      <c r="CR222" s="133"/>
      <c r="CS222" s="133"/>
    </row>
    <row r="223" spans="1:97" ht="15.75" customHeight="1" x14ac:dyDescent="0.2">
      <c r="A223" s="225">
        <v>217</v>
      </c>
      <c r="B223" s="223" t="s">
        <v>243</v>
      </c>
      <c r="C223" s="94">
        <v>1704.1</v>
      </c>
      <c r="D223" s="95">
        <v>3301.7155236531194</v>
      </c>
      <c r="E223" s="95">
        <v>3019.1539920180967</v>
      </c>
      <c r="F223" s="96">
        <f t="shared" si="194"/>
        <v>282.56153163502267</v>
      </c>
      <c r="G223" s="97">
        <f t="shared" si="195"/>
        <v>0</v>
      </c>
      <c r="H223" s="164">
        <f t="shared" si="196"/>
        <v>282.56153163502267</v>
      </c>
      <c r="I223" s="165">
        <v>4595.1519246027847</v>
      </c>
      <c r="J223" s="95">
        <v>4439.1055791735325</v>
      </c>
      <c r="K223" s="97">
        <f t="shared" si="197"/>
        <v>156.04634542925214</v>
      </c>
      <c r="L223" s="97">
        <f t="shared" si="198"/>
        <v>0</v>
      </c>
      <c r="M223" s="166">
        <f t="shared" si="199"/>
        <v>156.04634542925214</v>
      </c>
      <c r="N223" s="103">
        <v>5560.5115009730862</v>
      </c>
      <c r="O223" s="98">
        <v>4778.0400000000009</v>
      </c>
      <c r="P223" s="99">
        <f t="shared" si="200"/>
        <v>782.47150097308531</v>
      </c>
      <c r="Q223" s="99">
        <f t="shared" si="201"/>
        <v>0</v>
      </c>
      <c r="R223" s="102">
        <f t="shared" si="202"/>
        <v>782.47150097308531</v>
      </c>
      <c r="S223" s="103">
        <v>320.38078688669663</v>
      </c>
      <c r="T223" s="97">
        <v>263.53000000000003</v>
      </c>
      <c r="U223" s="99">
        <f t="shared" si="203"/>
        <v>56.850786886696596</v>
      </c>
      <c r="V223" s="101">
        <f t="shared" si="204"/>
        <v>0</v>
      </c>
      <c r="W223" s="102">
        <v>56.850786886696596</v>
      </c>
      <c r="X223" s="103">
        <v>0</v>
      </c>
      <c r="Y223" s="97">
        <v>0</v>
      </c>
      <c r="Z223" s="99">
        <f t="shared" si="205"/>
        <v>0</v>
      </c>
      <c r="AA223" s="101">
        <f t="shared" si="206"/>
        <v>0</v>
      </c>
      <c r="AB223" s="102">
        <v>0</v>
      </c>
      <c r="AC223" s="103">
        <v>0</v>
      </c>
      <c r="AD223" s="97">
        <v>0</v>
      </c>
      <c r="AE223" s="97">
        <f t="shared" si="207"/>
        <v>0</v>
      </c>
      <c r="AF223" s="97">
        <f t="shared" si="208"/>
        <v>0</v>
      </c>
      <c r="AG223" s="252">
        <f t="shared" si="209"/>
        <v>0</v>
      </c>
      <c r="AH223" s="103">
        <v>10823.676514053666</v>
      </c>
      <c r="AI223" s="97">
        <v>6065.7653625908379</v>
      </c>
      <c r="AJ223" s="99">
        <f t="shared" si="210"/>
        <v>4757.9111514628285</v>
      </c>
      <c r="AK223" s="181">
        <f t="shared" si="211"/>
        <v>0</v>
      </c>
      <c r="AL223" s="102">
        <f t="shared" si="212"/>
        <v>4757.9111514628285</v>
      </c>
      <c r="AM223" s="103">
        <v>641.58822679364278</v>
      </c>
      <c r="AN223" s="97">
        <v>553.41999999999996</v>
      </c>
      <c r="AO223" s="97">
        <f t="shared" si="213"/>
        <v>88.168226793642816</v>
      </c>
      <c r="AP223" s="97">
        <f t="shared" si="214"/>
        <v>0</v>
      </c>
      <c r="AQ223" s="252">
        <f t="shared" si="215"/>
        <v>88.168226793642816</v>
      </c>
      <c r="AR223" s="103">
        <v>30.677783474097627</v>
      </c>
      <c r="AS223" s="97">
        <v>145.06</v>
      </c>
      <c r="AT223" s="99">
        <f t="shared" si="216"/>
        <v>0</v>
      </c>
      <c r="AU223" s="181">
        <f t="shared" si="217"/>
        <v>-114.38221652590238</v>
      </c>
      <c r="AV223" s="100">
        <f t="shared" si="218"/>
        <v>-114.38221652590238</v>
      </c>
      <c r="AW223" s="103">
        <v>673.12010137685695</v>
      </c>
      <c r="AX223" s="97">
        <v>748.8599999999999</v>
      </c>
      <c r="AY223" s="97">
        <f t="shared" si="219"/>
        <v>0</v>
      </c>
      <c r="AZ223" s="97">
        <f t="shared" si="220"/>
        <v>-75.739898623142949</v>
      </c>
      <c r="BA223" s="102">
        <f t="shared" si="221"/>
        <v>-75.739898623142949</v>
      </c>
      <c r="BB223" s="103">
        <v>1678.5675150386692</v>
      </c>
      <c r="BC223" s="97">
        <v>2624.53</v>
      </c>
      <c r="BD223" s="99">
        <f t="shared" si="222"/>
        <v>0</v>
      </c>
      <c r="BE223" s="181">
        <f t="shared" si="223"/>
        <v>-945.96248496133103</v>
      </c>
      <c r="BF223" s="100">
        <f t="shared" si="224"/>
        <v>-945.96248496133103</v>
      </c>
      <c r="BG223" s="103">
        <v>22881.943702041142</v>
      </c>
      <c r="BH223" s="97">
        <v>88227.195401947625</v>
      </c>
      <c r="BI223" s="97">
        <f t="shared" si="225"/>
        <v>0</v>
      </c>
      <c r="BJ223" s="97">
        <f t="shared" si="226"/>
        <v>-65345.251699906483</v>
      </c>
      <c r="BK223" s="252">
        <f t="shared" si="227"/>
        <v>-65345.251699906483</v>
      </c>
      <c r="BL223" s="103">
        <v>1683.6673455024209</v>
      </c>
      <c r="BM223" s="97">
        <v>1474.7041512100375</v>
      </c>
      <c r="BN223" s="99">
        <f t="shared" si="228"/>
        <v>208.96319429238338</v>
      </c>
      <c r="BO223" s="181">
        <f t="shared" si="229"/>
        <v>0</v>
      </c>
      <c r="BP223" s="100">
        <f t="shared" si="230"/>
        <v>208.96319429238338</v>
      </c>
      <c r="BQ223" s="103">
        <v>4.7716393186435386</v>
      </c>
      <c r="BR223" s="97">
        <v>0</v>
      </c>
      <c r="BS223" s="97">
        <f t="shared" si="231"/>
        <v>4.7716393186435386</v>
      </c>
      <c r="BT223" s="97">
        <f t="shared" si="232"/>
        <v>0</v>
      </c>
      <c r="BU223" s="102">
        <f t="shared" si="233"/>
        <v>4.7716393186435386</v>
      </c>
      <c r="BV223" s="103">
        <v>4111.1878512361745</v>
      </c>
      <c r="BW223" s="97">
        <v>5498.4400000000005</v>
      </c>
      <c r="BX223" s="99">
        <f t="shared" si="234"/>
        <v>0</v>
      </c>
      <c r="BY223" s="101">
        <f t="shared" si="235"/>
        <v>-1387.252148763826</v>
      </c>
      <c r="BZ223" s="250">
        <f t="shared" si="236"/>
        <v>-1387.252148763826</v>
      </c>
      <c r="CA223" s="103">
        <v>0</v>
      </c>
      <c r="CB223" s="97">
        <v>0</v>
      </c>
      <c r="CC223" s="97">
        <f t="shared" si="237"/>
        <v>0</v>
      </c>
      <c r="CD223" s="97">
        <f t="shared" si="238"/>
        <v>0</v>
      </c>
      <c r="CE223" s="102">
        <f t="shared" si="239"/>
        <v>0</v>
      </c>
      <c r="CF223" s="254">
        <f t="shared" si="240"/>
        <v>56306.960414951005</v>
      </c>
      <c r="CG223" s="97">
        <f t="shared" si="241"/>
        <v>117837.80448694013</v>
      </c>
      <c r="CH223" s="97">
        <f t="shared" si="242"/>
        <v>0</v>
      </c>
      <c r="CI223" s="104">
        <f t="shared" si="243"/>
        <v>-61530.84407198913</v>
      </c>
      <c r="CJ223" s="97">
        <f t="shared" si="244"/>
        <v>-61530.84407198913</v>
      </c>
      <c r="CK223" s="259">
        <f t="shared" si="193"/>
        <v>2.0927750959835341</v>
      </c>
      <c r="CL223" s="107">
        <v>5224.13</v>
      </c>
      <c r="CM223" s="108">
        <v>5452.6899999999987</v>
      </c>
      <c r="CN223" s="176"/>
      <c r="CR223" s="133"/>
      <c r="CS223" s="133"/>
    </row>
    <row r="224" spans="1:97" ht="15.75" customHeight="1" x14ac:dyDescent="0.2">
      <c r="A224" s="225">
        <v>218</v>
      </c>
      <c r="B224" s="223" t="s">
        <v>244</v>
      </c>
      <c r="C224" s="94">
        <v>4694.68</v>
      </c>
      <c r="D224" s="95">
        <v>9188.9592933366257</v>
      </c>
      <c r="E224" s="95">
        <v>10282.097970368002</v>
      </c>
      <c r="F224" s="96">
        <f t="shared" si="194"/>
        <v>0</v>
      </c>
      <c r="G224" s="97">
        <f t="shared" si="195"/>
        <v>-1093.1386770313766</v>
      </c>
      <c r="H224" s="164">
        <f t="shared" si="196"/>
        <v>-1093.1386770313766</v>
      </c>
      <c r="I224" s="165">
        <v>17813.702440424488</v>
      </c>
      <c r="J224" s="95">
        <v>20309.925659069118</v>
      </c>
      <c r="K224" s="97">
        <f t="shared" si="197"/>
        <v>0</v>
      </c>
      <c r="L224" s="97">
        <f t="shared" si="198"/>
        <v>-2496.2232186446308</v>
      </c>
      <c r="M224" s="166">
        <f t="shared" si="199"/>
        <v>-2496.2232186446308</v>
      </c>
      <c r="N224" s="103">
        <v>19210.85103813362</v>
      </c>
      <c r="O224" s="98">
        <v>17420.240000000002</v>
      </c>
      <c r="P224" s="99">
        <f t="shared" si="200"/>
        <v>1790.6110381336184</v>
      </c>
      <c r="Q224" s="99">
        <f t="shared" si="201"/>
        <v>0</v>
      </c>
      <c r="R224" s="102">
        <f t="shared" si="202"/>
        <v>1790.6110381336184</v>
      </c>
      <c r="S224" s="103">
        <v>685.42238696600134</v>
      </c>
      <c r="T224" s="97">
        <v>842.77</v>
      </c>
      <c r="U224" s="99">
        <f t="shared" si="203"/>
        <v>0</v>
      </c>
      <c r="V224" s="101">
        <f t="shared" si="204"/>
        <v>-157.34761303399864</v>
      </c>
      <c r="W224" s="102">
        <v>-157.34761303399864</v>
      </c>
      <c r="X224" s="103">
        <v>0</v>
      </c>
      <c r="Y224" s="97">
        <v>0</v>
      </c>
      <c r="Z224" s="99">
        <f t="shared" si="205"/>
        <v>0</v>
      </c>
      <c r="AA224" s="101">
        <f t="shared" si="206"/>
        <v>0</v>
      </c>
      <c r="AB224" s="102">
        <v>0</v>
      </c>
      <c r="AC224" s="103">
        <v>0</v>
      </c>
      <c r="AD224" s="97">
        <v>0</v>
      </c>
      <c r="AE224" s="97">
        <f t="shared" si="207"/>
        <v>0</v>
      </c>
      <c r="AF224" s="97">
        <f t="shared" si="208"/>
        <v>0</v>
      </c>
      <c r="AG224" s="252">
        <f t="shared" si="209"/>
        <v>0</v>
      </c>
      <c r="AH224" s="103">
        <v>28209.828366496964</v>
      </c>
      <c r="AI224" s="97">
        <v>48605.56794547708</v>
      </c>
      <c r="AJ224" s="99">
        <f t="shared" si="210"/>
        <v>0</v>
      </c>
      <c r="AK224" s="181">
        <f t="shared" si="211"/>
        <v>-20395.739578980116</v>
      </c>
      <c r="AL224" s="102">
        <f t="shared" si="212"/>
        <v>-20395.739578980116</v>
      </c>
      <c r="AM224" s="103">
        <v>951.55214447513401</v>
      </c>
      <c r="AN224" s="97">
        <v>821.1099999999999</v>
      </c>
      <c r="AO224" s="97">
        <f t="shared" si="213"/>
        <v>130.44214447513411</v>
      </c>
      <c r="AP224" s="97">
        <f t="shared" si="214"/>
        <v>0</v>
      </c>
      <c r="AQ224" s="252">
        <f t="shared" si="215"/>
        <v>130.44214447513411</v>
      </c>
      <c r="AR224" s="103">
        <v>44.092984418425985</v>
      </c>
      <c r="AS224" s="97">
        <v>150.6</v>
      </c>
      <c r="AT224" s="99">
        <f t="shared" si="216"/>
        <v>0</v>
      </c>
      <c r="AU224" s="181">
        <f t="shared" si="217"/>
        <v>-106.50701558157401</v>
      </c>
      <c r="AV224" s="100">
        <f t="shared" si="218"/>
        <v>-106.50701558157401</v>
      </c>
      <c r="AW224" s="103">
        <v>1579.7776449795842</v>
      </c>
      <c r="AX224" s="97">
        <v>2111.09</v>
      </c>
      <c r="AY224" s="97">
        <f t="shared" si="219"/>
        <v>0</v>
      </c>
      <c r="AZ224" s="97">
        <f t="shared" si="220"/>
        <v>-531.31235502041591</v>
      </c>
      <c r="BA224" s="102">
        <f t="shared" si="221"/>
        <v>-531.31235502041591</v>
      </c>
      <c r="BB224" s="103">
        <v>9347.092793445494</v>
      </c>
      <c r="BC224" s="97">
        <v>4831.43</v>
      </c>
      <c r="BD224" s="99">
        <f t="shared" si="222"/>
        <v>4515.6627934454937</v>
      </c>
      <c r="BE224" s="181">
        <f t="shared" si="223"/>
        <v>0</v>
      </c>
      <c r="BF224" s="100">
        <f t="shared" si="224"/>
        <v>4515.6627934454937</v>
      </c>
      <c r="BG224" s="103">
        <v>63251.592727066163</v>
      </c>
      <c r="BH224" s="97">
        <v>32711.066205842915</v>
      </c>
      <c r="BI224" s="97">
        <f t="shared" si="225"/>
        <v>30540.526521223248</v>
      </c>
      <c r="BJ224" s="97">
        <f t="shared" si="226"/>
        <v>0</v>
      </c>
      <c r="BK224" s="252">
        <f t="shared" si="227"/>
        <v>30540.526521223248</v>
      </c>
      <c r="BL224" s="103">
        <v>8781.2892118880882</v>
      </c>
      <c r="BM224" s="97">
        <v>8020.6007562838886</v>
      </c>
      <c r="BN224" s="99">
        <f t="shared" si="228"/>
        <v>760.68845560419959</v>
      </c>
      <c r="BO224" s="181">
        <f t="shared" si="229"/>
        <v>0</v>
      </c>
      <c r="BP224" s="100">
        <f t="shared" si="230"/>
        <v>760.68845560419959</v>
      </c>
      <c r="BQ224" s="103">
        <v>8.3474503993253411</v>
      </c>
      <c r="BR224" s="97">
        <v>0</v>
      </c>
      <c r="BS224" s="97">
        <f t="shared" si="231"/>
        <v>8.3474503993253411</v>
      </c>
      <c r="BT224" s="97">
        <f t="shared" si="232"/>
        <v>0</v>
      </c>
      <c r="BU224" s="102">
        <f t="shared" si="233"/>
        <v>8.3474503993253411</v>
      </c>
      <c r="BV224" s="103">
        <v>10854.819588113513</v>
      </c>
      <c r="BW224" s="97">
        <v>16984.240000000005</v>
      </c>
      <c r="BX224" s="99">
        <f t="shared" si="234"/>
        <v>0</v>
      </c>
      <c r="BY224" s="101">
        <f t="shared" si="235"/>
        <v>-6129.4204118864927</v>
      </c>
      <c r="BZ224" s="250">
        <f t="shared" si="236"/>
        <v>-6129.4204118864927</v>
      </c>
      <c r="CA224" s="103">
        <v>0</v>
      </c>
      <c r="CB224" s="97">
        <v>0</v>
      </c>
      <c r="CC224" s="97">
        <f t="shared" si="237"/>
        <v>0</v>
      </c>
      <c r="CD224" s="97">
        <f t="shared" si="238"/>
        <v>0</v>
      </c>
      <c r="CE224" s="102">
        <f t="shared" si="239"/>
        <v>0</v>
      </c>
      <c r="CF224" s="254">
        <f t="shared" si="240"/>
        <v>169927.32807014344</v>
      </c>
      <c r="CG224" s="97">
        <f t="shared" si="241"/>
        <v>163090.738537041</v>
      </c>
      <c r="CH224" s="97">
        <f t="shared" si="242"/>
        <v>6836.5895331024367</v>
      </c>
      <c r="CI224" s="104">
        <f t="shared" si="243"/>
        <v>0</v>
      </c>
      <c r="CJ224" s="97">
        <f t="shared" si="244"/>
        <v>6836.5895331024367</v>
      </c>
      <c r="CK224" s="259">
        <f t="shared" si="193"/>
        <v>0.95976756881459113</v>
      </c>
      <c r="CL224" s="107">
        <v>16514.5</v>
      </c>
      <c r="CM224" s="108">
        <v>16791.46</v>
      </c>
      <c r="CN224" s="176"/>
      <c r="CR224" s="133"/>
      <c r="CS224" s="133"/>
    </row>
    <row r="225" spans="1:97" ht="15.75" customHeight="1" x14ac:dyDescent="0.2">
      <c r="A225" s="225">
        <v>219</v>
      </c>
      <c r="B225" s="223" t="s">
        <v>245</v>
      </c>
      <c r="C225" s="94">
        <v>4472.3999999999996</v>
      </c>
      <c r="D225" s="95">
        <v>9877.9329976265453</v>
      </c>
      <c r="E225" s="95">
        <v>10681.927479888818</v>
      </c>
      <c r="F225" s="96">
        <f t="shared" si="194"/>
        <v>0</v>
      </c>
      <c r="G225" s="97">
        <f t="shared" si="195"/>
        <v>-803.99448226227287</v>
      </c>
      <c r="H225" s="164">
        <f t="shared" si="196"/>
        <v>-803.99448226227287</v>
      </c>
      <c r="I225" s="165">
        <v>19670.859163286816</v>
      </c>
      <c r="J225" s="95">
        <v>21188.40484848294</v>
      </c>
      <c r="K225" s="97">
        <f t="shared" si="197"/>
        <v>0</v>
      </c>
      <c r="L225" s="97">
        <f t="shared" si="198"/>
        <v>-1517.5456851961244</v>
      </c>
      <c r="M225" s="166">
        <f t="shared" si="199"/>
        <v>-1517.5456851961244</v>
      </c>
      <c r="N225" s="103">
        <v>16072.688859037335</v>
      </c>
      <c r="O225" s="98">
        <v>14490.28</v>
      </c>
      <c r="P225" s="99">
        <f t="shared" si="200"/>
        <v>1582.408859037334</v>
      </c>
      <c r="Q225" s="99">
        <f t="shared" si="201"/>
        <v>0</v>
      </c>
      <c r="R225" s="102">
        <f t="shared" si="202"/>
        <v>1582.408859037334</v>
      </c>
      <c r="S225" s="103">
        <v>874.3563847202397</v>
      </c>
      <c r="T225" s="97">
        <v>903.70000000000016</v>
      </c>
      <c r="U225" s="99">
        <f t="shared" si="203"/>
        <v>0</v>
      </c>
      <c r="V225" s="101">
        <f t="shared" si="204"/>
        <v>-29.343615279760456</v>
      </c>
      <c r="W225" s="102">
        <v>-29.343615279760456</v>
      </c>
      <c r="X225" s="103">
        <v>0</v>
      </c>
      <c r="Y225" s="97">
        <v>0</v>
      </c>
      <c r="Z225" s="99">
        <f t="shared" si="205"/>
        <v>0</v>
      </c>
      <c r="AA225" s="101">
        <f t="shared" si="206"/>
        <v>0</v>
      </c>
      <c r="AB225" s="102">
        <v>0</v>
      </c>
      <c r="AC225" s="103">
        <v>0</v>
      </c>
      <c r="AD225" s="97">
        <v>0</v>
      </c>
      <c r="AE225" s="97">
        <f t="shared" si="207"/>
        <v>0</v>
      </c>
      <c r="AF225" s="97">
        <f t="shared" si="208"/>
        <v>0</v>
      </c>
      <c r="AG225" s="252">
        <f t="shared" si="209"/>
        <v>0</v>
      </c>
      <c r="AH225" s="103">
        <v>25796.224901404094</v>
      </c>
      <c r="AI225" s="97">
        <v>16149.292694331654</v>
      </c>
      <c r="AJ225" s="99">
        <f t="shared" si="210"/>
        <v>9646.9322070724393</v>
      </c>
      <c r="AK225" s="181">
        <f t="shared" si="211"/>
        <v>0</v>
      </c>
      <c r="AL225" s="102">
        <f t="shared" si="212"/>
        <v>9646.9322070724393</v>
      </c>
      <c r="AM225" s="103">
        <v>1699.6310261112587</v>
      </c>
      <c r="AN225" s="97">
        <v>1485.8100000000002</v>
      </c>
      <c r="AO225" s="97">
        <f t="shared" si="213"/>
        <v>213.82102611125856</v>
      </c>
      <c r="AP225" s="97">
        <f t="shared" si="214"/>
        <v>0</v>
      </c>
      <c r="AQ225" s="252">
        <f t="shared" si="215"/>
        <v>213.82102611125856</v>
      </c>
      <c r="AR225" s="103">
        <v>80.519301057429658</v>
      </c>
      <c r="AS225" s="97">
        <v>0</v>
      </c>
      <c r="AT225" s="99">
        <f t="shared" si="216"/>
        <v>80.519301057429658</v>
      </c>
      <c r="AU225" s="181">
        <f t="shared" si="217"/>
        <v>0</v>
      </c>
      <c r="AV225" s="100">
        <f t="shared" si="218"/>
        <v>80.519301057429658</v>
      </c>
      <c r="AW225" s="103">
        <v>11027.406252845374</v>
      </c>
      <c r="AX225" s="97">
        <v>12390.7</v>
      </c>
      <c r="AY225" s="97">
        <f t="shared" si="219"/>
        <v>0</v>
      </c>
      <c r="AZ225" s="97">
        <f t="shared" si="220"/>
        <v>-1363.2937471546265</v>
      </c>
      <c r="BA225" s="102">
        <f t="shared" si="221"/>
        <v>-1363.2937471546265</v>
      </c>
      <c r="BB225" s="103">
        <v>9016.740286322356</v>
      </c>
      <c r="BC225" s="97">
        <v>5328.75</v>
      </c>
      <c r="BD225" s="99">
        <f t="shared" si="222"/>
        <v>3687.990286322356</v>
      </c>
      <c r="BE225" s="181">
        <f t="shared" si="223"/>
        <v>0</v>
      </c>
      <c r="BF225" s="100">
        <f t="shared" si="224"/>
        <v>3687.990286322356</v>
      </c>
      <c r="BG225" s="103">
        <v>50069.634201156478</v>
      </c>
      <c r="BH225" s="97">
        <v>17128.906205842915</v>
      </c>
      <c r="BI225" s="97">
        <f t="shared" si="225"/>
        <v>32940.727995313558</v>
      </c>
      <c r="BJ225" s="97">
        <f t="shared" si="226"/>
        <v>0</v>
      </c>
      <c r="BK225" s="252">
        <f t="shared" si="227"/>
        <v>32940.727995313558</v>
      </c>
      <c r="BL225" s="103">
        <v>9312.2626032002936</v>
      </c>
      <c r="BM225" s="97">
        <v>8309.3483388624263</v>
      </c>
      <c r="BN225" s="99">
        <f t="shared" si="228"/>
        <v>1002.9142643378673</v>
      </c>
      <c r="BO225" s="181">
        <f t="shared" si="229"/>
        <v>0</v>
      </c>
      <c r="BP225" s="100">
        <f t="shared" si="230"/>
        <v>1002.9142643378673</v>
      </c>
      <c r="BQ225" s="103">
        <v>3.5778973509933749</v>
      </c>
      <c r="BR225" s="97">
        <v>0</v>
      </c>
      <c r="BS225" s="97">
        <f t="shared" si="231"/>
        <v>3.5778973509933749</v>
      </c>
      <c r="BT225" s="97">
        <f t="shared" si="232"/>
        <v>0</v>
      </c>
      <c r="BU225" s="102">
        <f t="shared" si="233"/>
        <v>3.5778973509933749</v>
      </c>
      <c r="BV225" s="103">
        <v>11501.406125880791</v>
      </c>
      <c r="BW225" s="97">
        <v>9566.6200000000008</v>
      </c>
      <c r="BX225" s="99">
        <f t="shared" si="234"/>
        <v>1934.7861258807898</v>
      </c>
      <c r="BY225" s="101">
        <f t="shared" si="235"/>
        <v>0</v>
      </c>
      <c r="BZ225" s="250">
        <f t="shared" si="236"/>
        <v>1934.7861258807898</v>
      </c>
      <c r="CA225" s="103">
        <v>0</v>
      </c>
      <c r="CB225" s="97">
        <v>0</v>
      </c>
      <c r="CC225" s="97">
        <f t="shared" si="237"/>
        <v>0</v>
      </c>
      <c r="CD225" s="97">
        <f t="shared" si="238"/>
        <v>0</v>
      </c>
      <c r="CE225" s="102">
        <f t="shared" si="239"/>
        <v>0</v>
      </c>
      <c r="CF225" s="254">
        <f t="shared" si="240"/>
        <v>165003.24000000002</v>
      </c>
      <c r="CG225" s="97">
        <f t="shared" si="241"/>
        <v>117623.73956740875</v>
      </c>
      <c r="CH225" s="97">
        <f t="shared" si="242"/>
        <v>47379.500432591274</v>
      </c>
      <c r="CI225" s="104">
        <f t="shared" si="243"/>
        <v>0</v>
      </c>
      <c r="CJ225" s="97">
        <f t="shared" si="244"/>
        <v>47379.500432591274</v>
      </c>
      <c r="CK225" s="259">
        <f t="shared" si="193"/>
        <v>0.71285715097114899</v>
      </c>
      <c r="CL225" s="107">
        <v>15575.45</v>
      </c>
      <c r="CM225" s="108">
        <v>16207.840000000006</v>
      </c>
      <c r="CN225" s="176"/>
      <c r="CR225" s="133"/>
      <c r="CS225" s="133"/>
    </row>
    <row r="226" spans="1:97" ht="15.75" customHeight="1" x14ac:dyDescent="0.2">
      <c r="A226" s="225">
        <v>220</v>
      </c>
      <c r="B226" s="223" t="s">
        <v>246</v>
      </c>
      <c r="C226" s="94">
        <v>2749.24</v>
      </c>
      <c r="D226" s="95">
        <v>6541.8982681010439</v>
      </c>
      <c r="E226" s="95">
        <v>7093.2548846180762</v>
      </c>
      <c r="F226" s="96">
        <f t="shared" si="194"/>
        <v>0</v>
      </c>
      <c r="G226" s="97">
        <f t="shared" si="195"/>
        <v>-551.35661651703231</v>
      </c>
      <c r="H226" s="164">
        <f t="shared" si="196"/>
        <v>-551.35661651703231</v>
      </c>
      <c r="I226" s="165">
        <v>12206.782126744409</v>
      </c>
      <c r="J226" s="95">
        <v>13651.808757655293</v>
      </c>
      <c r="K226" s="97">
        <f t="shared" si="197"/>
        <v>0</v>
      </c>
      <c r="L226" s="97">
        <f t="shared" si="198"/>
        <v>-1445.0266309108847</v>
      </c>
      <c r="M226" s="166">
        <f t="shared" si="199"/>
        <v>-1445.0266309108847</v>
      </c>
      <c r="N226" s="103">
        <v>11845.266743752292</v>
      </c>
      <c r="O226" s="98">
        <v>10770.31</v>
      </c>
      <c r="P226" s="99">
        <f t="shared" si="200"/>
        <v>1074.9567437522928</v>
      </c>
      <c r="Q226" s="99">
        <f t="shared" si="201"/>
        <v>0</v>
      </c>
      <c r="R226" s="102">
        <f t="shared" si="202"/>
        <v>1074.9567437522928</v>
      </c>
      <c r="S226" s="103">
        <v>546.9417743087846</v>
      </c>
      <c r="T226" s="97">
        <v>793.81</v>
      </c>
      <c r="U226" s="99">
        <f t="shared" si="203"/>
        <v>0</v>
      </c>
      <c r="V226" s="101">
        <f t="shared" si="204"/>
        <v>-246.86822569121534</v>
      </c>
      <c r="W226" s="102">
        <v>-246.86822569121534</v>
      </c>
      <c r="X226" s="103">
        <v>0</v>
      </c>
      <c r="Y226" s="97">
        <v>0</v>
      </c>
      <c r="Z226" s="99">
        <f t="shared" si="205"/>
        <v>0</v>
      </c>
      <c r="AA226" s="101">
        <f t="shared" si="206"/>
        <v>0</v>
      </c>
      <c r="AB226" s="102">
        <v>0</v>
      </c>
      <c r="AC226" s="103">
        <v>0</v>
      </c>
      <c r="AD226" s="97">
        <v>0</v>
      </c>
      <c r="AE226" s="97">
        <f t="shared" si="207"/>
        <v>0</v>
      </c>
      <c r="AF226" s="97">
        <f t="shared" si="208"/>
        <v>0</v>
      </c>
      <c r="AG226" s="252">
        <f t="shared" si="209"/>
        <v>0</v>
      </c>
      <c r="AH226" s="103">
        <v>16230.360570376439</v>
      </c>
      <c r="AI226" s="97">
        <v>12217.914300281647</v>
      </c>
      <c r="AJ226" s="99">
        <f t="shared" si="210"/>
        <v>4012.4462700947915</v>
      </c>
      <c r="AK226" s="181">
        <f t="shared" si="211"/>
        <v>0</v>
      </c>
      <c r="AL226" s="102">
        <f t="shared" si="212"/>
        <v>4012.4462700947915</v>
      </c>
      <c r="AM226" s="103">
        <v>1072.2234773590105</v>
      </c>
      <c r="AN226" s="97">
        <v>930.20999999999981</v>
      </c>
      <c r="AO226" s="97">
        <f t="shared" si="213"/>
        <v>142.01347735901072</v>
      </c>
      <c r="AP226" s="97">
        <f t="shared" si="214"/>
        <v>0</v>
      </c>
      <c r="AQ226" s="252">
        <f t="shared" si="215"/>
        <v>142.01347735901072</v>
      </c>
      <c r="AR226" s="103">
        <v>49.490100184379763</v>
      </c>
      <c r="AS226" s="97">
        <v>441.13</v>
      </c>
      <c r="AT226" s="99">
        <f t="shared" si="216"/>
        <v>0</v>
      </c>
      <c r="AU226" s="181">
        <f t="shared" si="217"/>
        <v>-391.63989981562025</v>
      </c>
      <c r="AV226" s="100">
        <f t="shared" si="218"/>
        <v>-391.63989981562025</v>
      </c>
      <c r="AW226" s="103">
        <v>7354.314126038782</v>
      </c>
      <c r="AX226" s="97">
        <v>8194.52</v>
      </c>
      <c r="AY226" s="97">
        <f t="shared" si="219"/>
        <v>0</v>
      </c>
      <c r="AZ226" s="97">
        <f t="shared" si="220"/>
        <v>-840.20587396121846</v>
      </c>
      <c r="BA226" s="102">
        <f t="shared" si="221"/>
        <v>-840.20587396121846</v>
      </c>
      <c r="BB226" s="103">
        <v>4525.2811783242778</v>
      </c>
      <c r="BC226" s="97">
        <v>3642.96</v>
      </c>
      <c r="BD226" s="99">
        <f t="shared" si="222"/>
        <v>882.32117832427775</v>
      </c>
      <c r="BE226" s="181">
        <f t="shared" si="223"/>
        <v>0</v>
      </c>
      <c r="BF226" s="100">
        <f t="shared" si="224"/>
        <v>882.32117832427775</v>
      </c>
      <c r="BG226" s="103">
        <v>28531.999825783012</v>
      </c>
      <c r="BH226" s="97">
        <v>18898.400803895274</v>
      </c>
      <c r="BI226" s="97">
        <f t="shared" si="225"/>
        <v>9633.5990218877378</v>
      </c>
      <c r="BJ226" s="97">
        <f t="shared" si="226"/>
        <v>0</v>
      </c>
      <c r="BK226" s="252">
        <f t="shared" si="227"/>
        <v>9633.5990218877378</v>
      </c>
      <c r="BL226" s="103">
        <v>5325.3623246046773</v>
      </c>
      <c r="BM226" s="97">
        <v>5374.7209999714178</v>
      </c>
      <c r="BN226" s="99">
        <f t="shared" si="228"/>
        <v>0</v>
      </c>
      <c r="BO226" s="181">
        <f t="shared" si="229"/>
        <v>-49.358675366740499</v>
      </c>
      <c r="BP226" s="100">
        <f t="shared" si="230"/>
        <v>-49.358675366740499</v>
      </c>
      <c r="BQ226" s="103">
        <v>5.4984737264895722</v>
      </c>
      <c r="BR226" s="97">
        <v>0</v>
      </c>
      <c r="BS226" s="97">
        <f t="shared" si="231"/>
        <v>5.4984737264895722</v>
      </c>
      <c r="BT226" s="97">
        <f t="shared" si="232"/>
        <v>0</v>
      </c>
      <c r="BU226" s="102">
        <f t="shared" si="233"/>
        <v>5.4984737264895722</v>
      </c>
      <c r="BV226" s="103">
        <v>6944.651010696396</v>
      </c>
      <c r="BW226" s="97">
        <v>10100.790000000001</v>
      </c>
      <c r="BX226" s="99">
        <f t="shared" si="234"/>
        <v>0</v>
      </c>
      <c r="BY226" s="101">
        <f t="shared" si="235"/>
        <v>-3156.1389893036048</v>
      </c>
      <c r="BZ226" s="250">
        <f t="shared" si="236"/>
        <v>-3156.1389893036048</v>
      </c>
      <c r="CA226" s="103">
        <v>0</v>
      </c>
      <c r="CB226" s="97">
        <v>0</v>
      </c>
      <c r="CC226" s="97">
        <f t="shared" si="237"/>
        <v>0</v>
      </c>
      <c r="CD226" s="97">
        <f t="shared" si="238"/>
        <v>0</v>
      </c>
      <c r="CE226" s="102">
        <f t="shared" si="239"/>
        <v>0</v>
      </c>
      <c r="CF226" s="254">
        <f t="shared" si="240"/>
        <v>101180.07</v>
      </c>
      <c r="CG226" s="97">
        <f t="shared" si="241"/>
        <v>92109.829746421718</v>
      </c>
      <c r="CH226" s="97">
        <f t="shared" si="242"/>
        <v>9070.2402535782894</v>
      </c>
      <c r="CI226" s="104">
        <f t="shared" si="243"/>
        <v>0</v>
      </c>
      <c r="CJ226" s="97">
        <f t="shared" si="244"/>
        <v>9070.2402535782894</v>
      </c>
      <c r="CK226" s="259">
        <f t="shared" si="193"/>
        <v>0.91035546571989634</v>
      </c>
      <c r="CL226" s="107">
        <v>6125.27</v>
      </c>
      <c r="CM226" s="108">
        <v>9925.02</v>
      </c>
      <c r="CN226" s="176"/>
      <c r="CR226" s="133"/>
      <c r="CS226" s="133"/>
    </row>
    <row r="227" spans="1:97" ht="15.75" customHeight="1" x14ac:dyDescent="0.2">
      <c r="A227" s="225">
        <v>221</v>
      </c>
      <c r="B227" s="223" t="s">
        <v>247</v>
      </c>
      <c r="C227" s="94">
        <v>4459</v>
      </c>
      <c r="D227" s="95">
        <v>9685.8842285504052</v>
      </c>
      <c r="E227" s="95">
        <v>10162.231619555292</v>
      </c>
      <c r="F227" s="96">
        <f t="shared" si="194"/>
        <v>0</v>
      </c>
      <c r="G227" s="97">
        <f t="shared" si="195"/>
        <v>-476.34739100488696</v>
      </c>
      <c r="H227" s="164">
        <f t="shared" si="196"/>
        <v>-476.34739100488696</v>
      </c>
      <c r="I227" s="165">
        <v>28159.071018952593</v>
      </c>
      <c r="J227" s="95">
        <v>27804.282253896763</v>
      </c>
      <c r="K227" s="97">
        <f t="shared" si="197"/>
        <v>354.78876505582957</v>
      </c>
      <c r="L227" s="97">
        <f t="shared" si="198"/>
        <v>0</v>
      </c>
      <c r="M227" s="166">
        <f t="shared" si="199"/>
        <v>354.78876505582957</v>
      </c>
      <c r="N227" s="103">
        <v>18477.816170216709</v>
      </c>
      <c r="O227" s="98">
        <v>16760.03</v>
      </c>
      <c r="P227" s="99">
        <f t="shared" si="200"/>
        <v>1717.7861702167102</v>
      </c>
      <c r="Q227" s="99">
        <f t="shared" si="201"/>
        <v>0</v>
      </c>
      <c r="R227" s="102">
        <f t="shared" si="202"/>
        <v>1717.7861702167102</v>
      </c>
      <c r="S227" s="103">
        <v>867.88041103748333</v>
      </c>
      <c r="T227" s="97">
        <v>739.23</v>
      </c>
      <c r="U227" s="99">
        <f t="shared" si="203"/>
        <v>128.65041103748331</v>
      </c>
      <c r="V227" s="101">
        <f t="shared" si="204"/>
        <v>0</v>
      </c>
      <c r="W227" s="102">
        <v>128.65041103748331</v>
      </c>
      <c r="X227" s="103">
        <v>0</v>
      </c>
      <c r="Y227" s="97">
        <v>0</v>
      </c>
      <c r="Z227" s="99">
        <f t="shared" si="205"/>
        <v>0</v>
      </c>
      <c r="AA227" s="101">
        <f t="shared" si="206"/>
        <v>0</v>
      </c>
      <c r="AB227" s="102">
        <v>0</v>
      </c>
      <c r="AC227" s="103">
        <v>0</v>
      </c>
      <c r="AD227" s="97">
        <v>0</v>
      </c>
      <c r="AE227" s="97">
        <f t="shared" si="207"/>
        <v>0</v>
      </c>
      <c r="AF227" s="97">
        <f t="shared" si="208"/>
        <v>0</v>
      </c>
      <c r="AG227" s="252">
        <f t="shared" si="209"/>
        <v>0</v>
      </c>
      <c r="AH227" s="103">
        <v>25735.396017841373</v>
      </c>
      <c r="AI227" s="97">
        <v>17245.168196419461</v>
      </c>
      <c r="AJ227" s="99">
        <f t="shared" si="210"/>
        <v>8490.2278214219114</v>
      </c>
      <c r="AK227" s="181">
        <f t="shared" si="211"/>
        <v>0</v>
      </c>
      <c r="AL227" s="102">
        <f t="shared" si="212"/>
        <v>8490.2278214219114</v>
      </c>
      <c r="AM227" s="103">
        <v>1681.2400343342956</v>
      </c>
      <c r="AN227" s="97">
        <v>1455.6599999999999</v>
      </c>
      <c r="AO227" s="97">
        <f t="shared" si="213"/>
        <v>225.58003433429576</v>
      </c>
      <c r="AP227" s="97">
        <f t="shared" si="214"/>
        <v>0</v>
      </c>
      <c r="AQ227" s="252">
        <f t="shared" si="215"/>
        <v>225.58003433429576</v>
      </c>
      <c r="AR227" s="103">
        <v>80.272421742907383</v>
      </c>
      <c r="AS227" s="97">
        <v>0</v>
      </c>
      <c r="AT227" s="99">
        <f t="shared" si="216"/>
        <v>80.272421742907383</v>
      </c>
      <c r="AU227" s="181">
        <f t="shared" si="217"/>
        <v>0</v>
      </c>
      <c r="AV227" s="100">
        <f t="shared" si="218"/>
        <v>80.272421742907383</v>
      </c>
      <c r="AW227" s="103">
        <v>11010.31839735161</v>
      </c>
      <c r="AX227" s="97">
        <v>8568.9500000000025</v>
      </c>
      <c r="AY227" s="97">
        <f t="shared" si="219"/>
        <v>2441.3683973516072</v>
      </c>
      <c r="AZ227" s="97">
        <f t="shared" si="220"/>
        <v>0</v>
      </c>
      <c r="BA227" s="102">
        <f t="shared" si="221"/>
        <v>2441.3683973516072</v>
      </c>
      <c r="BB227" s="103">
        <v>9038.9440060314355</v>
      </c>
      <c r="BC227" s="97">
        <v>3000.11</v>
      </c>
      <c r="BD227" s="99">
        <f t="shared" si="222"/>
        <v>6038.8340060314349</v>
      </c>
      <c r="BE227" s="181">
        <f t="shared" si="223"/>
        <v>0</v>
      </c>
      <c r="BF227" s="100">
        <f t="shared" si="224"/>
        <v>6038.8340060314349</v>
      </c>
      <c r="BG227" s="103">
        <v>43044.895736670296</v>
      </c>
      <c r="BH227" s="97">
        <v>20870.366205842911</v>
      </c>
      <c r="BI227" s="97">
        <f t="shared" si="225"/>
        <v>22174.529530827385</v>
      </c>
      <c r="BJ227" s="97">
        <f t="shared" si="226"/>
        <v>0</v>
      </c>
      <c r="BK227" s="252">
        <f t="shared" si="227"/>
        <v>22174.529530827385</v>
      </c>
      <c r="BL227" s="103">
        <v>6196.5205956455629</v>
      </c>
      <c r="BM227" s="97">
        <v>10187.218215284827</v>
      </c>
      <c r="BN227" s="99">
        <f t="shared" si="228"/>
        <v>0</v>
      </c>
      <c r="BO227" s="181">
        <f t="shared" si="229"/>
        <v>-3990.6976196392643</v>
      </c>
      <c r="BP227" s="100">
        <f t="shared" si="230"/>
        <v>-3990.6976196392643</v>
      </c>
      <c r="BQ227" s="103">
        <v>3.5671225335222951</v>
      </c>
      <c r="BR227" s="97">
        <v>0</v>
      </c>
      <c r="BS227" s="97">
        <f t="shared" si="231"/>
        <v>3.5671225335222951</v>
      </c>
      <c r="BT227" s="97">
        <f t="shared" si="232"/>
        <v>0</v>
      </c>
      <c r="BU227" s="102">
        <f t="shared" si="233"/>
        <v>3.5671225335222951</v>
      </c>
      <c r="BV227" s="103">
        <v>11476.153839091809</v>
      </c>
      <c r="BW227" s="97">
        <v>5894.57</v>
      </c>
      <c r="BX227" s="99">
        <f t="shared" si="234"/>
        <v>5581.5838390918088</v>
      </c>
      <c r="BY227" s="101">
        <f t="shared" si="235"/>
        <v>0</v>
      </c>
      <c r="BZ227" s="250">
        <f t="shared" si="236"/>
        <v>5581.5838390918088</v>
      </c>
      <c r="CA227" s="103">
        <v>0</v>
      </c>
      <c r="CB227" s="97">
        <v>0</v>
      </c>
      <c r="CC227" s="97">
        <f t="shared" si="237"/>
        <v>0</v>
      </c>
      <c r="CD227" s="97">
        <f t="shared" si="238"/>
        <v>0</v>
      </c>
      <c r="CE227" s="102">
        <f t="shared" si="239"/>
        <v>0</v>
      </c>
      <c r="CF227" s="254">
        <f t="shared" si="240"/>
        <v>165457.95999999996</v>
      </c>
      <c r="CG227" s="97">
        <f t="shared" si="241"/>
        <v>122687.81649099925</v>
      </c>
      <c r="CH227" s="97">
        <f t="shared" si="242"/>
        <v>42770.143509000714</v>
      </c>
      <c r="CI227" s="104">
        <f t="shared" si="243"/>
        <v>0</v>
      </c>
      <c r="CJ227" s="97">
        <f t="shared" si="244"/>
        <v>42770.143509000714</v>
      </c>
      <c r="CK227" s="259">
        <f t="shared" si="193"/>
        <v>0.74150446730395614</v>
      </c>
      <c r="CL227" s="107">
        <v>15453.22</v>
      </c>
      <c r="CM227" s="108">
        <v>16360.480000000001</v>
      </c>
      <c r="CN227" s="176"/>
      <c r="CR227" s="133"/>
      <c r="CS227" s="133"/>
    </row>
    <row r="228" spans="1:97" ht="15.75" customHeight="1" x14ac:dyDescent="0.2">
      <c r="A228" s="225">
        <v>222</v>
      </c>
      <c r="B228" s="223" t="s">
        <v>248</v>
      </c>
      <c r="C228" s="94">
        <v>4252.0200000000004</v>
      </c>
      <c r="D228" s="95">
        <v>19333.765777809363</v>
      </c>
      <c r="E228" s="95">
        <v>18376.943643596278</v>
      </c>
      <c r="F228" s="96">
        <f t="shared" si="194"/>
        <v>956.82213421308552</v>
      </c>
      <c r="G228" s="97">
        <f t="shared" si="195"/>
        <v>0</v>
      </c>
      <c r="H228" s="164">
        <f t="shared" si="196"/>
        <v>956.82213421308552</v>
      </c>
      <c r="I228" s="165">
        <v>22628.932989874218</v>
      </c>
      <c r="J228" s="95">
        <v>23911.435288000004</v>
      </c>
      <c r="K228" s="97">
        <f t="shared" si="197"/>
        <v>0</v>
      </c>
      <c r="L228" s="97">
        <f t="shared" si="198"/>
        <v>-1282.5022981257862</v>
      </c>
      <c r="M228" s="166">
        <f t="shared" si="199"/>
        <v>-1282.5022981257862</v>
      </c>
      <c r="N228" s="103">
        <v>13118.044502280673</v>
      </c>
      <c r="O228" s="98">
        <v>11961.54</v>
      </c>
      <c r="P228" s="99">
        <f t="shared" si="200"/>
        <v>1156.5045022806717</v>
      </c>
      <c r="Q228" s="99">
        <f t="shared" si="201"/>
        <v>0</v>
      </c>
      <c r="R228" s="102">
        <f t="shared" si="202"/>
        <v>1156.5045022806717</v>
      </c>
      <c r="S228" s="103">
        <v>515.77668126186131</v>
      </c>
      <c r="T228" s="97">
        <v>560.62</v>
      </c>
      <c r="U228" s="99">
        <f t="shared" si="203"/>
        <v>0</v>
      </c>
      <c r="V228" s="101">
        <f t="shared" si="204"/>
        <v>-44.843318738138692</v>
      </c>
      <c r="W228" s="102">
        <v>-44.843318738138692</v>
      </c>
      <c r="X228" s="103">
        <v>17698.143173953493</v>
      </c>
      <c r="Y228" s="97">
        <v>12206.068333333331</v>
      </c>
      <c r="Z228" s="99">
        <f t="shared" si="205"/>
        <v>5492.0748406201619</v>
      </c>
      <c r="AA228" s="101">
        <f t="shared" si="206"/>
        <v>0</v>
      </c>
      <c r="AB228" s="102">
        <v>5492.0748406201619</v>
      </c>
      <c r="AC228" s="103">
        <v>576.3645527757335</v>
      </c>
      <c r="AD228" s="97">
        <v>97.22</v>
      </c>
      <c r="AE228" s="97">
        <f t="shared" si="207"/>
        <v>479.14455277573347</v>
      </c>
      <c r="AF228" s="97">
        <f t="shared" si="208"/>
        <v>0</v>
      </c>
      <c r="AG228" s="252">
        <f t="shared" si="209"/>
        <v>479.14455277573347</v>
      </c>
      <c r="AH228" s="103">
        <v>23965.637938687407</v>
      </c>
      <c r="AI228" s="97">
        <v>16392.652846720917</v>
      </c>
      <c r="AJ228" s="99">
        <f t="shared" si="210"/>
        <v>7572.9850919664896</v>
      </c>
      <c r="AK228" s="181">
        <f t="shared" si="211"/>
        <v>0</v>
      </c>
      <c r="AL228" s="102">
        <f t="shared" si="212"/>
        <v>7572.9850919664896</v>
      </c>
      <c r="AM228" s="103">
        <v>845.08307292679683</v>
      </c>
      <c r="AN228" s="97">
        <v>726.88999999999987</v>
      </c>
      <c r="AO228" s="97">
        <f t="shared" si="213"/>
        <v>118.19307292679696</v>
      </c>
      <c r="AP228" s="97">
        <f t="shared" si="214"/>
        <v>0</v>
      </c>
      <c r="AQ228" s="252">
        <f t="shared" si="215"/>
        <v>118.19307292679696</v>
      </c>
      <c r="AR228" s="103">
        <v>35.629482441449618</v>
      </c>
      <c r="AS228" s="97">
        <v>0</v>
      </c>
      <c r="AT228" s="99">
        <f t="shared" si="216"/>
        <v>35.629482441449618</v>
      </c>
      <c r="AU228" s="181">
        <f t="shared" si="217"/>
        <v>0</v>
      </c>
      <c r="AV228" s="100">
        <f t="shared" si="218"/>
        <v>35.629482441449618</v>
      </c>
      <c r="AW228" s="103">
        <v>1446.4879731610636</v>
      </c>
      <c r="AX228" s="97">
        <v>0</v>
      </c>
      <c r="AY228" s="97">
        <f t="shared" si="219"/>
        <v>1446.4879731610636</v>
      </c>
      <c r="AZ228" s="97">
        <f t="shared" si="220"/>
        <v>0</v>
      </c>
      <c r="BA228" s="102">
        <f t="shared" si="221"/>
        <v>1446.4879731610636</v>
      </c>
      <c r="BB228" s="103">
        <v>3291.7350825519316</v>
      </c>
      <c r="BC228" s="97">
        <v>6744.08</v>
      </c>
      <c r="BD228" s="99">
        <f t="shared" si="222"/>
        <v>0</v>
      </c>
      <c r="BE228" s="181">
        <f t="shared" si="223"/>
        <v>-3452.3449174480684</v>
      </c>
      <c r="BF228" s="100">
        <f t="shared" si="224"/>
        <v>-3452.3449174480684</v>
      </c>
      <c r="BG228" s="103">
        <v>34114.918831131545</v>
      </c>
      <c r="BH228" s="97">
        <v>11858.51342221348</v>
      </c>
      <c r="BI228" s="97">
        <f t="shared" si="225"/>
        <v>22256.405408918064</v>
      </c>
      <c r="BJ228" s="97">
        <f t="shared" si="226"/>
        <v>0</v>
      </c>
      <c r="BK228" s="252">
        <f t="shared" si="227"/>
        <v>22256.405408918064</v>
      </c>
      <c r="BL228" s="103">
        <v>2527.2950188270293</v>
      </c>
      <c r="BM228" s="97">
        <v>4259.3776294164691</v>
      </c>
      <c r="BN228" s="99">
        <f t="shared" si="228"/>
        <v>0</v>
      </c>
      <c r="BO228" s="181">
        <f t="shared" si="229"/>
        <v>-1732.0826105894398</v>
      </c>
      <c r="BP228" s="100">
        <f t="shared" si="230"/>
        <v>-1732.0826105894398</v>
      </c>
      <c r="BQ228" s="103">
        <v>7.7058499365997122</v>
      </c>
      <c r="BR228" s="97">
        <v>0</v>
      </c>
      <c r="BS228" s="97">
        <f t="shared" si="231"/>
        <v>7.7058499365997122</v>
      </c>
      <c r="BT228" s="97">
        <f t="shared" si="232"/>
        <v>0</v>
      </c>
      <c r="BU228" s="102">
        <f t="shared" si="233"/>
        <v>7.7058499365997122</v>
      </c>
      <c r="BV228" s="103">
        <v>15050.496493979497</v>
      </c>
      <c r="BW228" s="97">
        <v>34910.239999999991</v>
      </c>
      <c r="BX228" s="99">
        <f t="shared" si="234"/>
        <v>0</v>
      </c>
      <c r="BY228" s="101">
        <f t="shared" si="235"/>
        <v>-19859.743506020495</v>
      </c>
      <c r="BZ228" s="250">
        <f t="shared" si="236"/>
        <v>-19859.743506020495</v>
      </c>
      <c r="CA228" s="103">
        <v>13284.813130275435</v>
      </c>
      <c r="CB228" s="97">
        <v>20514.55</v>
      </c>
      <c r="CC228" s="97">
        <f t="shared" si="237"/>
        <v>0</v>
      </c>
      <c r="CD228" s="97">
        <f t="shared" si="238"/>
        <v>-7229.7368697245638</v>
      </c>
      <c r="CE228" s="102">
        <f t="shared" si="239"/>
        <v>-7229.7368697245638</v>
      </c>
      <c r="CF228" s="254">
        <f t="shared" si="240"/>
        <v>168440.8305518741</v>
      </c>
      <c r="CG228" s="97">
        <f t="shared" si="241"/>
        <v>162520.13116328046</v>
      </c>
      <c r="CH228" s="97">
        <f t="shared" si="242"/>
        <v>5920.699388593639</v>
      </c>
      <c r="CI228" s="104">
        <f t="shared" si="243"/>
        <v>0</v>
      </c>
      <c r="CJ228" s="97">
        <f t="shared" si="244"/>
        <v>5920.699388593639</v>
      </c>
      <c r="CK228" s="259">
        <f t="shared" si="193"/>
        <v>0.96484997509692128</v>
      </c>
      <c r="CL228" s="107">
        <v>10496.5</v>
      </c>
      <c r="CM228" s="108">
        <v>16623.259999999998</v>
      </c>
      <c r="CN228" s="176"/>
      <c r="CR228" s="133"/>
      <c r="CS228" s="133"/>
    </row>
    <row r="229" spans="1:97" ht="15.75" customHeight="1" x14ac:dyDescent="0.2">
      <c r="A229" s="225">
        <v>223</v>
      </c>
      <c r="B229" s="223" t="s">
        <v>249</v>
      </c>
      <c r="C229" s="94">
        <v>7401.14</v>
      </c>
      <c r="D229" s="95">
        <v>31088.327647554273</v>
      </c>
      <c r="E229" s="95">
        <v>29452.989178159354</v>
      </c>
      <c r="F229" s="96">
        <f t="shared" si="194"/>
        <v>1635.3384693949192</v>
      </c>
      <c r="G229" s="97">
        <f t="shared" si="195"/>
        <v>0</v>
      </c>
      <c r="H229" s="164">
        <f t="shared" si="196"/>
        <v>1635.3384693949192</v>
      </c>
      <c r="I229" s="165">
        <v>48158.987357071441</v>
      </c>
      <c r="J229" s="95">
        <v>45777.852507999996</v>
      </c>
      <c r="K229" s="97">
        <f t="shared" si="197"/>
        <v>2381.1348490714445</v>
      </c>
      <c r="L229" s="97">
        <f t="shared" si="198"/>
        <v>0</v>
      </c>
      <c r="M229" s="166">
        <f t="shared" si="199"/>
        <v>2381.1348490714445</v>
      </c>
      <c r="N229" s="103">
        <v>30703.475294755612</v>
      </c>
      <c r="O229" s="98">
        <v>26760.370000000003</v>
      </c>
      <c r="P229" s="99">
        <f t="shared" si="200"/>
        <v>3943.1052947556091</v>
      </c>
      <c r="Q229" s="99">
        <f t="shared" si="201"/>
        <v>0</v>
      </c>
      <c r="R229" s="102">
        <f t="shared" si="202"/>
        <v>3943.1052947556091</v>
      </c>
      <c r="S229" s="103">
        <v>1532.0361625986818</v>
      </c>
      <c r="T229" s="97">
        <v>1704.4</v>
      </c>
      <c r="U229" s="99">
        <f t="shared" si="203"/>
        <v>0</v>
      </c>
      <c r="V229" s="101">
        <f t="shared" si="204"/>
        <v>-172.36383740131828</v>
      </c>
      <c r="W229" s="102">
        <v>-172.36383740131828</v>
      </c>
      <c r="X229" s="103">
        <v>34783.946863165038</v>
      </c>
      <c r="Y229" s="97">
        <v>25762.471666666665</v>
      </c>
      <c r="Z229" s="99">
        <f t="shared" si="205"/>
        <v>9021.4751964983734</v>
      </c>
      <c r="AA229" s="101">
        <f t="shared" si="206"/>
        <v>0</v>
      </c>
      <c r="AB229" s="102">
        <v>9021.4751964983734</v>
      </c>
      <c r="AC229" s="103">
        <v>543.998808993289</v>
      </c>
      <c r="AD229" s="97">
        <v>97.22</v>
      </c>
      <c r="AE229" s="97">
        <f t="shared" si="207"/>
        <v>446.77880899328898</v>
      </c>
      <c r="AF229" s="97">
        <f t="shared" si="208"/>
        <v>0</v>
      </c>
      <c r="AG229" s="252">
        <f t="shared" si="209"/>
        <v>446.77880899328898</v>
      </c>
      <c r="AH229" s="103">
        <v>40924.41299265292</v>
      </c>
      <c r="AI229" s="97">
        <v>43621.589401998717</v>
      </c>
      <c r="AJ229" s="99">
        <f t="shared" si="210"/>
        <v>0</v>
      </c>
      <c r="AK229" s="181">
        <f t="shared" si="211"/>
        <v>-2697.1764093457969</v>
      </c>
      <c r="AL229" s="102">
        <f t="shared" si="212"/>
        <v>-2697.1764093457969</v>
      </c>
      <c r="AM229" s="103">
        <v>3067.7476063384261</v>
      </c>
      <c r="AN229" s="97">
        <v>2615.9300000000003</v>
      </c>
      <c r="AO229" s="97">
        <f t="shared" si="213"/>
        <v>451.81760633842578</v>
      </c>
      <c r="AP229" s="97">
        <f t="shared" si="214"/>
        <v>0</v>
      </c>
      <c r="AQ229" s="252">
        <f t="shared" si="215"/>
        <v>451.81760633842578</v>
      </c>
      <c r="AR229" s="103">
        <v>81.41022388401818</v>
      </c>
      <c r="AS229" s="97">
        <v>150.6</v>
      </c>
      <c r="AT229" s="99">
        <f t="shared" si="216"/>
        <v>0</v>
      </c>
      <c r="AU229" s="181">
        <f t="shared" si="217"/>
        <v>-69.189776115981815</v>
      </c>
      <c r="AV229" s="100">
        <f t="shared" si="218"/>
        <v>-69.189776115981815</v>
      </c>
      <c r="AW229" s="103">
        <v>2479.3614645540088</v>
      </c>
      <c r="AX229" s="97">
        <v>3468.85</v>
      </c>
      <c r="AY229" s="97">
        <f t="shared" si="219"/>
        <v>0</v>
      </c>
      <c r="AZ229" s="97">
        <f t="shared" si="220"/>
        <v>-989.48853544599115</v>
      </c>
      <c r="BA229" s="102">
        <f t="shared" si="221"/>
        <v>-989.48853544599115</v>
      </c>
      <c r="BB229" s="103">
        <v>5254.7995007888603</v>
      </c>
      <c r="BC229" s="97">
        <v>2914.4900000000002</v>
      </c>
      <c r="BD229" s="99">
        <f t="shared" si="222"/>
        <v>2340.3095007888601</v>
      </c>
      <c r="BE229" s="181">
        <f t="shared" si="223"/>
        <v>0</v>
      </c>
      <c r="BF229" s="100">
        <f t="shared" si="224"/>
        <v>2340.3095007888601</v>
      </c>
      <c r="BG229" s="103">
        <v>50553.253130412006</v>
      </c>
      <c r="BH229" s="97">
        <v>65990.202435074898</v>
      </c>
      <c r="BI229" s="97">
        <f t="shared" si="225"/>
        <v>0</v>
      </c>
      <c r="BJ229" s="97">
        <f t="shared" si="226"/>
        <v>-15436.949304662892</v>
      </c>
      <c r="BK229" s="252">
        <f t="shared" si="227"/>
        <v>-15436.949304662892</v>
      </c>
      <c r="BL229" s="103">
        <v>6635.0758625768094</v>
      </c>
      <c r="BM229" s="97">
        <v>7662.4224783779009</v>
      </c>
      <c r="BN229" s="99">
        <f t="shared" si="228"/>
        <v>0</v>
      </c>
      <c r="BO229" s="181">
        <f t="shared" si="229"/>
        <v>-1027.3466158010915</v>
      </c>
      <c r="BP229" s="100">
        <f t="shared" si="230"/>
        <v>-1027.3466158010915</v>
      </c>
      <c r="BQ229" s="103">
        <v>2.9604503016434585</v>
      </c>
      <c r="BR229" s="97">
        <v>0</v>
      </c>
      <c r="BS229" s="97">
        <f t="shared" si="231"/>
        <v>2.9604503016434585</v>
      </c>
      <c r="BT229" s="97">
        <f t="shared" si="232"/>
        <v>0</v>
      </c>
      <c r="BU229" s="102">
        <f t="shared" si="233"/>
        <v>2.9604503016434585</v>
      </c>
      <c r="BV229" s="103">
        <v>16053.015107664876</v>
      </c>
      <c r="BW229" s="97">
        <v>12412.24</v>
      </c>
      <c r="BX229" s="99">
        <f t="shared" si="234"/>
        <v>3640.7751076648765</v>
      </c>
      <c r="BY229" s="101">
        <f t="shared" si="235"/>
        <v>0</v>
      </c>
      <c r="BZ229" s="250">
        <f t="shared" si="236"/>
        <v>3640.7751076648765</v>
      </c>
      <c r="CA229" s="103">
        <v>20099.0124873366</v>
      </c>
      <c r="CB229" s="97">
        <v>22317.149999999998</v>
      </c>
      <c r="CC229" s="97">
        <f t="shared" si="237"/>
        <v>0</v>
      </c>
      <c r="CD229" s="97">
        <f t="shared" si="238"/>
        <v>-2218.1375126633975</v>
      </c>
      <c r="CE229" s="102">
        <f t="shared" si="239"/>
        <v>-2218.1375126633975</v>
      </c>
      <c r="CF229" s="254">
        <f t="shared" ref="CF229:CF255" si="246">D229+I229+N229+S229+X229+AC229+AH229+AM229+AR229+AW229+BB229+BG229+BL229+BQ229+BV229+CA229</f>
        <v>291961.82096064847</v>
      </c>
      <c r="CG229" s="97">
        <f t="shared" si="241"/>
        <v>290708.77766827756</v>
      </c>
      <c r="CH229" s="97">
        <f t="shared" si="242"/>
        <v>1253.0432923709159</v>
      </c>
      <c r="CI229" s="104">
        <f t="shared" si="243"/>
        <v>0</v>
      </c>
      <c r="CJ229" s="97">
        <f t="shared" si="244"/>
        <v>1253.0432923709159</v>
      </c>
      <c r="CK229" s="259">
        <f t="shared" si="193"/>
        <v>0.99570819469392269</v>
      </c>
      <c r="CL229" s="107">
        <v>23060.43</v>
      </c>
      <c r="CM229" s="108">
        <v>28609.190000000002</v>
      </c>
      <c r="CN229" s="176"/>
      <c r="CR229" s="133"/>
      <c r="CS229" s="133"/>
    </row>
    <row r="230" spans="1:97" ht="15.75" customHeight="1" x14ac:dyDescent="0.2">
      <c r="A230" s="225">
        <v>224</v>
      </c>
      <c r="B230" s="223" t="s">
        <v>250</v>
      </c>
      <c r="C230" s="94">
        <v>2760.88</v>
      </c>
      <c r="D230" s="95">
        <v>6340.4722666466478</v>
      </c>
      <c r="E230" s="95">
        <v>6604.6212550948285</v>
      </c>
      <c r="F230" s="96">
        <f t="shared" si="194"/>
        <v>0</v>
      </c>
      <c r="G230" s="97">
        <f t="shared" si="195"/>
        <v>-264.14898844818072</v>
      </c>
      <c r="H230" s="164">
        <f t="shared" si="196"/>
        <v>-264.14898844818072</v>
      </c>
      <c r="I230" s="165">
        <v>17371.737479455129</v>
      </c>
      <c r="J230" s="95">
        <v>15799.052484000002</v>
      </c>
      <c r="K230" s="97">
        <f t="shared" si="197"/>
        <v>1572.6849954551271</v>
      </c>
      <c r="L230" s="97">
        <f t="shared" si="198"/>
        <v>0</v>
      </c>
      <c r="M230" s="166">
        <f t="shared" si="199"/>
        <v>1572.6849954551271</v>
      </c>
      <c r="N230" s="103">
        <v>11604.184789436866</v>
      </c>
      <c r="O230" s="98">
        <v>10800.09</v>
      </c>
      <c r="P230" s="99">
        <f t="shared" si="200"/>
        <v>804.09478943686554</v>
      </c>
      <c r="Q230" s="99">
        <f t="shared" si="201"/>
        <v>0</v>
      </c>
      <c r="R230" s="102">
        <f t="shared" si="202"/>
        <v>804.09478943686554</v>
      </c>
      <c r="S230" s="103">
        <v>579.80124539850954</v>
      </c>
      <c r="T230" s="97">
        <v>590.9</v>
      </c>
      <c r="U230" s="99">
        <f t="shared" si="203"/>
        <v>0</v>
      </c>
      <c r="V230" s="101">
        <f t="shared" si="204"/>
        <v>-11.098754601490441</v>
      </c>
      <c r="W230" s="102">
        <v>-11.098754601490441</v>
      </c>
      <c r="X230" s="103">
        <v>0</v>
      </c>
      <c r="Y230" s="97">
        <v>0</v>
      </c>
      <c r="Z230" s="99">
        <f t="shared" si="205"/>
        <v>0</v>
      </c>
      <c r="AA230" s="101">
        <f t="shared" si="206"/>
        <v>0</v>
      </c>
      <c r="AB230" s="102">
        <v>0</v>
      </c>
      <c r="AC230" s="103">
        <v>0</v>
      </c>
      <c r="AD230" s="97">
        <v>0</v>
      </c>
      <c r="AE230" s="97">
        <f t="shared" si="207"/>
        <v>0</v>
      </c>
      <c r="AF230" s="97">
        <f t="shared" si="208"/>
        <v>0</v>
      </c>
      <c r="AG230" s="252">
        <f t="shared" si="209"/>
        <v>0</v>
      </c>
      <c r="AH230" s="103">
        <v>17026.6376728418</v>
      </c>
      <c r="AI230" s="97">
        <v>11552.364015771993</v>
      </c>
      <c r="AJ230" s="99">
        <f t="shared" si="210"/>
        <v>5474.2736570698071</v>
      </c>
      <c r="AK230" s="181">
        <f t="shared" si="211"/>
        <v>0</v>
      </c>
      <c r="AL230" s="102">
        <f t="shared" si="212"/>
        <v>5474.2736570698071</v>
      </c>
      <c r="AM230" s="103">
        <v>1242.4224055107607</v>
      </c>
      <c r="AN230" s="97">
        <v>1074.32</v>
      </c>
      <c r="AO230" s="97">
        <f t="shared" si="213"/>
        <v>168.10240551076072</v>
      </c>
      <c r="AP230" s="97">
        <f t="shared" si="214"/>
        <v>0</v>
      </c>
      <c r="AQ230" s="252">
        <f t="shared" si="215"/>
        <v>168.10240551076072</v>
      </c>
      <c r="AR230" s="103">
        <v>52.454134807858658</v>
      </c>
      <c r="AS230" s="97">
        <v>0</v>
      </c>
      <c r="AT230" s="99">
        <f t="shared" si="216"/>
        <v>52.454134807858658</v>
      </c>
      <c r="AU230" s="181">
        <f t="shared" si="217"/>
        <v>0</v>
      </c>
      <c r="AV230" s="100">
        <f t="shared" si="218"/>
        <v>52.454134807858658</v>
      </c>
      <c r="AW230" s="103">
        <v>1049.1537105235607</v>
      </c>
      <c r="AX230" s="97">
        <v>2493.16</v>
      </c>
      <c r="AY230" s="97">
        <f t="shared" si="219"/>
        <v>0</v>
      </c>
      <c r="AZ230" s="97">
        <f t="shared" si="220"/>
        <v>-1444.0062894764392</v>
      </c>
      <c r="BA230" s="102">
        <f t="shared" si="221"/>
        <v>-1444.0062894764392</v>
      </c>
      <c r="BB230" s="103">
        <v>4514.0816769038884</v>
      </c>
      <c r="BC230" s="97">
        <v>6653.6999999999989</v>
      </c>
      <c r="BD230" s="99">
        <f t="shared" si="222"/>
        <v>0</v>
      </c>
      <c r="BE230" s="181">
        <f t="shared" si="223"/>
        <v>-2139.6183230961105</v>
      </c>
      <c r="BF230" s="100">
        <f t="shared" si="224"/>
        <v>-2139.6183230961105</v>
      </c>
      <c r="BG230" s="103">
        <v>31506.339909575967</v>
      </c>
      <c r="BH230" s="97">
        <v>26408.942650720797</v>
      </c>
      <c r="BI230" s="97">
        <f t="shared" si="225"/>
        <v>5097.3972588551696</v>
      </c>
      <c r="BJ230" s="97">
        <f t="shared" si="226"/>
        <v>0</v>
      </c>
      <c r="BK230" s="252">
        <f t="shared" si="227"/>
        <v>5097.3972588551696</v>
      </c>
      <c r="BL230" s="103">
        <v>3945.3815504620238</v>
      </c>
      <c r="BM230" s="97">
        <v>5376.6933848450453</v>
      </c>
      <c r="BN230" s="99">
        <f t="shared" si="228"/>
        <v>0</v>
      </c>
      <c r="BO230" s="181">
        <f t="shared" si="229"/>
        <v>-1431.3118343830215</v>
      </c>
      <c r="BP230" s="100">
        <f t="shared" si="230"/>
        <v>-1431.3118343830215</v>
      </c>
      <c r="BQ230" s="103">
        <v>5.5216821663019697</v>
      </c>
      <c r="BR230" s="97">
        <v>0</v>
      </c>
      <c r="BS230" s="97">
        <f t="shared" si="231"/>
        <v>5.5216821663019697</v>
      </c>
      <c r="BT230" s="97">
        <f t="shared" si="232"/>
        <v>0</v>
      </c>
      <c r="BU230" s="102">
        <f t="shared" si="233"/>
        <v>5.5216821663019697</v>
      </c>
      <c r="BV230" s="103">
        <v>6986.5018459650928</v>
      </c>
      <c r="BW230" s="97">
        <v>7086.5099999999984</v>
      </c>
      <c r="BX230" s="99">
        <f t="shared" si="234"/>
        <v>0</v>
      </c>
      <c r="BY230" s="101">
        <f t="shared" si="235"/>
        <v>-100.0081540349056</v>
      </c>
      <c r="BZ230" s="250">
        <f t="shared" si="236"/>
        <v>-100.0081540349056</v>
      </c>
      <c r="CA230" s="103">
        <v>0</v>
      </c>
      <c r="CB230" s="97">
        <v>0</v>
      </c>
      <c r="CC230" s="97">
        <f t="shared" si="237"/>
        <v>0</v>
      </c>
      <c r="CD230" s="97">
        <f t="shared" si="238"/>
        <v>0</v>
      </c>
      <c r="CE230" s="102">
        <f t="shared" si="239"/>
        <v>0</v>
      </c>
      <c r="CF230" s="254">
        <f t="shared" si="246"/>
        <v>102224.69036969441</v>
      </c>
      <c r="CG230" s="97">
        <f t="shared" si="241"/>
        <v>94440.353790432651</v>
      </c>
      <c r="CH230" s="97">
        <f t="shared" si="242"/>
        <v>7784.3365792617551</v>
      </c>
      <c r="CI230" s="104">
        <f t="shared" si="243"/>
        <v>0</v>
      </c>
      <c r="CJ230" s="97">
        <f t="shared" si="244"/>
        <v>7784.3365792617551</v>
      </c>
      <c r="CK230" s="259">
        <f t="shared" si="193"/>
        <v>0.92385071990817691</v>
      </c>
      <c r="CL230" s="107">
        <v>5030.33</v>
      </c>
      <c r="CM230" s="108">
        <v>10093.599999999997</v>
      </c>
      <c r="CN230" s="176"/>
      <c r="CR230" s="133"/>
      <c r="CS230" s="133"/>
    </row>
    <row r="231" spans="1:97" ht="15.75" customHeight="1" x14ac:dyDescent="0.2">
      <c r="A231" s="225">
        <v>225</v>
      </c>
      <c r="B231" s="223" t="s">
        <v>251</v>
      </c>
      <c r="C231" s="94">
        <v>2749.06</v>
      </c>
      <c r="D231" s="95">
        <v>6386.0659152503194</v>
      </c>
      <c r="E231" s="95">
        <v>6896.5314231225548</v>
      </c>
      <c r="F231" s="96">
        <f t="shared" si="194"/>
        <v>0</v>
      </c>
      <c r="G231" s="97">
        <f t="shared" si="195"/>
        <v>-510.46550787223532</v>
      </c>
      <c r="H231" s="164">
        <f t="shared" si="196"/>
        <v>-510.46550787223532</v>
      </c>
      <c r="I231" s="165">
        <v>17066.167158238182</v>
      </c>
      <c r="J231" s="95">
        <v>15428.093744</v>
      </c>
      <c r="K231" s="97">
        <f t="shared" si="197"/>
        <v>1638.0734142381825</v>
      </c>
      <c r="L231" s="97">
        <f t="shared" si="198"/>
        <v>0</v>
      </c>
      <c r="M231" s="166">
        <f t="shared" si="199"/>
        <v>1638.0734142381825</v>
      </c>
      <c r="N231" s="103">
        <v>9662.9532590106919</v>
      </c>
      <c r="O231" s="98">
        <v>8665.06</v>
      </c>
      <c r="P231" s="99">
        <f t="shared" si="200"/>
        <v>997.89325901069242</v>
      </c>
      <c r="Q231" s="99">
        <f t="shared" si="201"/>
        <v>0</v>
      </c>
      <c r="R231" s="102">
        <f t="shared" si="202"/>
        <v>997.89325901069242</v>
      </c>
      <c r="S231" s="103">
        <v>578.66754350619306</v>
      </c>
      <c r="T231" s="97">
        <v>877.68999999999994</v>
      </c>
      <c r="U231" s="99">
        <f t="shared" si="203"/>
        <v>0</v>
      </c>
      <c r="V231" s="101">
        <f t="shared" si="204"/>
        <v>-299.02245649380689</v>
      </c>
      <c r="W231" s="102">
        <v>-299.02245649380689</v>
      </c>
      <c r="X231" s="103">
        <v>0</v>
      </c>
      <c r="Y231" s="97">
        <v>0</v>
      </c>
      <c r="Z231" s="99">
        <f t="shared" si="205"/>
        <v>0</v>
      </c>
      <c r="AA231" s="101">
        <f t="shared" si="206"/>
        <v>0</v>
      </c>
      <c r="AB231" s="102">
        <v>0</v>
      </c>
      <c r="AC231" s="103">
        <v>0</v>
      </c>
      <c r="AD231" s="97">
        <v>0</v>
      </c>
      <c r="AE231" s="97">
        <f t="shared" si="207"/>
        <v>0</v>
      </c>
      <c r="AF231" s="97">
        <f t="shared" si="208"/>
        <v>0</v>
      </c>
      <c r="AG231" s="252">
        <f t="shared" si="209"/>
        <v>0</v>
      </c>
      <c r="AH231" s="103">
        <v>16949.339116741587</v>
      </c>
      <c r="AI231" s="97">
        <v>11263.419517859795</v>
      </c>
      <c r="AJ231" s="99">
        <f t="shared" si="210"/>
        <v>5685.9195988817919</v>
      </c>
      <c r="AK231" s="181">
        <f t="shared" si="211"/>
        <v>0</v>
      </c>
      <c r="AL231" s="102">
        <f t="shared" si="212"/>
        <v>5685.9195988817919</v>
      </c>
      <c r="AM231" s="103">
        <v>1237.0871389751867</v>
      </c>
      <c r="AN231" s="97">
        <v>1068.98</v>
      </c>
      <c r="AO231" s="97">
        <f t="shared" si="213"/>
        <v>168.10713897518667</v>
      </c>
      <c r="AP231" s="97">
        <f t="shared" si="214"/>
        <v>0</v>
      </c>
      <c r="AQ231" s="252">
        <f t="shared" si="215"/>
        <v>168.10713897518667</v>
      </c>
      <c r="AR231" s="103">
        <v>52.23596324399967</v>
      </c>
      <c r="AS231" s="97">
        <v>0</v>
      </c>
      <c r="AT231" s="99">
        <f t="shared" si="216"/>
        <v>52.23596324399967</v>
      </c>
      <c r="AU231" s="181">
        <f t="shared" si="217"/>
        <v>0</v>
      </c>
      <c r="AV231" s="100">
        <f t="shared" si="218"/>
        <v>52.23596324399967</v>
      </c>
      <c r="AW231" s="103">
        <v>1039.1361481607869</v>
      </c>
      <c r="AX231" s="97">
        <v>1487.86</v>
      </c>
      <c r="AY231" s="97">
        <f t="shared" si="219"/>
        <v>0</v>
      </c>
      <c r="AZ231" s="97">
        <f t="shared" si="220"/>
        <v>-448.72385183921301</v>
      </c>
      <c r="BA231" s="102">
        <f t="shared" si="221"/>
        <v>-448.72385183921301</v>
      </c>
      <c r="BB231" s="103">
        <v>4527.6992698655249</v>
      </c>
      <c r="BC231" s="97">
        <v>7407.8000000000011</v>
      </c>
      <c r="BD231" s="99">
        <f t="shared" si="222"/>
        <v>0</v>
      </c>
      <c r="BE231" s="181">
        <f t="shared" si="223"/>
        <v>-2880.1007301344762</v>
      </c>
      <c r="BF231" s="100">
        <f t="shared" si="224"/>
        <v>-2880.1007301344762</v>
      </c>
      <c r="BG231" s="103">
        <v>33291.130271746792</v>
      </c>
      <c r="BH231" s="97">
        <v>33513.770803895277</v>
      </c>
      <c r="BI231" s="97">
        <f t="shared" si="225"/>
        <v>0</v>
      </c>
      <c r="BJ231" s="97">
        <f t="shared" si="226"/>
        <v>-222.64053214848536</v>
      </c>
      <c r="BK231" s="252">
        <f t="shared" si="227"/>
        <v>-222.64053214848536</v>
      </c>
      <c r="BL231" s="103">
        <v>3889.9310282871606</v>
      </c>
      <c r="BM231" s="97">
        <v>5985.2714694522847</v>
      </c>
      <c r="BN231" s="99">
        <f t="shared" si="228"/>
        <v>0</v>
      </c>
      <c r="BO231" s="181">
        <f t="shared" si="229"/>
        <v>-2095.340441165124</v>
      </c>
      <c r="BP231" s="100">
        <f t="shared" si="230"/>
        <v>-2095.340441165124</v>
      </c>
      <c r="BQ231" s="103">
        <v>5.4981327914767428</v>
      </c>
      <c r="BR231" s="97">
        <v>0</v>
      </c>
      <c r="BS231" s="97">
        <f t="shared" si="231"/>
        <v>5.4981327914767428</v>
      </c>
      <c r="BT231" s="97">
        <f t="shared" si="232"/>
        <v>0</v>
      </c>
      <c r="BU231" s="102">
        <f t="shared" si="233"/>
        <v>5.4981327914767428</v>
      </c>
      <c r="BV231" s="103">
        <v>6942.7490541820971</v>
      </c>
      <c r="BW231" s="97">
        <v>8903.27</v>
      </c>
      <c r="BX231" s="99">
        <f t="shared" si="234"/>
        <v>0</v>
      </c>
      <c r="BY231" s="101">
        <f t="shared" si="235"/>
        <v>-1960.5209458179033</v>
      </c>
      <c r="BZ231" s="250">
        <f t="shared" si="236"/>
        <v>-1960.5209458179033</v>
      </c>
      <c r="CA231" s="103">
        <v>0</v>
      </c>
      <c r="CB231" s="97">
        <v>0</v>
      </c>
      <c r="CC231" s="97">
        <f t="shared" si="237"/>
        <v>0</v>
      </c>
      <c r="CD231" s="97">
        <f t="shared" si="238"/>
        <v>0</v>
      </c>
      <c r="CE231" s="102">
        <f t="shared" si="239"/>
        <v>0</v>
      </c>
      <c r="CF231" s="254">
        <f t="shared" si="246"/>
        <v>101628.66</v>
      </c>
      <c r="CG231" s="97">
        <f t="shared" si="241"/>
        <v>101497.74695832992</v>
      </c>
      <c r="CH231" s="97">
        <f t="shared" si="242"/>
        <v>130.91304167007911</v>
      </c>
      <c r="CI231" s="104">
        <f t="shared" si="243"/>
        <v>0</v>
      </c>
      <c r="CJ231" s="97">
        <f t="shared" si="244"/>
        <v>130.91304167007911</v>
      </c>
      <c r="CK231" s="259">
        <f t="shared" si="193"/>
        <v>0.99871184918043709</v>
      </c>
      <c r="CL231" s="107">
        <v>9582.6299999999992</v>
      </c>
      <c r="CM231" s="108">
        <v>10011.549999999997</v>
      </c>
      <c r="CN231" s="176"/>
      <c r="CR231" s="133"/>
      <c r="CS231" s="133"/>
    </row>
    <row r="232" spans="1:97" ht="15.75" customHeight="1" x14ac:dyDescent="0.2">
      <c r="A232" s="225">
        <v>226</v>
      </c>
      <c r="B232" s="223" t="s">
        <v>252</v>
      </c>
      <c r="C232" s="94">
        <v>5772.66</v>
      </c>
      <c r="D232" s="95">
        <v>12589.051943401355</v>
      </c>
      <c r="E232" s="95">
        <v>13828.23840741912</v>
      </c>
      <c r="F232" s="96">
        <f t="shared" si="194"/>
        <v>0</v>
      </c>
      <c r="G232" s="97">
        <f t="shared" si="195"/>
        <v>-1239.1864640177646</v>
      </c>
      <c r="H232" s="164">
        <f t="shared" si="196"/>
        <v>-1239.1864640177646</v>
      </c>
      <c r="I232" s="165">
        <v>25781.355824501272</v>
      </c>
      <c r="J232" s="95">
        <v>24393.044936000002</v>
      </c>
      <c r="K232" s="97">
        <f t="shared" si="197"/>
        <v>1388.3108885012698</v>
      </c>
      <c r="L232" s="97">
        <f t="shared" si="198"/>
        <v>0</v>
      </c>
      <c r="M232" s="166">
        <f t="shared" si="199"/>
        <v>1388.3108885012698</v>
      </c>
      <c r="N232" s="103">
        <v>24517.053582334716</v>
      </c>
      <c r="O232" s="98">
        <v>21737.79</v>
      </c>
      <c r="P232" s="99">
        <f t="shared" si="200"/>
        <v>2779.2635823347155</v>
      </c>
      <c r="Q232" s="99">
        <f t="shared" si="201"/>
        <v>0</v>
      </c>
      <c r="R232" s="102">
        <f t="shared" si="202"/>
        <v>2779.2635823347155</v>
      </c>
      <c r="S232" s="103">
        <v>1187.3159990110537</v>
      </c>
      <c r="T232" s="97">
        <v>1099.3</v>
      </c>
      <c r="U232" s="99">
        <f t="shared" si="203"/>
        <v>88.015999011053736</v>
      </c>
      <c r="V232" s="101">
        <f t="shared" si="204"/>
        <v>0</v>
      </c>
      <c r="W232" s="102">
        <v>88.015999011053736</v>
      </c>
      <c r="X232" s="103">
        <v>0</v>
      </c>
      <c r="Y232" s="97">
        <v>0</v>
      </c>
      <c r="Z232" s="99">
        <f t="shared" si="205"/>
        <v>0</v>
      </c>
      <c r="AA232" s="101">
        <f t="shared" si="206"/>
        <v>0</v>
      </c>
      <c r="AB232" s="102">
        <v>0</v>
      </c>
      <c r="AC232" s="103">
        <v>0</v>
      </c>
      <c r="AD232" s="97">
        <v>0</v>
      </c>
      <c r="AE232" s="97">
        <f t="shared" si="207"/>
        <v>0</v>
      </c>
      <c r="AF232" s="97">
        <f t="shared" si="208"/>
        <v>0</v>
      </c>
      <c r="AG232" s="252">
        <f t="shared" si="209"/>
        <v>0</v>
      </c>
      <c r="AH232" s="103">
        <v>35135.075966603079</v>
      </c>
      <c r="AI232" s="97">
        <v>28671.409462687123</v>
      </c>
      <c r="AJ232" s="99">
        <f t="shared" si="210"/>
        <v>6463.6665039159561</v>
      </c>
      <c r="AK232" s="181">
        <f t="shared" si="211"/>
        <v>0</v>
      </c>
      <c r="AL232" s="102">
        <f t="shared" si="212"/>
        <v>6463.6665039159561</v>
      </c>
      <c r="AM232" s="103">
        <v>2453.138214518483</v>
      </c>
      <c r="AN232" s="97">
        <v>2143.2800000000002</v>
      </c>
      <c r="AO232" s="97">
        <f t="shared" si="213"/>
        <v>309.85821451848278</v>
      </c>
      <c r="AP232" s="97">
        <f t="shared" si="214"/>
        <v>0</v>
      </c>
      <c r="AQ232" s="252">
        <f t="shared" si="215"/>
        <v>309.85821451848278</v>
      </c>
      <c r="AR232" s="103">
        <v>109.66028587204121</v>
      </c>
      <c r="AS232" s="97">
        <v>290.52999999999997</v>
      </c>
      <c r="AT232" s="99">
        <f t="shared" si="216"/>
        <v>0</v>
      </c>
      <c r="AU232" s="181">
        <f t="shared" si="217"/>
        <v>-180.86971412795876</v>
      </c>
      <c r="AV232" s="100">
        <f t="shared" si="218"/>
        <v>-180.86971412795876</v>
      </c>
      <c r="AW232" s="103">
        <v>2086.6270841075284</v>
      </c>
      <c r="AX232" s="97">
        <v>2233.48</v>
      </c>
      <c r="AY232" s="97">
        <f t="shared" si="219"/>
        <v>0</v>
      </c>
      <c r="AZ232" s="97">
        <f t="shared" si="220"/>
        <v>-146.85291589247163</v>
      </c>
      <c r="BA232" s="102">
        <f t="shared" si="221"/>
        <v>-146.85291589247163</v>
      </c>
      <c r="BB232" s="103">
        <v>15169.619856084997</v>
      </c>
      <c r="BC232" s="97">
        <v>8652.1</v>
      </c>
      <c r="BD232" s="99">
        <f t="shared" si="222"/>
        <v>6517.5198560849967</v>
      </c>
      <c r="BE232" s="181">
        <f t="shared" si="223"/>
        <v>0</v>
      </c>
      <c r="BF232" s="100">
        <f t="shared" si="224"/>
        <v>6517.5198560849967</v>
      </c>
      <c r="BG232" s="103">
        <v>75655.466110386114</v>
      </c>
      <c r="BH232" s="97">
        <v>44962.101607790551</v>
      </c>
      <c r="BI232" s="97">
        <f t="shared" si="225"/>
        <v>30693.364502595563</v>
      </c>
      <c r="BJ232" s="97">
        <f t="shared" si="226"/>
        <v>0</v>
      </c>
      <c r="BK232" s="252">
        <f t="shared" si="227"/>
        <v>30693.364502595563</v>
      </c>
      <c r="BL232" s="103">
        <v>6805.2309743431151</v>
      </c>
      <c r="BM232" s="97">
        <v>9743.4264060719397</v>
      </c>
      <c r="BN232" s="99">
        <f t="shared" si="228"/>
        <v>0</v>
      </c>
      <c r="BO232" s="181">
        <f t="shared" si="229"/>
        <v>-2938.1954317288246</v>
      </c>
      <c r="BP232" s="100">
        <f t="shared" si="230"/>
        <v>-2938.1954317288246</v>
      </c>
      <c r="BQ232" s="103">
        <v>4.6181154267689575</v>
      </c>
      <c r="BR232" s="97">
        <v>0</v>
      </c>
      <c r="BS232" s="97">
        <f t="shared" si="231"/>
        <v>4.6181154267689575</v>
      </c>
      <c r="BT232" s="97">
        <f t="shared" si="232"/>
        <v>0</v>
      </c>
      <c r="BU232" s="102">
        <f t="shared" si="233"/>
        <v>4.6181154267689575</v>
      </c>
      <c r="BV232" s="103">
        <v>14854.826043409485</v>
      </c>
      <c r="BW232" s="97">
        <v>14341.55</v>
      </c>
      <c r="BX232" s="99">
        <f t="shared" si="234"/>
        <v>513.27604340948528</v>
      </c>
      <c r="BY232" s="101">
        <f t="shared" si="235"/>
        <v>0</v>
      </c>
      <c r="BZ232" s="250">
        <f t="shared" si="236"/>
        <v>513.27604340948528</v>
      </c>
      <c r="CA232" s="103">
        <v>0</v>
      </c>
      <c r="CB232" s="97">
        <v>0</v>
      </c>
      <c r="CC232" s="97">
        <f t="shared" si="237"/>
        <v>0</v>
      </c>
      <c r="CD232" s="97">
        <f t="shared" si="238"/>
        <v>0</v>
      </c>
      <c r="CE232" s="102">
        <f t="shared" si="239"/>
        <v>0</v>
      </c>
      <c r="CF232" s="254">
        <f t="shared" si="246"/>
        <v>216349.03999999998</v>
      </c>
      <c r="CG232" s="97">
        <f t="shared" si="241"/>
        <v>172096.2508199687</v>
      </c>
      <c r="CH232" s="97">
        <f t="shared" si="242"/>
        <v>44252.789180031279</v>
      </c>
      <c r="CI232" s="104">
        <f t="shared" si="243"/>
        <v>0</v>
      </c>
      <c r="CJ232" s="97">
        <f t="shared" si="244"/>
        <v>44252.789180031279</v>
      </c>
      <c r="CK232" s="259">
        <f t="shared" si="193"/>
        <v>0.7954565031579004</v>
      </c>
      <c r="CL232" s="107">
        <v>20043.400000000001</v>
      </c>
      <c r="CM232" s="108">
        <v>21594.810000000005</v>
      </c>
      <c r="CN232" s="176"/>
      <c r="CR232" s="133"/>
      <c r="CS232" s="133"/>
    </row>
    <row r="233" spans="1:97" ht="15.75" customHeight="1" x14ac:dyDescent="0.2">
      <c r="A233" s="225">
        <v>227</v>
      </c>
      <c r="B233" s="223" t="s">
        <v>253</v>
      </c>
      <c r="C233" s="94">
        <v>2791.82</v>
      </c>
      <c r="D233" s="95">
        <v>6442.4624585835099</v>
      </c>
      <c r="E233" s="95">
        <v>6792.8171118122082</v>
      </c>
      <c r="F233" s="96">
        <f t="shared" si="194"/>
        <v>0</v>
      </c>
      <c r="G233" s="97">
        <f t="shared" si="195"/>
        <v>-350.35465322869823</v>
      </c>
      <c r="H233" s="164">
        <f t="shared" si="196"/>
        <v>-350.35465322869823</v>
      </c>
      <c r="I233" s="165">
        <v>7512.9382390706323</v>
      </c>
      <c r="J233" s="95">
        <v>9641.5454680000003</v>
      </c>
      <c r="K233" s="97">
        <f t="shared" si="197"/>
        <v>0</v>
      </c>
      <c r="L233" s="97">
        <f t="shared" si="198"/>
        <v>-2128.6072289293679</v>
      </c>
      <c r="M233" s="166">
        <f t="shared" si="199"/>
        <v>-2128.6072289293679</v>
      </c>
      <c r="N233" s="103">
        <v>13151.513881634295</v>
      </c>
      <c r="O233" s="98">
        <v>11445.71</v>
      </c>
      <c r="P233" s="99">
        <f t="shared" si="200"/>
        <v>1705.803881634296</v>
      </c>
      <c r="Q233" s="99">
        <f t="shared" si="201"/>
        <v>0</v>
      </c>
      <c r="R233" s="102">
        <f t="shared" si="202"/>
        <v>1705.803881634296</v>
      </c>
      <c r="S233" s="103">
        <v>571.13820929630788</v>
      </c>
      <c r="T233" s="97">
        <v>581.22</v>
      </c>
      <c r="U233" s="99">
        <f t="shared" si="203"/>
        <v>0</v>
      </c>
      <c r="V233" s="101">
        <f t="shared" si="204"/>
        <v>-10.08179070369215</v>
      </c>
      <c r="W233" s="102">
        <v>-10.08179070369215</v>
      </c>
      <c r="X233" s="103">
        <v>0</v>
      </c>
      <c r="Y233" s="97">
        <v>0</v>
      </c>
      <c r="Z233" s="99">
        <f t="shared" si="205"/>
        <v>0</v>
      </c>
      <c r="AA233" s="101">
        <f t="shared" si="206"/>
        <v>0</v>
      </c>
      <c r="AB233" s="102">
        <v>0</v>
      </c>
      <c r="AC233" s="103">
        <v>0</v>
      </c>
      <c r="AD233" s="97">
        <v>0</v>
      </c>
      <c r="AE233" s="97">
        <f t="shared" si="207"/>
        <v>0</v>
      </c>
      <c r="AF233" s="97">
        <f t="shared" si="208"/>
        <v>0</v>
      </c>
      <c r="AG233" s="252">
        <f t="shared" si="209"/>
        <v>0</v>
      </c>
      <c r="AH233" s="103">
        <v>17281.33015594364</v>
      </c>
      <c r="AI233" s="97">
        <v>9636.3498484229294</v>
      </c>
      <c r="AJ233" s="99">
        <f t="shared" si="210"/>
        <v>7644.980307520711</v>
      </c>
      <c r="AK233" s="181">
        <f t="shared" si="211"/>
        <v>0</v>
      </c>
      <c r="AL233" s="102">
        <f t="shared" si="212"/>
        <v>7644.980307520711</v>
      </c>
      <c r="AM233" s="103">
        <v>1184.9370718399098</v>
      </c>
      <c r="AN233" s="97">
        <v>1020.17</v>
      </c>
      <c r="AO233" s="97">
        <f t="shared" si="213"/>
        <v>164.76707183990982</v>
      </c>
      <c r="AP233" s="97">
        <f t="shared" si="214"/>
        <v>0</v>
      </c>
      <c r="AQ233" s="252">
        <f t="shared" si="215"/>
        <v>164.76707183990982</v>
      </c>
      <c r="AR233" s="103">
        <v>53.030982814036484</v>
      </c>
      <c r="AS233" s="97">
        <v>0</v>
      </c>
      <c r="AT233" s="99">
        <f t="shared" si="216"/>
        <v>53.030982814036484</v>
      </c>
      <c r="AU233" s="181">
        <f t="shared" si="217"/>
        <v>0</v>
      </c>
      <c r="AV233" s="100">
        <f t="shared" si="218"/>
        <v>53.030982814036484</v>
      </c>
      <c r="AW233" s="103">
        <v>1055.1366628500789</v>
      </c>
      <c r="AX233" s="97">
        <v>1126.1199999999999</v>
      </c>
      <c r="AY233" s="97">
        <f t="shared" si="219"/>
        <v>0</v>
      </c>
      <c r="AZ233" s="97">
        <f t="shared" si="220"/>
        <v>-70.983337149920999</v>
      </c>
      <c r="BA233" s="102">
        <f t="shared" si="221"/>
        <v>-70.983337149920999</v>
      </c>
      <c r="BB233" s="103">
        <v>4530.3462849860043</v>
      </c>
      <c r="BC233" s="97">
        <v>5862.66</v>
      </c>
      <c r="BD233" s="99">
        <f t="shared" si="222"/>
        <v>0</v>
      </c>
      <c r="BE233" s="181">
        <f t="shared" si="223"/>
        <v>-1332.3137150139955</v>
      </c>
      <c r="BF233" s="100">
        <f t="shared" si="224"/>
        <v>-1332.3137150139955</v>
      </c>
      <c r="BG233" s="103">
        <v>38721.826746193139</v>
      </c>
      <c r="BH233" s="97">
        <v>41137.740803895278</v>
      </c>
      <c r="BI233" s="97">
        <f t="shared" si="225"/>
        <v>0</v>
      </c>
      <c r="BJ233" s="97">
        <f t="shared" si="226"/>
        <v>-2415.914057702139</v>
      </c>
      <c r="BK233" s="252">
        <f t="shared" si="227"/>
        <v>-2415.914057702139</v>
      </c>
      <c r="BL233" s="103">
        <v>3995.8569040061084</v>
      </c>
      <c r="BM233" s="97">
        <v>3023.7130090357855</v>
      </c>
      <c r="BN233" s="99">
        <f t="shared" si="228"/>
        <v>972.14389497032289</v>
      </c>
      <c r="BO233" s="181">
        <f t="shared" si="229"/>
        <v>0</v>
      </c>
      <c r="BP233" s="100">
        <f t="shared" si="230"/>
        <v>972.14389497032289</v>
      </c>
      <c r="BQ233" s="103">
        <v>5.5822974301362178</v>
      </c>
      <c r="BR233" s="97">
        <v>0</v>
      </c>
      <c r="BS233" s="97">
        <f t="shared" si="231"/>
        <v>5.5822974301362178</v>
      </c>
      <c r="BT233" s="97">
        <f t="shared" si="232"/>
        <v>0</v>
      </c>
      <c r="BU233" s="102">
        <f t="shared" si="233"/>
        <v>5.5822974301362178</v>
      </c>
      <c r="BV233" s="103">
        <v>6953.2497355737105</v>
      </c>
      <c r="BW233" s="97">
        <v>7454.1200000000008</v>
      </c>
      <c r="BX233" s="99">
        <f t="shared" si="234"/>
        <v>0</v>
      </c>
      <c r="BY233" s="101">
        <f t="shared" si="235"/>
        <v>-500.8702644262903</v>
      </c>
      <c r="BZ233" s="250">
        <f t="shared" si="236"/>
        <v>-500.8702644262903</v>
      </c>
      <c r="CA233" s="103">
        <v>0</v>
      </c>
      <c r="CB233" s="97">
        <v>0</v>
      </c>
      <c r="CC233" s="97">
        <f t="shared" si="237"/>
        <v>0</v>
      </c>
      <c r="CD233" s="97">
        <f t="shared" si="238"/>
        <v>0</v>
      </c>
      <c r="CE233" s="102">
        <f t="shared" si="239"/>
        <v>0</v>
      </c>
      <c r="CF233" s="254">
        <f t="shared" si="246"/>
        <v>101459.34963022152</v>
      </c>
      <c r="CG233" s="97">
        <f t="shared" si="241"/>
        <v>97722.166241166196</v>
      </c>
      <c r="CH233" s="97">
        <f t="shared" si="242"/>
        <v>3737.1833890553244</v>
      </c>
      <c r="CI233" s="104">
        <f t="shared" si="243"/>
        <v>0</v>
      </c>
      <c r="CJ233" s="97">
        <f t="shared" si="244"/>
        <v>3737.1833890553244</v>
      </c>
      <c r="CK233" s="259">
        <f t="shared" si="193"/>
        <v>0.96316570722485551</v>
      </c>
      <c r="CL233" s="107">
        <v>6702.45</v>
      </c>
      <c r="CM233" s="108">
        <v>9935.5</v>
      </c>
      <c r="CN233" s="176"/>
      <c r="CR233" s="133"/>
      <c r="CS233" s="133"/>
    </row>
    <row r="234" spans="1:97" ht="15.75" customHeight="1" x14ac:dyDescent="0.2">
      <c r="A234" s="225">
        <v>228</v>
      </c>
      <c r="B234" s="223" t="s">
        <v>254</v>
      </c>
      <c r="C234" s="94">
        <v>4317.84</v>
      </c>
      <c r="D234" s="95">
        <v>17236.073321864878</v>
      </c>
      <c r="E234" s="95">
        <v>17014.214797014232</v>
      </c>
      <c r="F234" s="96">
        <f t="shared" si="194"/>
        <v>221.85852485064606</v>
      </c>
      <c r="G234" s="97">
        <f t="shared" si="195"/>
        <v>0</v>
      </c>
      <c r="H234" s="164">
        <f t="shared" si="196"/>
        <v>221.85852485064606</v>
      </c>
      <c r="I234" s="165">
        <v>33744.63662762053</v>
      </c>
      <c r="J234" s="95">
        <v>29604.62091561648</v>
      </c>
      <c r="K234" s="97">
        <f t="shared" si="197"/>
        <v>4140.0157120040494</v>
      </c>
      <c r="L234" s="97">
        <f t="shared" si="198"/>
        <v>0</v>
      </c>
      <c r="M234" s="166">
        <f t="shared" si="199"/>
        <v>4140.0157120040494</v>
      </c>
      <c r="N234" s="103">
        <v>20325.302584081364</v>
      </c>
      <c r="O234" s="98">
        <v>18235.730000000003</v>
      </c>
      <c r="P234" s="99">
        <f t="shared" si="200"/>
        <v>2089.5725840813611</v>
      </c>
      <c r="Q234" s="99">
        <f t="shared" si="201"/>
        <v>0</v>
      </c>
      <c r="R234" s="102">
        <f t="shared" si="202"/>
        <v>2089.5725840813611</v>
      </c>
      <c r="S234" s="103">
        <v>438.24341962212696</v>
      </c>
      <c r="T234" s="97">
        <v>910.92000000000007</v>
      </c>
      <c r="U234" s="99">
        <f t="shared" si="203"/>
        <v>0</v>
      </c>
      <c r="V234" s="101">
        <f t="shared" si="204"/>
        <v>-472.67658037787311</v>
      </c>
      <c r="W234" s="102">
        <v>-472.67658037787311</v>
      </c>
      <c r="X234" s="103">
        <v>0</v>
      </c>
      <c r="Y234" s="97">
        <v>0</v>
      </c>
      <c r="Z234" s="99">
        <f t="shared" si="205"/>
        <v>0</v>
      </c>
      <c r="AA234" s="101">
        <f t="shared" si="206"/>
        <v>0</v>
      </c>
      <c r="AB234" s="102">
        <v>0</v>
      </c>
      <c r="AC234" s="103">
        <v>0</v>
      </c>
      <c r="AD234" s="97">
        <v>0</v>
      </c>
      <c r="AE234" s="97">
        <f t="shared" si="207"/>
        <v>0</v>
      </c>
      <c r="AF234" s="97">
        <f t="shared" si="208"/>
        <v>0</v>
      </c>
      <c r="AG234" s="252">
        <f t="shared" si="209"/>
        <v>0</v>
      </c>
      <c r="AH234" s="103">
        <v>27866.126151766533</v>
      </c>
      <c r="AI234" s="97">
        <v>17142.486349052382</v>
      </c>
      <c r="AJ234" s="99">
        <f t="shared" si="210"/>
        <v>10723.639802714151</v>
      </c>
      <c r="AK234" s="181">
        <f t="shared" si="211"/>
        <v>0</v>
      </c>
      <c r="AL234" s="102">
        <f t="shared" si="212"/>
        <v>10723.639802714151</v>
      </c>
      <c r="AM234" s="103">
        <v>1837.1596227505122</v>
      </c>
      <c r="AN234" s="97">
        <v>1591.3700000000003</v>
      </c>
      <c r="AO234" s="97">
        <f t="shared" si="213"/>
        <v>245.78962275051185</v>
      </c>
      <c r="AP234" s="97">
        <f t="shared" si="214"/>
        <v>0</v>
      </c>
      <c r="AQ234" s="252">
        <f t="shared" si="215"/>
        <v>245.78962275051185</v>
      </c>
      <c r="AR234" s="103">
        <v>82.024335021051286</v>
      </c>
      <c r="AS234" s="97">
        <v>145.26</v>
      </c>
      <c r="AT234" s="99">
        <f t="shared" si="216"/>
        <v>0</v>
      </c>
      <c r="AU234" s="181">
        <f t="shared" si="217"/>
        <v>-63.235664978948705</v>
      </c>
      <c r="AV234" s="100">
        <f t="shared" si="218"/>
        <v>-63.235664978948705</v>
      </c>
      <c r="AW234" s="103">
        <v>2916.5762827264225</v>
      </c>
      <c r="AX234" s="97">
        <v>0</v>
      </c>
      <c r="AY234" s="97">
        <f t="shared" si="219"/>
        <v>2916.5762827264225</v>
      </c>
      <c r="AZ234" s="97">
        <f t="shared" si="220"/>
        <v>0</v>
      </c>
      <c r="BA234" s="102">
        <f t="shared" si="221"/>
        <v>2916.5762827264225</v>
      </c>
      <c r="BB234" s="103">
        <v>3365.6462542557747</v>
      </c>
      <c r="BC234" s="97">
        <v>7531.68</v>
      </c>
      <c r="BD234" s="99">
        <f t="shared" si="222"/>
        <v>0</v>
      </c>
      <c r="BE234" s="181">
        <f t="shared" si="223"/>
        <v>-4166.0337457442256</v>
      </c>
      <c r="BF234" s="100">
        <f t="shared" si="224"/>
        <v>-4166.0337457442256</v>
      </c>
      <c r="BG234" s="103">
        <v>37390.841243740484</v>
      </c>
      <c r="BH234" s="97">
        <v>66484.139701563923</v>
      </c>
      <c r="BI234" s="97">
        <f t="shared" si="225"/>
        <v>0</v>
      </c>
      <c r="BJ234" s="97">
        <f t="shared" si="226"/>
        <v>-29093.298457823439</v>
      </c>
      <c r="BK234" s="252">
        <f t="shared" si="227"/>
        <v>-29093.298457823439</v>
      </c>
      <c r="BL234" s="103">
        <v>5552.4556468882993</v>
      </c>
      <c r="BM234" s="97">
        <v>11583.911508083971</v>
      </c>
      <c r="BN234" s="99">
        <f t="shared" si="228"/>
        <v>0</v>
      </c>
      <c r="BO234" s="181">
        <f t="shared" si="229"/>
        <v>-6031.4558611956718</v>
      </c>
      <c r="BP234" s="100">
        <f t="shared" si="230"/>
        <v>-6031.4558611956718</v>
      </c>
      <c r="BQ234" s="103">
        <v>3.4542734411338225</v>
      </c>
      <c r="BR234" s="97">
        <v>0</v>
      </c>
      <c r="BS234" s="97">
        <f t="shared" si="231"/>
        <v>3.4542734411338225</v>
      </c>
      <c r="BT234" s="97">
        <f t="shared" si="232"/>
        <v>0</v>
      </c>
      <c r="BU234" s="102">
        <f t="shared" si="233"/>
        <v>3.4542734411338225</v>
      </c>
      <c r="BV234" s="103">
        <v>9656.4984895596936</v>
      </c>
      <c r="BW234" s="97">
        <v>10055.000000000002</v>
      </c>
      <c r="BX234" s="99">
        <f t="shared" si="234"/>
        <v>0</v>
      </c>
      <c r="BY234" s="101">
        <f t="shared" si="235"/>
        <v>-398.50151044030827</v>
      </c>
      <c r="BZ234" s="250">
        <f t="shared" si="236"/>
        <v>-398.50151044030827</v>
      </c>
      <c r="CA234" s="103">
        <v>0</v>
      </c>
      <c r="CB234" s="97">
        <v>0</v>
      </c>
      <c r="CC234" s="97">
        <f t="shared" si="237"/>
        <v>0</v>
      </c>
      <c r="CD234" s="97">
        <f t="shared" si="238"/>
        <v>0</v>
      </c>
      <c r="CE234" s="102">
        <f t="shared" si="239"/>
        <v>0</v>
      </c>
      <c r="CF234" s="254">
        <f t="shared" si="246"/>
        <v>160415.0382533388</v>
      </c>
      <c r="CG234" s="97">
        <f t="shared" si="241"/>
        <v>180299.33327133101</v>
      </c>
      <c r="CH234" s="97">
        <f t="shared" si="242"/>
        <v>0</v>
      </c>
      <c r="CI234" s="104">
        <f t="shared" si="243"/>
        <v>-19884.295017992205</v>
      </c>
      <c r="CJ234" s="97">
        <f t="shared" si="244"/>
        <v>-19884.295017992205</v>
      </c>
      <c r="CK234" s="259">
        <f t="shared" si="193"/>
        <v>1.1239553051540561</v>
      </c>
      <c r="CL234" s="107">
        <v>21558.92</v>
      </c>
      <c r="CM234" s="108">
        <v>15781.280000000002</v>
      </c>
      <c r="CN234" s="176">
        <f t="shared" si="245"/>
        <v>5777.6399999999958</v>
      </c>
      <c r="CR234" s="133"/>
      <c r="CS234" s="133"/>
    </row>
    <row r="235" spans="1:97" ht="15.75" customHeight="1" x14ac:dyDescent="0.2">
      <c r="A235" s="225">
        <v>229</v>
      </c>
      <c r="B235" s="223" t="s">
        <v>255</v>
      </c>
      <c r="C235" s="94">
        <v>3411</v>
      </c>
      <c r="D235" s="95">
        <v>12606.29512608197</v>
      </c>
      <c r="E235" s="95">
        <v>12473.352731594612</v>
      </c>
      <c r="F235" s="96">
        <f t="shared" si="194"/>
        <v>132.94239448735789</v>
      </c>
      <c r="G235" s="97">
        <f t="shared" si="195"/>
        <v>0</v>
      </c>
      <c r="H235" s="164">
        <f t="shared" si="196"/>
        <v>132.94239448735789</v>
      </c>
      <c r="I235" s="165">
        <v>20962.776001554117</v>
      </c>
      <c r="J235" s="95">
        <v>19744.723548000002</v>
      </c>
      <c r="K235" s="97">
        <f t="shared" si="197"/>
        <v>1218.0524535541153</v>
      </c>
      <c r="L235" s="97">
        <f t="shared" si="198"/>
        <v>0</v>
      </c>
      <c r="M235" s="166">
        <f t="shared" si="199"/>
        <v>1218.0524535541153</v>
      </c>
      <c r="N235" s="103">
        <v>12822.83789870446</v>
      </c>
      <c r="O235" s="98">
        <v>11331.789999999999</v>
      </c>
      <c r="P235" s="99">
        <f t="shared" si="200"/>
        <v>1491.0478987044607</v>
      </c>
      <c r="Q235" s="99">
        <f t="shared" si="201"/>
        <v>0</v>
      </c>
      <c r="R235" s="102">
        <f t="shared" si="202"/>
        <v>1491.0478987044607</v>
      </c>
      <c r="S235" s="103">
        <v>847.58006920162848</v>
      </c>
      <c r="T235" s="97">
        <v>910.01</v>
      </c>
      <c r="U235" s="99">
        <f t="shared" si="203"/>
        <v>0</v>
      </c>
      <c r="V235" s="101">
        <f t="shared" si="204"/>
        <v>-62.429930798371515</v>
      </c>
      <c r="W235" s="102">
        <v>-62.429930798371515</v>
      </c>
      <c r="X235" s="103">
        <v>6961.4758215246184</v>
      </c>
      <c r="Y235" s="97">
        <v>5466.5733333333337</v>
      </c>
      <c r="Z235" s="99">
        <f t="shared" si="205"/>
        <v>1494.9024881912846</v>
      </c>
      <c r="AA235" s="101">
        <f t="shared" si="206"/>
        <v>0</v>
      </c>
      <c r="AB235" s="102">
        <v>1494.9024881912846</v>
      </c>
      <c r="AC235" s="103">
        <v>0</v>
      </c>
      <c r="AD235" s="97">
        <v>0</v>
      </c>
      <c r="AE235" s="97">
        <f t="shared" si="207"/>
        <v>0</v>
      </c>
      <c r="AF235" s="97">
        <f t="shared" si="208"/>
        <v>0</v>
      </c>
      <c r="AG235" s="252">
        <f t="shared" si="209"/>
        <v>0</v>
      </c>
      <c r="AH235" s="103">
        <v>18871.947894160778</v>
      </c>
      <c r="AI235" s="97">
        <v>11381.206369321259</v>
      </c>
      <c r="AJ235" s="99">
        <f t="shared" si="210"/>
        <v>7490.7415248395191</v>
      </c>
      <c r="AK235" s="181">
        <f t="shared" si="211"/>
        <v>0</v>
      </c>
      <c r="AL235" s="102">
        <f t="shared" si="212"/>
        <v>7490.7415248395191</v>
      </c>
      <c r="AM235" s="103">
        <v>1202.3057533977885</v>
      </c>
      <c r="AN235" s="97">
        <v>1029.0900000000001</v>
      </c>
      <c r="AO235" s="97">
        <f t="shared" si="213"/>
        <v>173.21575339778838</v>
      </c>
      <c r="AP235" s="97">
        <f t="shared" si="214"/>
        <v>0</v>
      </c>
      <c r="AQ235" s="252">
        <f t="shared" si="215"/>
        <v>173.21575339778838</v>
      </c>
      <c r="AR235" s="103">
        <v>35.811583416031162</v>
      </c>
      <c r="AS235" s="97">
        <v>144.93</v>
      </c>
      <c r="AT235" s="99">
        <f t="shared" si="216"/>
        <v>0</v>
      </c>
      <c r="AU235" s="181">
        <f t="shared" si="217"/>
        <v>-109.11841658396884</v>
      </c>
      <c r="AV235" s="100">
        <f t="shared" si="218"/>
        <v>-109.11841658396884</v>
      </c>
      <c r="AW235" s="103">
        <v>811.77233666425968</v>
      </c>
      <c r="AX235" s="97">
        <v>1110.4800000000002</v>
      </c>
      <c r="AY235" s="97">
        <f t="shared" si="219"/>
        <v>0</v>
      </c>
      <c r="AZ235" s="97">
        <f t="shared" si="220"/>
        <v>-298.70766333574056</v>
      </c>
      <c r="BA235" s="102">
        <f t="shared" si="221"/>
        <v>-298.70766333574056</v>
      </c>
      <c r="BB235" s="103">
        <v>1369.4586575373855</v>
      </c>
      <c r="BC235" s="97">
        <v>1113</v>
      </c>
      <c r="BD235" s="99">
        <f t="shared" si="222"/>
        <v>256.45865753738553</v>
      </c>
      <c r="BE235" s="181">
        <f t="shared" si="223"/>
        <v>0</v>
      </c>
      <c r="BF235" s="100">
        <f t="shared" si="224"/>
        <v>256.45865753738553</v>
      </c>
      <c r="BG235" s="103">
        <v>26551.328846767668</v>
      </c>
      <c r="BH235" s="97">
        <v>76587.198108768731</v>
      </c>
      <c r="BI235" s="97">
        <f t="shared" si="225"/>
        <v>0</v>
      </c>
      <c r="BJ235" s="97">
        <f t="shared" si="226"/>
        <v>-50035.869262001062</v>
      </c>
      <c r="BK235" s="252">
        <f t="shared" si="227"/>
        <v>-50035.869262001062</v>
      </c>
      <c r="BL235" s="103">
        <v>3439.7362548153542</v>
      </c>
      <c r="BM235" s="97">
        <v>4073.394802804346</v>
      </c>
      <c r="BN235" s="99">
        <f t="shared" si="228"/>
        <v>0</v>
      </c>
      <c r="BO235" s="181">
        <f t="shared" si="229"/>
        <v>-633.65854798899181</v>
      </c>
      <c r="BP235" s="100">
        <f t="shared" si="230"/>
        <v>-633.65854798899181</v>
      </c>
      <c r="BQ235" s="103">
        <v>5.4575877266691295</v>
      </c>
      <c r="BR235" s="97">
        <v>0</v>
      </c>
      <c r="BS235" s="97">
        <f t="shared" si="231"/>
        <v>5.4575877266691295</v>
      </c>
      <c r="BT235" s="97">
        <f t="shared" si="232"/>
        <v>0</v>
      </c>
      <c r="BU235" s="102">
        <f t="shared" si="233"/>
        <v>5.4575877266691295</v>
      </c>
      <c r="BV235" s="103">
        <v>7236.1027492716576</v>
      </c>
      <c r="BW235" s="97">
        <v>7170.3</v>
      </c>
      <c r="BX235" s="99">
        <f t="shared" si="234"/>
        <v>65.802749271657376</v>
      </c>
      <c r="BY235" s="101">
        <f t="shared" si="235"/>
        <v>0</v>
      </c>
      <c r="BZ235" s="250">
        <f t="shared" si="236"/>
        <v>65.802749271657376</v>
      </c>
      <c r="CA235" s="103">
        <v>9135.0926764154119</v>
      </c>
      <c r="CB235" s="97">
        <v>6219.880000000001</v>
      </c>
      <c r="CC235" s="97">
        <f t="shared" si="237"/>
        <v>2915.2126764154109</v>
      </c>
      <c r="CD235" s="97">
        <f t="shared" si="238"/>
        <v>0</v>
      </c>
      <c r="CE235" s="102">
        <f t="shared" si="239"/>
        <v>2915.2126764154109</v>
      </c>
      <c r="CF235" s="254">
        <f t="shared" si="246"/>
        <v>122859.97925723981</v>
      </c>
      <c r="CG235" s="97">
        <f t="shared" si="241"/>
        <v>158755.92889382227</v>
      </c>
      <c r="CH235" s="97">
        <f t="shared" si="242"/>
        <v>0</v>
      </c>
      <c r="CI235" s="104">
        <f t="shared" si="243"/>
        <v>-35895.94963658246</v>
      </c>
      <c r="CJ235" s="97">
        <f t="shared" si="244"/>
        <v>-35895.94963658246</v>
      </c>
      <c r="CK235" s="259">
        <f t="shared" si="193"/>
        <v>1.2921695889385167</v>
      </c>
      <c r="CL235" s="107">
        <v>10412.52</v>
      </c>
      <c r="CM235" s="108">
        <v>12052.340000000002</v>
      </c>
      <c r="CN235" s="176"/>
      <c r="CR235" s="133"/>
      <c r="CS235" s="133"/>
    </row>
    <row r="236" spans="1:97" ht="15.75" customHeight="1" x14ac:dyDescent="0.2">
      <c r="A236" s="225">
        <v>230</v>
      </c>
      <c r="B236" s="223" t="s">
        <v>256</v>
      </c>
      <c r="C236" s="94">
        <v>2752.14</v>
      </c>
      <c r="D236" s="95">
        <v>6707.8892561775037</v>
      </c>
      <c r="E236" s="95">
        <v>7390.6059917545745</v>
      </c>
      <c r="F236" s="96">
        <f t="shared" si="194"/>
        <v>0</v>
      </c>
      <c r="G236" s="97">
        <f t="shared" si="195"/>
        <v>-682.71673557707072</v>
      </c>
      <c r="H236" s="164">
        <f t="shared" si="196"/>
        <v>-682.71673557707072</v>
      </c>
      <c r="I236" s="165">
        <v>10921.583038372521</v>
      </c>
      <c r="J236" s="95">
        <v>11714.169999999998</v>
      </c>
      <c r="K236" s="97">
        <f t="shared" si="197"/>
        <v>0</v>
      </c>
      <c r="L236" s="97">
        <f t="shared" si="198"/>
        <v>-792.58696162747765</v>
      </c>
      <c r="M236" s="166">
        <f t="shared" si="199"/>
        <v>-792.58696162747765</v>
      </c>
      <c r="N236" s="103">
        <v>11284.35764314289</v>
      </c>
      <c r="O236" s="98">
        <v>10161.830000000002</v>
      </c>
      <c r="P236" s="99">
        <f t="shared" si="200"/>
        <v>1122.5276431428883</v>
      </c>
      <c r="Q236" s="99">
        <f t="shared" si="201"/>
        <v>0</v>
      </c>
      <c r="R236" s="102">
        <f t="shared" si="202"/>
        <v>1122.5276431428883</v>
      </c>
      <c r="S236" s="103">
        <v>579.31780121088707</v>
      </c>
      <c r="T236" s="97">
        <v>575.05999999999995</v>
      </c>
      <c r="U236" s="99">
        <f t="shared" si="203"/>
        <v>4.2578012108871235</v>
      </c>
      <c r="V236" s="101">
        <f t="shared" si="204"/>
        <v>0</v>
      </c>
      <c r="W236" s="102">
        <v>4.2578012108871235</v>
      </c>
      <c r="X236" s="103">
        <v>0</v>
      </c>
      <c r="Y236" s="97">
        <v>0</v>
      </c>
      <c r="Z236" s="99">
        <f t="shared" si="205"/>
        <v>0</v>
      </c>
      <c r="AA236" s="101">
        <f t="shared" si="206"/>
        <v>0</v>
      </c>
      <c r="AB236" s="102">
        <v>0</v>
      </c>
      <c r="AC236" s="103">
        <v>0</v>
      </c>
      <c r="AD236" s="97">
        <v>0</v>
      </c>
      <c r="AE236" s="97">
        <f t="shared" si="207"/>
        <v>0</v>
      </c>
      <c r="AF236" s="97">
        <f t="shared" si="208"/>
        <v>0</v>
      </c>
      <c r="AG236" s="252">
        <f t="shared" si="209"/>
        <v>0</v>
      </c>
      <c r="AH236" s="103">
        <v>16797.714989925578</v>
      </c>
      <c r="AI236" s="97">
        <v>12618.891047149944</v>
      </c>
      <c r="AJ236" s="99">
        <f t="shared" si="210"/>
        <v>4178.8239427756344</v>
      </c>
      <c r="AK236" s="181">
        <f t="shared" si="211"/>
        <v>0</v>
      </c>
      <c r="AL236" s="102">
        <f t="shared" si="212"/>
        <v>4178.8239427756344</v>
      </c>
      <c r="AM236" s="103">
        <v>1176.5515314426564</v>
      </c>
      <c r="AN236" s="97">
        <v>1021.6700000000001</v>
      </c>
      <c r="AO236" s="97">
        <f t="shared" si="213"/>
        <v>154.8815314426563</v>
      </c>
      <c r="AP236" s="97">
        <f t="shared" si="214"/>
        <v>0</v>
      </c>
      <c r="AQ236" s="252">
        <f t="shared" si="215"/>
        <v>154.8815314426563</v>
      </c>
      <c r="AR236" s="103">
        <v>52.282273179730304</v>
      </c>
      <c r="AS236" s="97">
        <v>0</v>
      </c>
      <c r="AT236" s="99">
        <f t="shared" si="216"/>
        <v>52.282273179730304</v>
      </c>
      <c r="AU236" s="181">
        <f t="shared" si="217"/>
        <v>0</v>
      </c>
      <c r="AV236" s="100">
        <f t="shared" si="218"/>
        <v>52.282273179730304</v>
      </c>
      <c r="AW236" s="103">
        <v>1037.56240937546</v>
      </c>
      <c r="AX236" s="97">
        <v>2126.0299999999997</v>
      </c>
      <c r="AY236" s="97">
        <f t="shared" si="219"/>
        <v>0</v>
      </c>
      <c r="AZ236" s="97">
        <f t="shared" si="220"/>
        <v>-1088.4675906245398</v>
      </c>
      <c r="BA236" s="102">
        <f t="shared" si="221"/>
        <v>-1088.4675906245398</v>
      </c>
      <c r="BB236" s="103">
        <v>4528.660154603007</v>
      </c>
      <c r="BC236" s="97">
        <v>3191.7300000000005</v>
      </c>
      <c r="BD236" s="99">
        <f t="shared" si="222"/>
        <v>1336.9301546030065</v>
      </c>
      <c r="BE236" s="181">
        <f t="shared" si="223"/>
        <v>0</v>
      </c>
      <c r="BF236" s="100">
        <f t="shared" si="224"/>
        <v>1336.9301546030065</v>
      </c>
      <c r="BG236" s="103">
        <v>37020.45926658823</v>
      </c>
      <c r="BH236" s="97">
        <v>36968.70080389527</v>
      </c>
      <c r="BI236" s="97">
        <f t="shared" si="225"/>
        <v>51.758462692960165</v>
      </c>
      <c r="BJ236" s="97">
        <f t="shared" si="226"/>
        <v>0</v>
      </c>
      <c r="BK236" s="252">
        <f t="shared" si="227"/>
        <v>51.758462692960165</v>
      </c>
      <c r="BL236" s="103">
        <v>3082.8672926742975</v>
      </c>
      <c r="BM236" s="97">
        <v>4307.5475522017132</v>
      </c>
      <c r="BN236" s="99">
        <f t="shared" si="228"/>
        <v>0</v>
      </c>
      <c r="BO236" s="181">
        <f t="shared" si="229"/>
        <v>-1224.6802595274157</v>
      </c>
      <c r="BP236" s="100">
        <f t="shared" si="230"/>
        <v>-1224.6802595274157</v>
      </c>
      <c r="BQ236" s="103">
        <v>5.3152844224440692</v>
      </c>
      <c r="BR236" s="97">
        <v>0</v>
      </c>
      <c r="BS236" s="97">
        <f t="shared" si="231"/>
        <v>5.3152844224440692</v>
      </c>
      <c r="BT236" s="97">
        <f t="shared" si="232"/>
        <v>0</v>
      </c>
      <c r="BU236" s="102">
        <f t="shared" si="233"/>
        <v>5.3152844224440692</v>
      </c>
      <c r="BV236" s="103">
        <v>6460.7390512867923</v>
      </c>
      <c r="BW236" s="97">
        <v>9249.9699999999993</v>
      </c>
      <c r="BX236" s="99">
        <f t="shared" si="234"/>
        <v>0</v>
      </c>
      <c r="BY236" s="101">
        <f t="shared" si="235"/>
        <v>-2789.230948713207</v>
      </c>
      <c r="BZ236" s="250">
        <f t="shared" si="236"/>
        <v>-2789.230948713207</v>
      </c>
      <c r="CA236" s="103">
        <v>0</v>
      </c>
      <c r="CB236" s="97">
        <v>0</v>
      </c>
      <c r="CC236" s="97">
        <f t="shared" si="237"/>
        <v>0</v>
      </c>
      <c r="CD236" s="97">
        <f t="shared" si="238"/>
        <v>0</v>
      </c>
      <c r="CE236" s="102">
        <f t="shared" si="239"/>
        <v>0</v>
      </c>
      <c r="CF236" s="254">
        <f t="shared" si="246"/>
        <v>99655.299992401982</v>
      </c>
      <c r="CG236" s="97">
        <f t="shared" si="241"/>
        <v>99326.205395001496</v>
      </c>
      <c r="CH236" s="97">
        <f t="shared" si="242"/>
        <v>329.09459740048624</v>
      </c>
      <c r="CI236" s="104">
        <f t="shared" si="243"/>
        <v>0</v>
      </c>
      <c r="CJ236" s="97">
        <f t="shared" si="244"/>
        <v>329.09459740048624</v>
      </c>
      <c r="CK236" s="259">
        <f t="shared" si="193"/>
        <v>0.9966976708973273</v>
      </c>
      <c r="CL236" s="107">
        <v>5269.62</v>
      </c>
      <c r="CM236" s="108">
        <v>9817.7900000000009</v>
      </c>
      <c r="CN236" s="176"/>
      <c r="CR236" s="133"/>
      <c r="CS236" s="133"/>
    </row>
    <row r="237" spans="1:97" ht="15.75" customHeight="1" x14ac:dyDescent="0.2">
      <c r="A237" s="225">
        <v>231</v>
      </c>
      <c r="B237" s="223" t="s">
        <v>257</v>
      </c>
      <c r="C237" s="94">
        <v>3126.1</v>
      </c>
      <c r="D237" s="95">
        <v>3268.3060303420916</v>
      </c>
      <c r="E237" s="95">
        <v>4313.5218784578219</v>
      </c>
      <c r="F237" s="96">
        <f t="shared" si="194"/>
        <v>0</v>
      </c>
      <c r="G237" s="97">
        <f t="shared" si="195"/>
        <v>-1045.2158481157303</v>
      </c>
      <c r="H237" s="164">
        <f t="shared" si="196"/>
        <v>-1045.2158481157303</v>
      </c>
      <c r="I237" s="165">
        <v>10075.087800071582</v>
      </c>
      <c r="J237" s="95">
        <v>15723.725775999999</v>
      </c>
      <c r="K237" s="97">
        <f t="shared" si="197"/>
        <v>0</v>
      </c>
      <c r="L237" s="97">
        <f t="shared" si="198"/>
        <v>-5648.6379759284173</v>
      </c>
      <c r="M237" s="166">
        <f t="shared" si="199"/>
        <v>-5648.6379759284173</v>
      </c>
      <c r="N237" s="103">
        <v>3880.973036504537</v>
      </c>
      <c r="O237" s="98">
        <v>3742.1899999999996</v>
      </c>
      <c r="P237" s="99">
        <f t="shared" si="200"/>
        <v>138.78303650453745</v>
      </c>
      <c r="Q237" s="99">
        <f t="shared" si="201"/>
        <v>0</v>
      </c>
      <c r="R237" s="102">
        <f t="shared" si="202"/>
        <v>138.78303650453745</v>
      </c>
      <c r="S237" s="103">
        <v>314.16831422058408</v>
      </c>
      <c r="T237" s="97">
        <v>388.82000000000005</v>
      </c>
      <c r="U237" s="99">
        <f t="shared" si="203"/>
        <v>0</v>
      </c>
      <c r="V237" s="101">
        <f t="shared" si="204"/>
        <v>-74.651685779415971</v>
      </c>
      <c r="W237" s="102">
        <v>-74.651685779415971</v>
      </c>
      <c r="X237" s="103">
        <v>0</v>
      </c>
      <c r="Y237" s="97">
        <v>0</v>
      </c>
      <c r="Z237" s="99">
        <f t="shared" si="205"/>
        <v>0</v>
      </c>
      <c r="AA237" s="101">
        <f t="shared" si="206"/>
        <v>0</v>
      </c>
      <c r="AB237" s="102">
        <v>0</v>
      </c>
      <c r="AC237" s="103">
        <v>0</v>
      </c>
      <c r="AD237" s="97">
        <v>0</v>
      </c>
      <c r="AE237" s="97">
        <f t="shared" si="207"/>
        <v>0</v>
      </c>
      <c r="AF237" s="97">
        <f t="shared" si="208"/>
        <v>0</v>
      </c>
      <c r="AG237" s="252">
        <f t="shared" si="209"/>
        <v>0</v>
      </c>
      <c r="AH237" s="103">
        <v>10496.778561256999</v>
      </c>
      <c r="AI237" s="97">
        <v>5939.2400000000007</v>
      </c>
      <c r="AJ237" s="99">
        <f t="shared" si="210"/>
        <v>4557.538561256998</v>
      </c>
      <c r="AK237" s="181">
        <f t="shared" si="211"/>
        <v>0</v>
      </c>
      <c r="AL237" s="102">
        <f t="shared" si="212"/>
        <v>4557.538561256998</v>
      </c>
      <c r="AM237" s="103">
        <v>0</v>
      </c>
      <c r="AN237" s="97">
        <v>0</v>
      </c>
      <c r="AO237" s="97">
        <f t="shared" si="213"/>
        <v>0</v>
      </c>
      <c r="AP237" s="97">
        <f t="shared" si="214"/>
        <v>0</v>
      </c>
      <c r="AQ237" s="252">
        <f t="shared" si="215"/>
        <v>0</v>
      </c>
      <c r="AR237" s="103">
        <v>0</v>
      </c>
      <c r="AS237" s="97">
        <v>0</v>
      </c>
      <c r="AT237" s="99">
        <f t="shared" si="216"/>
        <v>0</v>
      </c>
      <c r="AU237" s="181">
        <f t="shared" si="217"/>
        <v>0</v>
      </c>
      <c r="AV237" s="100">
        <f t="shared" si="218"/>
        <v>0</v>
      </c>
      <c r="AW237" s="103">
        <v>3194.8070272159785</v>
      </c>
      <c r="AX237" s="97">
        <v>3740.9299999999994</v>
      </c>
      <c r="AY237" s="97">
        <f t="shared" si="219"/>
        <v>0</v>
      </c>
      <c r="AZ237" s="97">
        <f t="shared" si="220"/>
        <v>-546.12297278402093</v>
      </c>
      <c r="BA237" s="102">
        <f t="shared" si="221"/>
        <v>-546.12297278402093</v>
      </c>
      <c r="BB237" s="103">
        <v>1649.224689938364</v>
      </c>
      <c r="BC237" s="97">
        <v>1471.49</v>
      </c>
      <c r="BD237" s="99">
        <f t="shared" si="222"/>
        <v>177.734689938364</v>
      </c>
      <c r="BE237" s="181">
        <f t="shared" si="223"/>
        <v>0</v>
      </c>
      <c r="BF237" s="100">
        <f t="shared" si="224"/>
        <v>177.734689938364</v>
      </c>
      <c r="BG237" s="103">
        <v>20722.914778429051</v>
      </c>
      <c r="BH237" s="97">
        <v>494.78793487829142</v>
      </c>
      <c r="BI237" s="97">
        <f t="shared" si="225"/>
        <v>20228.126843550759</v>
      </c>
      <c r="BJ237" s="97">
        <f t="shared" si="226"/>
        <v>0</v>
      </c>
      <c r="BK237" s="252">
        <f t="shared" si="227"/>
        <v>20228.126843550759</v>
      </c>
      <c r="BL237" s="103">
        <v>3268.3024151706154</v>
      </c>
      <c r="BM237" s="97">
        <v>6653.411214457662</v>
      </c>
      <c r="BN237" s="99">
        <f t="shared" si="228"/>
        <v>0</v>
      </c>
      <c r="BO237" s="181">
        <f t="shared" si="229"/>
        <v>-3385.1087992870466</v>
      </c>
      <c r="BP237" s="100">
        <f t="shared" si="230"/>
        <v>-3385.1087992870466</v>
      </c>
      <c r="BQ237" s="103">
        <v>3.2140753163592013</v>
      </c>
      <c r="BR237" s="97">
        <v>0</v>
      </c>
      <c r="BS237" s="97">
        <f t="shared" si="231"/>
        <v>3.2140753163592013</v>
      </c>
      <c r="BT237" s="97">
        <f t="shared" si="232"/>
        <v>0</v>
      </c>
      <c r="BU237" s="102">
        <f t="shared" si="233"/>
        <v>3.2140753163592013</v>
      </c>
      <c r="BV237" s="103">
        <v>10158.463454397686</v>
      </c>
      <c r="BW237" s="97">
        <v>18410.320000000003</v>
      </c>
      <c r="BX237" s="99">
        <f t="shared" si="234"/>
        <v>0</v>
      </c>
      <c r="BY237" s="101">
        <f t="shared" si="235"/>
        <v>-8251.8565456023171</v>
      </c>
      <c r="BZ237" s="250">
        <f t="shared" si="236"/>
        <v>-8251.8565456023171</v>
      </c>
      <c r="CA237" s="103">
        <v>0</v>
      </c>
      <c r="CB237" s="97">
        <v>0</v>
      </c>
      <c r="CC237" s="97">
        <f t="shared" si="237"/>
        <v>0</v>
      </c>
      <c r="CD237" s="97">
        <f t="shared" si="238"/>
        <v>0</v>
      </c>
      <c r="CE237" s="102">
        <f t="shared" si="239"/>
        <v>0</v>
      </c>
      <c r="CF237" s="254">
        <f t="shared" si="246"/>
        <v>67032.240182863854</v>
      </c>
      <c r="CG237" s="97">
        <f t="shared" si="241"/>
        <v>60878.436803793767</v>
      </c>
      <c r="CH237" s="97">
        <f t="shared" si="242"/>
        <v>6153.8033790700865</v>
      </c>
      <c r="CI237" s="104">
        <f t="shared" si="243"/>
        <v>0</v>
      </c>
      <c r="CJ237" s="97">
        <f t="shared" si="244"/>
        <v>6153.8033790700865</v>
      </c>
      <c r="CK237" s="259">
        <f t="shared" si="193"/>
        <v>0.90819636398421832</v>
      </c>
      <c r="CL237" s="107">
        <v>16670.52</v>
      </c>
      <c r="CM237" s="108">
        <v>6361.4399999999987</v>
      </c>
      <c r="CN237" s="176">
        <f t="shared" si="245"/>
        <v>10309.080000000002</v>
      </c>
      <c r="CR237" s="133"/>
      <c r="CS237" s="133"/>
    </row>
    <row r="238" spans="1:97" ht="15.75" customHeight="1" x14ac:dyDescent="0.2">
      <c r="A238" s="225">
        <v>232</v>
      </c>
      <c r="B238" s="223" t="s">
        <v>258</v>
      </c>
      <c r="C238" s="94">
        <v>2754.7</v>
      </c>
      <c r="D238" s="95">
        <v>6508.0183291867015</v>
      </c>
      <c r="E238" s="95">
        <v>6350.8222979652601</v>
      </c>
      <c r="F238" s="96">
        <f t="shared" si="194"/>
        <v>157.19603122144144</v>
      </c>
      <c r="G238" s="97">
        <f t="shared" si="195"/>
        <v>0</v>
      </c>
      <c r="H238" s="164">
        <f t="shared" si="196"/>
        <v>157.19603122144144</v>
      </c>
      <c r="I238" s="165">
        <v>9145.6584879645434</v>
      </c>
      <c r="J238" s="95">
        <v>8275.4264600000006</v>
      </c>
      <c r="K238" s="97">
        <f t="shared" si="197"/>
        <v>870.23202796454279</v>
      </c>
      <c r="L238" s="97">
        <f t="shared" si="198"/>
        <v>0</v>
      </c>
      <c r="M238" s="166">
        <f t="shared" si="199"/>
        <v>870.23202796454279</v>
      </c>
      <c r="N238" s="103">
        <v>10039.579783649222</v>
      </c>
      <c r="O238" s="98">
        <v>9138.619999999999</v>
      </c>
      <c r="P238" s="99">
        <f t="shared" si="200"/>
        <v>900.95978364922303</v>
      </c>
      <c r="Q238" s="99">
        <f t="shared" si="201"/>
        <v>0</v>
      </c>
      <c r="R238" s="102">
        <f t="shared" si="202"/>
        <v>900.95978364922303</v>
      </c>
      <c r="S238" s="103">
        <v>579.87639279636107</v>
      </c>
      <c r="T238" s="97">
        <v>575.05999999999995</v>
      </c>
      <c r="U238" s="99">
        <f t="shared" si="203"/>
        <v>4.8163927963611286</v>
      </c>
      <c r="V238" s="101">
        <f t="shared" si="204"/>
        <v>0</v>
      </c>
      <c r="W238" s="102">
        <v>4.8163927963611286</v>
      </c>
      <c r="X238" s="103">
        <v>0</v>
      </c>
      <c r="Y238" s="97">
        <v>0</v>
      </c>
      <c r="Z238" s="99">
        <f t="shared" si="205"/>
        <v>0</v>
      </c>
      <c r="AA238" s="101">
        <f t="shared" si="206"/>
        <v>0</v>
      </c>
      <c r="AB238" s="102">
        <v>0</v>
      </c>
      <c r="AC238" s="103">
        <v>0</v>
      </c>
      <c r="AD238" s="97">
        <v>0</v>
      </c>
      <c r="AE238" s="97">
        <f t="shared" si="207"/>
        <v>0</v>
      </c>
      <c r="AF238" s="97">
        <f t="shared" si="208"/>
        <v>0</v>
      </c>
      <c r="AG238" s="252">
        <f t="shared" si="209"/>
        <v>0</v>
      </c>
      <c r="AH238" s="103">
        <v>17137.100917624684</v>
      </c>
      <c r="AI238" s="97">
        <v>14660.511047149943</v>
      </c>
      <c r="AJ238" s="99">
        <f t="shared" si="210"/>
        <v>2476.5898704747415</v>
      </c>
      <c r="AK238" s="181">
        <f t="shared" si="211"/>
        <v>0</v>
      </c>
      <c r="AL238" s="102">
        <f t="shared" si="212"/>
        <v>2476.5898704747415</v>
      </c>
      <c r="AM238" s="103">
        <v>1176.2736269298753</v>
      </c>
      <c r="AN238" s="97">
        <v>1021.6700000000001</v>
      </c>
      <c r="AO238" s="97">
        <f t="shared" si="213"/>
        <v>154.60362692987519</v>
      </c>
      <c r="AP238" s="97">
        <f t="shared" si="214"/>
        <v>0</v>
      </c>
      <c r="AQ238" s="252">
        <f t="shared" si="215"/>
        <v>154.60362692987519</v>
      </c>
      <c r="AR238" s="103">
        <v>52.340939411782287</v>
      </c>
      <c r="AS238" s="97">
        <v>0</v>
      </c>
      <c r="AT238" s="99">
        <f t="shared" si="216"/>
        <v>52.340939411782287</v>
      </c>
      <c r="AU238" s="181">
        <f t="shared" si="217"/>
        <v>0</v>
      </c>
      <c r="AV238" s="100">
        <f t="shared" si="218"/>
        <v>52.340939411782287</v>
      </c>
      <c r="AW238" s="103">
        <v>1067.4474077370116</v>
      </c>
      <c r="AX238" s="97">
        <v>1474.66</v>
      </c>
      <c r="AY238" s="97">
        <f t="shared" si="219"/>
        <v>0</v>
      </c>
      <c r="AZ238" s="97">
        <f t="shared" si="220"/>
        <v>-407.21259226298844</v>
      </c>
      <c r="BA238" s="102">
        <f t="shared" si="221"/>
        <v>-407.21259226298844</v>
      </c>
      <c r="BB238" s="103">
        <v>4530.1261996478388</v>
      </c>
      <c r="BC238" s="97">
        <v>5178.8200000000006</v>
      </c>
      <c r="BD238" s="99">
        <f t="shared" si="222"/>
        <v>0</v>
      </c>
      <c r="BE238" s="181">
        <f t="shared" si="223"/>
        <v>-648.69380035216182</v>
      </c>
      <c r="BF238" s="100">
        <f t="shared" si="224"/>
        <v>-648.69380035216182</v>
      </c>
      <c r="BG238" s="103">
        <v>37161.146328868446</v>
      </c>
      <c r="BH238" s="97">
        <v>29239.930803895277</v>
      </c>
      <c r="BI238" s="97">
        <f t="shared" si="225"/>
        <v>7921.2155249731695</v>
      </c>
      <c r="BJ238" s="97">
        <f t="shared" si="226"/>
        <v>0</v>
      </c>
      <c r="BK238" s="252">
        <f t="shared" si="227"/>
        <v>7921.2155249731695</v>
      </c>
      <c r="BL238" s="103">
        <v>3088.032992197559</v>
      </c>
      <c r="BM238" s="97">
        <v>3127.9158126993243</v>
      </c>
      <c r="BN238" s="99">
        <f t="shared" si="228"/>
        <v>0</v>
      </c>
      <c r="BO238" s="181">
        <f t="shared" si="229"/>
        <v>-39.882820501765309</v>
      </c>
      <c r="BP238" s="100">
        <f t="shared" si="230"/>
        <v>-39.882820501765309</v>
      </c>
      <c r="BQ238" s="103">
        <v>5.5093963194404623</v>
      </c>
      <c r="BR238" s="97">
        <v>0</v>
      </c>
      <c r="BS238" s="97">
        <f t="shared" si="231"/>
        <v>5.5093963194404623</v>
      </c>
      <c r="BT238" s="97">
        <f t="shared" si="232"/>
        <v>0</v>
      </c>
      <c r="BU238" s="102">
        <f t="shared" si="233"/>
        <v>5.5093963194404623</v>
      </c>
      <c r="BV238" s="103">
        <v>6864.7491976665297</v>
      </c>
      <c r="BW238" s="97">
        <v>10274.24</v>
      </c>
      <c r="BX238" s="99">
        <f t="shared" si="234"/>
        <v>0</v>
      </c>
      <c r="BY238" s="101">
        <f t="shared" si="235"/>
        <v>-3409.4908023334701</v>
      </c>
      <c r="BZ238" s="250">
        <f t="shared" si="236"/>
        <v>-3409.4908023334701</v>
      </c>
      <c r="CA238" s="103">
        <v>0</v>
      </c>
      <c r="CB238" s="97">
        <v>0</v>
      </c>
      <c r="CC238" s="97">
        <f t="shared" si="237"/>
        <v>0</v>
      </c>
      <c r="CD238" s="97">
        <f t="shared" si="238"/>
        <v>0</v>
      </c>
      <c r="CE238" s="102">
        <f t="shared" si="239"/>
        <v>0</v>
      </c>
      <c r="CF238" s="254">
        <f t="shared" si="246"/>
        <v>97355.86</v>
      </c>
      <c r="CG238" s="97">
        <f t="shared" si="241"/>
        <v>89317.676421709824</v>
      </c>
      <c r="CH238" s="97">
        <f t="shared" si="242"/>
        <v>8038.1835782901762</v>
      </c>
      <c r="CI238" s="104">
        <f t="shared" si="243"/>
        <v>0</v>
      </c>
      <c r="CJ238" s="97">
        <f t="shared" si="244"/>
        <v>8038.1835782901762</v>
      </c>
      <c r="CK238" s="259">
        <f t="shared" si="193"/>
        <v>0.91743503084159317</v>
      </c>
      <c r="CL238" s="107">
        <v>6059.09</v>
      </c>
      <c r="CM238" s="108">
        <v>9610.0399999999991</v>
      </c>
      <c r="CN238" s="176"/>
      <c r="CR238" s="133"/>
      <c r="CS238" s="133"/>
    </row>
    <row r="239" spans="1:97" ht="15.75" customHeight="1" x14ac:dyDescent="0.2">
      <c r="A239" s="225">
        <v>233</v>
      </c>
      <c r="B239" s="223" t="s">
        <v>259</v>
      </c>
      <c r="C239" s="94">
        <v>2742.35</v>
      </c>
      <c r="D239" s="95">
        <v>6525.4094029339467</v>
      </c>
      <c r="E239" s="95">
        <v>5736.0198321706257</v>
      </c>
      <c r="F239" s="96">
        <f t="shared" si="194"/>
        <v>789.38957076332099</v>
      </c>
      <c r="G239" s="97">
        <f t="shared" si="195"/>
        <v>0</v>
      </c>
      <c r="H239" s="164">
        <f t="shared" si="196"/>
        <v>789.38957076332099</v>
      </c>
      <c r="I239" s="165">
        <v>11523.346517993696</v>
      </c>
      <c r="J239" s="95">
        <v>12025.846964</v>
      </c>
      <c r="K239" s="97">
        <f t="shared" si="197"/>
        <v>0</v>
      </c>
      <c r="L239" s="97">
        <f t="shared" si="198"/>
        <v>-502.50044600630463</v>
      </c>
      <c r="M239" s="166">
        <f t="shared" si="199"/>
        <v>-502.50044600630463</v>
      </c>
      <c r="N239" s="103">
        <v>12051.250762849644</v>
      </c>
      <c r="O239" s="98">
        <v>10520.95</v>
      </c>
      <c r="P239" s="99">
        <f t="shared" si="200"/>
        <v>1530.3007628496434</v>
      </c>
      <c r="Q239" s="99">
        <f t="shared" si="201"/>
        <v>0</v>
      </c>
      <c r="R239" s="102">
        <f t="shared" si="202"/>
        <v>1530.3007628496434</v>
      </c>
      <c r="S239" s="103">
        <v>578.64036329452608</v>
      </c>
      <c r="T239" s="97">
        <v>469.82999999999993</v>
      </c>
      <c r="U239" s="99">
        <f t="shared" si="203"/>
        <v>108.81036329452616</v>
      </c>
      <c r="V239" s="101">
        <f t="shared" si="204"/>
        <v>0</v>
      </c>
      <c r="W239" s="102">
        <v>108.81036329452616</v>
      </c>
      <c r="X239" s="103">
        <v>0</v>
      </c>
      <c r="Y239" s="97">
        <v>0</v>
      </c>
      <c r="Z239" s="99">
        <f t="shared" si="205"/>
        <v>0</v>
      </c>
      <c r="AA239" s="101">
        <f t="shared" si="206"/>
        <v>0</v>
      </c>
      <c r="AB239" s="102">
        <v>0</v>
      </c>
      <c r="AC239" s="103">
        <v>0</v>
      </c>
      <c r="AD239" s="97">
        <v>0</v>
      </c>
      <c r="AE239" s="97">
        <f t="shared" si="207"/>
        <v>0</v>
      </c>
      <c r="AF239" s="97">
        <f t="shared" si="208"/>
        <v>0</v>
      </c>
      <c r="AG239" s="252">
        <f t="shared" si="209"/>
        <v>0</v>
      </c>
      <c r="AH239" s="103">
        <v>16936.73705265544</v>
      </c>
      <c r="AI239" s="97">
        <v>30871.047988569648</v>
      </c>
      <c r="AJ239" s="99">
        <f t="shared" si="210"/>
        <v>0</v>
      </c>
      <c r="AK239" s="181">
        <f t="shared" si="211"/>
        <v>-13934.310935914207</v>
      </c>
      <c r="AL239" s="102">
        <f t="shared" si="212"/>
        <v>-13934.310935914207</v>
      </c>
      <c r="AM239" s="103">
        <v>1172.3492446334571</v>
      </c>
      <c r="AN239" s="97">
        <v>1020.17</v>
      </c>
      <c r="AO239" s="97">
        <f t="shared" si="213"/>
        <v>152.17924463345719</v>
      </c>
      <c r="AP239" s="97">
        <f t="shared" si="214"/>
        <v>0</v>
      </c>
      <c r="AQ239" s="252">
        <f t="shared" si="215"/>
        <v>152.17924463345719</v>
      </c>
      <c r="AR239" s="103">
        <v>52.09537157604678</v>
      </c>
      <c r="AS239" s="97">
        <v>295.81</v>
      </c>
      <c r="AT239" s="99">
        <f t="shared" si="216"/>
        <v>0</v>
      </c>
      <c r="AU239" s="181">
        <f t="shared" si="217"/>
        <v>-243.71462842395323</v>
      </c>
      <c r="AV239" s="100">
        <f t="shared" si="218"/>
        <v>-243.71462842395323</v>
      </c>
      <c r="AW239" s="103">
        <v>1037.9718705568228</v>
      </c>
      <c r="AX239" s="97">
        <v>1450.24</v>
      </c>
      <c r="AY239" s="97">
        <f t="shared" si="219"/>
        <v>0</v>
      </c>
      <c r="AZ239" s="97">
        <f t="shared" si="220"/>
        <v>-412.26812944317726</v>
      </c>
      <c r="BA239" s="102">
        <f t="shared" si="221"/>
        <v>-412.26812944317726</v>
      </c>
      <c r="BB239" s="103">
        <v>4522.1265338210569</v>
      </c>
      <c r="BC239" s="97">
        <v>2806.19</v>
      </c>
      <c r="BD239" s="99">
        <f t="shared" si="222"/>
        <v>1715.9365338210569</v>
      </c>
      <c r="BE239" s="181">
        <f t="shared" si="223"/>
        <v>0</v>
      </c>
      <c r="BF239" s="100">
        <f t="shared" si="224"/>
        <v>1715.9365338210569</v>
      </c>
      <c r="BG239" s="103">
        <v>36425.243187117303</v>
      </c>
      <c r="BH239" s="97">
        <v>14468.930803895275</v>
      </c>
      <c r="BI239" s="97">
        <f t="shared" si="225"/>
        <v>21956.31238322203</v>
      </c>
      <c r="BJ239" s="97">
        <f t="shared" si="226"/>
        <v>0</v>
      </c>
      <c r="BK239" s="252">
        <f t="shared" si="227"/>
        <v>21956.31238322203</v>
      </c>
      <c r="BL239" s="103">
        <v>3098.8485510538885</v>
      </c>
      <c r="BM239" s="97">
        <v>3147.1066954372</v>
      </c>
      <c r="BN239" s="99">
        <f t="shared" si="228"/>
        <v>0</v>
      </c>
      <c r="BO239" s="181">
        <f t="shared" si="229"/>
        <v>-48.258144383311446</v>
      </c>
      <c r="BP239" s="100">
        <f t="shared" si="230"/>
        <v>-48.258144383311446</v>
      </c>
      <c r="BQ239" s="103">
        <v>5.4846900837911337</v>
      </c>
      <c r="BR239" s="97">
        <v>0</v>
      </c>
      <c r="BS239" s="97">
        <f t="shared" si="231"/>
        <v>5.4846900837911337</v>
      </c>
      <c r="BT239" s="97">
        <f t="shared" si="232"/>
        <v>0</v>
      </c>
      <c r="BU239" s="102">
        <f t="shared" si="233"/>
        <v>5.4846900837911337</v>
      </c>
      <c r="BV239" s="103">
        <v>6896.9968186308761</v>
      </c>
      <c r="BW239" s="97">
        <v>9292.65</v>
      </c>
      <c r="BX239" s="99">
        <f t="shared" si="234"/>
        <v>0</v>
      </c>
      <c r="BY239" s="101">
        <f t="shared" si="235"/>
        <v>-2395.6531813691236</v>
      </c>
      <c r="BZ239" s="250">
        <f t="shared" si="236"/>
        <v>-2395.6531813691236</v>
      </c>
      <c r="CA239" s="103">
        <v>0</v>
      </c>
      <c r="CB239" s="97">
        <v>0</v>
      </c>
      <c r="CC239" s="97">
        <f t="shared" si="237"/>
        <v>0</v>
      </c>
      <c r="CD239" s="97">
        <f t="shared" si="238"/>
        <v>0</v>
      </c>
      <c r="CE239" s="102">
        <f t="shared" si="239"/>
        <v>0</v>
      </c>
      <c r="CF239" s="254">
        <f t="shared" si="246"/>
        <v>100826.5003672005</v>
      </c>
      <c r="CG239" s="97">
        <f t="shared" si="241"/>
        <v>92104.792284072755</v>
      </c>
      <c r="CH239" s="97">
        <f t="shared" si="242"/>
        <v>8721.7080831277417</v>
      </c>
      <c r="CI239" s="104">
        <f t="shared" si="243"/>
        <v>0</v>
      </c>
      <c r="CJ239" s="97">
        <f t="shared" si="244"/>
        <v>8721.7080831277417</v>
      </c>
      <c r="CK239" s="259">
        <f t="shared" si="193"/>
        <v>0.91349785967613562</v>
      </c>
      <c r="CL239" s="107">
        <v>3087.29</v>
      </c>
      <c r="CM239" s="108">
        <v>9883.9599999999973</v>
      </c>
      <c r="CN239" s="176"/>
      <c r="CR239" s="133"/>
      <c r="CS239" s="133"/>
    </row>
    <row r="240" spans="1:97" ht="15.75" customHeight="1" x14ac:dyDescent="0.2">
      <c r="A240" s="225">
        <v>234</v>
      </c>
      <c r="B240" s="223" t="s">
        <v>260</v>
      </c>
      <c r="C240" s="94">
        <v>4345.9800000000005</v>
      </c>
      <c r="D240" s="95">
        <v>26527.570781974966</v>
      </c>
      <c r="E240" s="95">
        <v>26137.563321908336</v>
      </c>
      <c r="F240" s="96">
        <f t="shared" si="194"/>
        <v>390.0074600666303</v>
      </c>
      <c r="G240" s="97">
        <f t="shared" si="195"/>
        <v>0</v>
      </c>
      <c r="H240" s="164">
        <f t="shared" si="196"/>
        <v>390.0074600666303</v>
      </c>
      <c r="I240" s="165">
        <v>24189.45367317662</v>
      </c>
      <c r="J240" s="95">
        <v>22405.672760000001</v>
      </c>
      <c r="K240" s="97">
        <f t="shared" si="197"/>
        <v>1783.7809131766189</v>
      </c>
      <c r="L240" s="97">
        <f t="shared" si="198"/>
        <v>0</v>
      </c>
      <c r="M240" s="166">
        <f t="shared" si="199"/>
        <v>1783.7809131766189</v>
      </c>
      <c r="N240" s="103">
        <v>22824.866547828115</v>
      </c>
      <c r="O240" s="98">
        <v>20195.920000000002</v>
      </c>
      <c r="P240" s="99">
        <f t="shared" si="200"/>
        <v>2628.9465478281127</v>
      </c>
      <c r="Q240" s="99">
        <f t="shared" si="201"/>
        <v>0</v>
      </c>
      <c r="R240" s="102">
        <f t="shared" si="202"/>
        <v>2628.9465478281127</v>
      </c>
      <c r="S240" s="103">
        <v>901.79118086332312</v>
      </c>
      <c r="T240" s="97">
        <v>918.29</v>
      </c>
      <c r="U240" s="99">
        <f t="shared" si="203"/>
        <v>0</v>
      </c>
      <c r="V240" s="101">
        <f t="shared" si="204"/>
        <v>-16.498819136676843</v>
      </c>
      <c r="W240" s="102">
        <v>-16.498819136676843</v>
      </c>
      <c r="X240" s="103">
        <v>9665.5302128718195</v>
      </c>
      <c r="Y240" s="97">
        <v>7032.1133333333346</v>
      </c>
      <c r="Z240" s="99">
        <f t="shared" si="205"/>
        <v>2633.4168795384849</v>
      </c>
      <c r="AA240" s="101">
        <f t="shared" si="206"/>
        <v>0</v>
      </c>
      <c r="AB240" s="102">
        <v>2633.4168795384849</v>
      </c>
      <c r="AC240" s="103">
        <v>0</v>
      </c>
      <c r="AD240" s="97">
        <v>0</v>
      </c>
      <c r="AE240" s="97">
        <f t="shared" si="207"/>
        <v>0</v>
      </c>
      <c r="AF240" s="97">
        <f t="shared" si="208"/>
        <v>0</v>
      </c>
      <c r="AG240" s="252">
        <f t="shared" si="209"/>
        <v>0</v>
      </c>
      <c r="AH240" s="103">
        <v>27618.400874170136</v>
      </c>
      <c r="AI240" s="97">
        <v>39064.447451375003</v>
      </c>
      <c r="AJ240" s="99">
        <f t="shared" si="210"/>
        <v>0</v>
      </c>
      <c r="AK240" s="181">
        <f t="shared" si="211"/>
        <v>-11446.046577204866</v>
      </c>
      <c r="AL240" s="102">
        <f t="shared" si="212"/>
        <v>-11446.046577204866</v>
      </c>
      <c r="AM240" s="103">
        <v>1329.8601062884284</v>
      </c>
      <c r="AN240" s="97">
        <v>1150.9100000000001</v>
      </c>
      <c r="AO240" s="97">
        <f t="shared" si="213"/>
        <v>178.95010628842829</v>
      </c>
      <c r="AP240" s="97">
        <f t="shared" si="214"/>
        <v>0</v>
      </c>
      <c r="AQ240" s="252">
        <f t="shared" si="215"/>
        <v>178.95010628842829</v>
      </c>
      <c r="AR240" s="103">
        <v>45.640885224616035</v>
      </c>
      <c r="AS240" s="97">
        <v>0</v>
      </c>
      <c r="AT240" s="99">
        <f t="shared" si="216"/>
        <v>45.640885224616035</v>
      </c>
      <c r="AU240" s="181">
        <f t="shared" si="217"/>
        <v>0</v>
      </c>
      <c r="AV240" s="100">
        <f t="shared" si="218"/>
        <v>45.640885224616035</v>
      </c>
      <c r="AW240" s="103">
        <v>2931.3367101320646</v>
      </c>
      <c r="AX240" s="97">
        <v>4243.49</v>
      </c>
      <c r="AY240" s="97">
        <f t="shared" si="219"/>
        <v>0</v>
      </c>
      <c r="AZ240" s="97">
        <f t="shared" si="220"/>
        <v>-1312.1532898679352</v>
      </c>
      <c r="BA240" s="102">
        <f t="shared" si="221"/>
        <v>-1312.1532898679352</v>
      </c>
      <c r="BB240" s="103">
        <v>2203.3739412011764</v>
      </c>
      <c r="BC240" s="97">
        <v>1850.1100000000001</v>
      </c>
      <c r="BD240" s="99">
        <f t="shared" si="222"/>
        <v>353.26394120117629</v>
      </c>
      <c r="BE240" s="181">
        <f t="shared" si="223"/>
        <v>0</v>
      </c>
      <c r="BF240" s="100">
        <f t="shared" si="224"/>
        <v>353.26394120117629</v>
      </c>
      <c r="BG240" s="103">
        <v>29524.086096866806</v>
      </c>
      <c r="BH240" s="97">
        <v>115133.72889127908</v>
      </c>
      <c r="BI240" s="97">
        <f t="shared" si="225"/>
        <v>0</v>
      </c>
      <c r="BJ240" s="97">
        <f t="shared" si="226"/>
        <v>-85609.64279441227</v>
      </c>
      <c r="BK240" s="252">
        <f t="shared" si="227"/>
        <v>-85609.64279441227</v>
      </c>
      <c r="BL240" s="103">
        <v>4408.9714478672895</v>
      </c>
      <c r="BM240" s="97">
        <v>5085.2924841022796</v>
      </c>
      <c r="BN240" s="99">
        <f t="shared" si="228"/>
        <v>0</v>
      </c>
      <c r="BO240" s="181">
        <f t="shared" si="229"/>
        <v>-676.32103623499006</v>
      </c>
      <c r="BP240" s="100">
        <f t="shared" si="230"/>
        <v>-676.32103623499006</v>
      </c>
      <c r="BQ240" s="103">
        <v>3.4766491045055683</v>
      </c>
      <c r="BR240" s="97">
        <v>0</v>
      </c>
      <c r="BS240" s="97">
        <f t="shared" si="231"/>
        <v>3.4766491045055683</v>
      </c>
      <c r="BT240" s="97">
        <f t="shared" si="232"/>
        <v>0</v>
      </c>
      <c r="BU240" s="102">
        <f t="shared" si="233"/>
        <v>3.4766491045055683</v>
      </c>
      <c r="BV240" s="103">
        <v>9085.1379001576097</v>
      </c>
      <c r="BW240" s="97">
        <v>13534.5</v>
      </c>
      <c r="BX240" s="99">
        <f t="shared" si="234"/>
        <v>0</v>
      </c>
      <c r="BY240" s="101">
        <f t="shared" si="235"/>
        <v>-4449.3620998423903</v>
      </c>
      <c r="BZ240" s="250">
        <f t="shared" si="236"/>
        <v>-4449.3620998423903</v>
      </c>
      <c r="CA240" s="103">
        <v>11476.264074044127</v>
      </c>
      <c r="CB240" s="97">
        <v>16540.169999999998</v>
      </c>
      <c r="CC240" s="97">
        <f t="shared" si="237"/>
        <v>0</v>
      </c>
      <c r="CD240" s="97">
        <f t="shared" si="238"/>
        <v>-5063.9059259558708</v>
      </c>
      <c r="CE240" s="102">
        <f t="shared" si="239"/>
        <v>-5063.9059259558708</v>
      </c>
      <c r="CF240" s="254">
        <f t="shared" si="246"/>
        <v>172735.76108177158</v>
      </c>
      <c r="CG240" s="97">
        <f t="shared" si="241"/>
        <v>273292.20824199804</v>
      </c>
      <c r="CH240" s="97">
        <f t="shared" si="242"/>
        <v>0</v>
      </c>
      <c r="CI240" s="104">
        <f t="shared" si="243"/>
        <v>-100556.44716022647</v>
      </c>
      <c r="CJ240" s="97">
        <f t="shared" si="244"/>
        <v>-100556.44716022647</v>
      </c>
      <c r="CK240" s="259">
        <f t="shared" si="193"/>
        <v>1.5821402964301292</v>
      </c>
      <c r="CL240" s="107">
        <v>27163.45</v>
      </c>
      <c r="CM240" s="108">
        <v>16903.580000000002</v>
      </c>
      <c r="CN240" s="176">
        <f t="shared" si="245"/>
        <v>10259.869999999999</v>
      </c>
      <c r="CR240" s="133"/>
      <c r="CS240" s="133"/>
    </row>
    <row r="241" spans="1:97" ht="15.75" customHeight="1" x14ac:dyDescent="0.2">
      <c r="A241" s="225">
        <v>235</v>
      </c>
      <c r="B241" s="223" t="s">
        <v>261</v>
      </c>
      <c r="C241" s="94">
        <v>2804.8</v>
      </c>
      <c r="D241" s="95">
        <v>6316.4483124892422</v>
      </c>
      <c r="E241" s="95">
        <v>6628.2467484845947</v>
      </c>
      <c r="F241" s="96">
        <f t="shared" si="194"/>
        <v>0</v>
      </c>
      <c r="G241" s="97">
        <f t="shared" si="195"/>
        <v>-311.79843599535252</v>
      </c>
      <c r="H241" s="164">
        <f t="shared" si="196"/>
        <v>-311.79843599535252</v>
      </c>
      <c r="I241" s="165">
        <v>17279.052646808639</v>
      </c>
      <c r="J241" s="95">
        <v>14828.512880000002</v>
      </c>
      <c r="K241" s="97">
        <f t="shared" si="197"/>
        <v>2450.5397668086371</v>
      </c>
      <c r="L241" s="97">
        <f t="shared" si="198"/>
        <v>0</v>
      </c>
      <c r="M241" s="166">
        <f t="shared" si="199"/>
        <v>2450.5397668086371</v>
      </c>
      <c r="N241" s="103">
        <v>13538.835362690144</v>
      </c>
      <c r="O241" s="98">
        <v>12646.16</v>
      </c>
      <c r="P241" s="99">
        <f t="shared" si="200"/>
        <v>892.67536269014454</v>
      </c>
      <c r="Q241" s="99">
        <f t="shared" si="201"/>
        <v>0</v>
      </c>
      <c r="R241" s="102">
        <f t="shared" si="202"/>
        <v>892.67536269014454</v>
      </c>
      <c r="S241" s="103">
        <v>640.89613267578216</v>
      </c>
      <c r="T241" s="97">
        <v>691.01</v>
      </c>
      <c r="U241" s="99">
        <f t="shared" si="203"/>
        <v>0</v>
      </c>
      <c r="V241" s="101">
        <f t="shared" si="204"/>
        <v>-50.113867324217836</v>
      </c>
      <c r="W241" s="102">
        <v>-50.113867324217836</v>
      </c>
      <c r="X241" s="103">
        <v>0</v>
      </c>
      <c r="Y241" s="97">
        <v>0</v>
      </c>
      <c r="Z241" s="99">
        <f t="shared" si="205"/>
        <v>0</v>
      </c>
      <c r="AA241" s="101">
        <f t="shared" si="206"/>
        <v>0</v>
      </c>
      <c r="AB241" s="102">
        <v>0</v>
      </c>
      <c r="AC241" s="103">
        <v>0</v>
      </c>
      <c r="AD241" s="97">
        <v>0</v>
      </c>
      <c r="AE241" s="97">
        <f t="shared" si="207"/>
        <v>0</v>
      </c>
      <c r="AF241" s="97">
        <f t="shared" si="208"/>
        <v>0</v>
      </c>
      <c r="AG241" s="252">
        <f t="shared" si="209"/>
        <v>0</v>
      </c>
      <c r="AH241" s="103">
        <v>18623.975979319162</v>
      </c>
      <c r="AI241" s="97">
        <v>12548.003835855505</v>
      </c>
      <c r="AJ241" s="99">
        <f t="shared" si="210"/>
        <v>6075.9721434636576</v>
      </c>
      <c r="AK241" s="181">
        <f t="shared" si="211"/>
        <v>0</v>
      </c>
      <c r="AL241" s="102">
        <f t="shared" si="212"/>
        <v>6075.9721434636576</v>
      </c>
      <c r="AM241" s="103">
        <v>1465.5214202182235</v>
      </c>
      <c r="AN241" s="97">
        <v>1265.06</v>
      </c>
      <c r="AO241" s="97">
        <f t="shared" si="213"/>
        <v>200.46142021822357</v>
      </c>
      <c r="AP241" s="97">
        <f t="shared" si="214"/>
        <v>0</v>
      </c>
      <c r="AQ241" s="252">
        <f t="shared" si="215"/>
        <v>200.46142021822357</v>
      </c>
      <c r="AR241" s="103">
        <v>54.694856359550705</v>
      </c>
      <c r="AS241" s="97">
        <v>0</v>
      </c>
      <c r="AT241" s="99">
        <f t="shared" si="216"/>
        <v>54.694856359550705</v>
      </c>
      <c r="AU241" s="181">
        <f t="shared" si="217"/>
        <v>0</v>
      </c>
      <c r="AV241" s="100">
        <f t="shared" si="218"/>
        <v>54.694856359550705</v>
      </c>
      <c r="AW241" s="103">
        <v>1187.8293153240138</v>
      </c>
      <c r="AX241" s="97">
        <v>1741.63</v>
      </c>
      <c r="AY241" s="97">
        <f t="shared" si="219"/>
        <v>0</v>
      </c>
      <c r="AZ241" s="97">
        <f t="shared" si="220"/>
        <v>-553.8006846759863</v>
      </c>
      <c r="BA241" s="102">
        <f t="shared" si="221"/>
        <v>-553.8006846759863</v>
      </c>
      <c r="BB241" s="103">
        <v>4050.1502147474384</v>
      </c>
      <c r="BC241" s="97">
        <v>1418.42</v>
      </c>
      <c r="BD241" s="99">
        <f t="shared" si="222"/>
        <v>2631.7302147474384</v>
      </c>
      <c r="BE241" s="181">
        <f t="shared" si="223"/>
        <v>0</v>
      </c>
      <c r="BF241" s="100">
        <f t="shared" si="224"/>
        <v>2631.7302147474384</v>
      </c>
      <c r="BG241" s="103">
        <v>29914.765346044656</v>
      </c>
      <c r="BH241" s="97">
        <v>7556.8145523458761</v>
      </c>
      <c r="BI241" s="97">
        <f t="shared" si="225"/>
        <v>22357.950793698779</v>
      </c>
      <c r="BJ241" s="97">
        <f t="shared" si="226"/>
        <v>0</v>
      </c>
      <c r="BK241" s="252">
        <f t="shared" si="227"/>
        <v>22357.950793698779</v>
      </c>
      <c r="BL241" s="103">
        <v>3012.3771974131787</v>
      </c>
      <c r="BM241" s="97">
        <v>6124.4957494018927</v>
      </c>
      <c r="BN241" s="99">
        <f t="shared" si="228"/>
        <v>0</v>
      </c>
      <c r="BO241" s="181">
        <f t="shared" si="229"/>
        <v>-3112.118551988714</v>
      </c>
      <c r="BP241" s="100">
        <f t="shared" si="230"/>
        <v>-3112.118551988714</v>
      </c>
      <c r="BQ241" s="103">
        <v>5.6096012064343155</v>
      </c>
      <c r="BR241" s="97">
        <v>0</v>
      </c>
      <c r="BS241" s="97">
        <f t="shared" si="231"/>
        <v>5.6096012064343155</v>
      </c>
      <c r="BT241" s="97">
        <f t="shared" si="232"/>
        <v>0</v>
      </c>
      <c r="BU241" s="102">
        <f t="shared" si="233"/>
        <v>5.6096012064343155</v>
      </c>
      <c r="BV241" s="103">
        <v>5625.0536147035318</v>
      </c>
      <c r="BW241" s="97">
        <v>20624.440000000002</v>
      </c>
      <c r="BX241" s="99">
        <f t="shared" si="234"/>
        <v>0</v>
      </c>
      <c r="BY241" s="101">
        <f t="shared" si="235"/>
        <v>-14999.386385296471</v>
      </c>
      <c r="BZ241" s="250">
        <f t="shared" si="236"/>
        <v>-14999.386385296471</v>
      </c>
      <c r="CA241" s="103">
        <v>0</v>
      </c>
      <c r="CB241" s="97">
        <v>0</v>
      </c>
      <c r="CC241" s="97">
        <f t="shared" si="237"/>
        <v>0</v>
      </c>
      <c r="CD241" s="97">
        <f t="shared" si="238"/>
        <v>0</v>
      </c>
      <c r="CE241" s="102">
        <f t="shared" si="239"/>
        <v>0</v>
      </c>
      <c r="CF241" s="254">
        <f t="shared" si="246"/>
        <v>101715.21</v>
      </c>
      <c r="CG241" s="97">
        <f t="shared" si="241"/>
        <v>86072.793766087867</v>
      </c>
      <c r="CH241" s="97">
        <f t="shared" si="242"/>
        <v>15642.416233912139</v>
      </c>
      <c r="CI241" s="104">
        <f t="shared" si="243"/>
        <v>0</v>
      </c>
      <c r="CJ241" s="97">
        <f t="shared" si="244"/>
        <v>15642.416233912139</v>
      </c>
      <c r="CK241" s="259">
        <f t="shared" si="193"/>
        <v>0.84621359741662883</v>
      </c>
      <c r="CL241" s="107">
        <v>13782.74</v>
      </c>
      <c r="CM241" s="108">
        <v>10043.43</v>
      </c>
      <c r="CN241" s="176">
        <f t="shared" si="245"/>
        <v>3739.3099999999995</v>
      </c>
      <c r="CR241" s="133"/>
      <c r="CS241" s="133"/>
    </row>
    <row r="242" spans="1:97" ht="15.75" customHeight="1" x14ac:dyDescent="0.2">
      <c r="A242" s="225">
        <v>236</v>
      </c>
      <c r="B242" s="223" t="s">
        <v>262</v>
      </c>
      <c r="C242" s="94">
        <v>3196.85</v>
      </c>
      <c r="D242" s="95">
        <v>7066.7669374833295</v>
      </c>
      <c r="E242" s="95">
        <v>7743.7078211092276</v>
      </c>
      <c r="F242" s="96">
        <f t="shared" si="194"/>
        <v>0</v>
      </c>
      <c r="G242" s="97">
        <f t="shared" si="195"/>
        <v>-676.9408836258981</v>
      </c>
      <c r="H242" s="164">
        <f t="shared" si="196"/>
        <v>-676.9408836258981</v>
      </c>
      <c r="I242" s="165">
        <v>15045.927068570465</v>
      </c>
      <c r="J242" s="95">
        <v>16796.03</v>
      </c>
      <c r="K242" s="97">
        <f t="shared" si="197"/>
        <v>0</v>
      </c>
      <c r="L242" s="97">
        <f t="shared" si="198"/>
        <v>-1750.1029314295338</v>
      </c>
      <c r="M242" s="166">
        <f t="shared" si="199"/>
        <v>-1750.1029314295338</v>
      </c>
      <c r="N242" s="103">
        <v>15594.163879223557</v>
      </c>
      <c r="O242" s="98">
        <v>13192.640000000003</v>
      </c>
      <c r="P242" s="99">
        <f t="shared" si="200"/>
        <v>2401.5238792235541</v>
      </c>
      <c r="Q242" s="99">
        <f t="shared" si="201"/>
        <v>0</v>
      </c>
      <c r="R242" s="102">
        <f t="shared" si="202"/>
        <v>2401.5238792235541</v>
      </c>
      <c r="S242" s="103">
        <v>732.08477830835534</v>
      </c>
      <c r="T242" s="97">
        <v>749.13000000000011</v>
      </c>
      <c r="U242" s="99">
        <f t="shared" si="203"/>
        <v>0</v>
      </c>
      <c r="V242" s="101">
        <f t="shared" si="204"/>
        <v>-17.04522169164477</v>
      </c>
      <c r="W242" s="102">
        <v>-17.04522169164477</v>
      </c>
      <c r="X242" s="103">
        <v>0</v>
      </c>
      <c r="Y242" s="97">
        <v>0</v>
      </c>
      <c r="Z242" s="99">
        <f t="shared" si="205"/>
        <v>0</v>
      </c>
      <c r="AA242" s="101">
        <f t="shared" si="206"/>
        <v>0</v>
      </c>
      <c r="AB242" s="102">
        <v>0</v>
      </c>
      <c r="AC242" s="103">
        <v>0</v>
      </c>
      <c r="AD242" s="97">
        <v>0</v>
      </c>
      <c r="AE242" s="97">
        <f t="shared" si="207"/>
        <v>0</v>
      </c>
      <c r="AF242" s="97">
        <f t="shared" si="208"/>
        <v>0</v>
      </c>
      <c r="AG242" s="252">
        <f t="shared" si="209"/>
        <v>0</v>
      </c>
      <c r="AH242" s="103">
        <v>19457.565490368801</v>
      </c>
      <c r="AI242" s="97">
        <v>17999.966988691478</v>
      </c>
      <c r="AJ242" s="99">
        <f t="shared" si="210"/>
        <v>1457.5985016773229</v>
      </c>
      <c r="AK242" s="181">
        <f t="shared" si="211"/>
        <v>0</v>
      </c>
      <c r="AL242" s="102">
        <f t="shared" si="212"/>
        <v>1457.5985016773229</v>
      </c>
      <c r="AM242" s="103">
        <v>1563.2489034800747</v>
      </c>
      <c r="AN242" s="97">
        <v>1360.12</v>
      </c>
      <c r="AO242" s="97">
        <f t="shared" si="213"/>
        <v>203.12890348007477</v>
      </c>
      <c r="AP242" s="97">
        <f t="shared" si="214"/>
        <v>0</v>
      </c>
      <c r="AQ242" s="252">
        <f t="shared" si="215"/>
        <v>203.12890348007477</v>
      </c>
      <c r="AR242" s="103">
        <v>62.330978933317773</v>
      </c>
      <c r="AS242" s="97">
        <v>0</v>
      </c>
      <c r="AT242" s="99">
        <f t="shared" si="216"/>
        <v>62.330978933317773</v>
      </c>
      <c r="AU242" s="181">
        <f t="shared" si="217"/>
        <v>0</v>
      </c>
      <c r="AV242" s="100">
        <f t="shared" si="218"/>
        <v>62.330978933317773</v>
      </c>
      <c r="AW242" s="103">
        <v>1198.8072770449278</v>
      </c>
      <c r="AX242" s="97">
        <v>1540.2499999999998</v>
      </c>
      <c r="AY242" s="97">
        <f t="shared" si="219"/>
        <v>0</v>
      </c>
      <c r="AZ242" s="97">
        <f t="shared" si="220"/>
        <v>-341.44272295507199</v>
      </c>
      <c r="BA242" s="102">
        <f t="shared" si="221"/>
        <v>-341.44272295507199</v>
      </c>
      <c r="BB242" s="103">
        <v>4536.3167713836328</v>
      </c>
      <c r="BC242" s="97">
        <v>4831.1900000000005</v>
      </c>
      <c r="BD242" s="99">
        <f t="shared" si="222"/>
        <v>0</v>
      </c>
      <c r="BE242" s="181">
        <f t="shared" si="223"/>
        <v>-294.87322861636767</v>
      </c>
      <c r="BF242" s="100">
        <f t="shared" si="224"/>
        <v>-294.87322861636767</v>
      </c>
      <c r="BG242" s="103">
        <v>31549.593987449232</v>
      </c>
      <c r="BH242" s="97">
        <v>61592.882986081713</v>
      </c>
      <c r="BI242" s="97">
        <f t="shared" si="225"/>
        <v>0</v>
      </c>
      <c r="BJ242" s="97">
        <f t="shared" si="226"/>
        <v>-30043.288998632481</v>
      </c>
      <c r="BK242" s="252">
        <f t="shared" si="227"/>
        <v>-30043.288998632481</v>
      </c>
      <c r="BL242" s="103">
        <v>5204.4519390865671</v>
      </c>
      <c r="BM242" s="97">
        <v>6132.9733110933412</v>
      </c>
      <c r="BN242" s="99">
        <f t="shared" si="228"/>
        <v>0</v>
      </c>
      <c r="BO242" s="181">
        <f t="shared" si="229"/>
        <v>-928.52137200677407</v>
      </c>
      <c r="BP242" s="100">
        <f t="shared" si="230"/>
        <v>-928.52137200677407</v>
      </c>
      <c r="BQ242" s="103">
        <v>5.1149697352967749</v>
      </c>
      <c r="BR242" s="97">
        <v>0</v>
      </c>
      <c r="BS242" s="97">
        <f t="shared" si="231"/>
        <v>5.1149697352967749</v>
      </c>
      <c r="BT242" s="97">
        <f t="shared" si="232"/>
        <v>0</v>
      </c>
      <c r="BU242" s="102">
        <f t="shared" si="233"/>
        <v>5.1149697352967749</v>
      </c>
      <c r="BV242" s="103">
        <v>7207.2884293970383</v>
      </c>
      <c r="BW242" s="97">
        <v>8977.31</v>
      </c>
      <c r="BX242" s="99">
        <f t="shared" si="234"/>
        <v>0</v>
      </c>
      <c r="BY242" s="101">
        <f t="shared" si="235"/>
        <v>-1770.0215706029612</v>
      </c>
      <c r="BZ242" s="250">
        <f t="shared" si="236"/>
        <v>-1770.0215706029612</v>
      </c>
      <c r="CA242" s="103">
        <v>0</v>
      </c>
      <c r="CB242" s="97">
        <v>0</v>
      </c>
      <c r="CC242" s="97">
        <f t="shared" si="237"/>
        <v>0</v>
      </c>
      <c r="CD242" s="97">
        <f t="shared" si="238"/>
        <v>0</v>
      </c>
      <c r="CE242" s="102">
        <f t="shared" si="239"/>
        <v>0</v>
      </c>
      <c r="CF242" s="254">
        <f t="shared" si="246"/>
        <v>109223.66141046459</v>
      </c>
      <c r="CG242" s="97">
        <f t="shared" si="241"/>
        <v>140916.20110697576</v>
      </c>
      <c r="CH242" s="97">
        <f t="shared" si="242"/>
        <v>0</v>
      </c>
      <c r="CI242" s="104">
        <f t="shared" si="243"/>
        <v>-31692.539696511172</v>
      </c>
      <c r="CJ242" s="97">
        <f t="shared" si="244"/>
        <v>-31692.539696511172</v>
      </c>
      <c r="CK242" s="259">
        <f t="shared" si="193"/>
        <v>1.2901618503467853</v>
      </c>
      <c r="CL242" s="107">
        <v>5461.06</v>
      </c>
      <c r="CM242" s="108">
        <v>10615.8</v>
      </c>
      <c r="CN242" s="176"/>
      <c r="CR242" s="133"/>
      <c r="CS242" s="133"/>
    </row>
    <row r="243" spans="1:97" ht="15.75" customHeight="1" x14ac:dyDescent="0.2">
      <c r="A243" s="225">
        <v>237</v>
      </c>
      <c r="B243" s="223" t="s">
        <v>263</v>
      </c>
      <c r="C243" s="94">
        <v>1882.17</v>
      </c>
      <c r="D243" s="95">
        <v>7509.4541482599143</v>
      </c>
      <c r="E243" s="95">
        <v>8154.9984778860235</v>
      </c>
      <c r="F243" s="96">
        <f t="shared" si="194"/>
        <v>0</v>
      </c>
      <c r="G243" s="97">
        <f t="shared" si="195"/>
        <v>-645.54432962610917</v>
      </c>
      <c r="H243" s="164">
        <f t="shared" si="196"/>
        <v>-645.54432962610917</v>
      </c>
      <c r="I243" s="165">
        <v>13583.366221069095</v>
      </c>
      <c r="J243" s="95">
        <v>14057.721748000002</v>
      </c>
      <c r="K243" s="97">
        <f t="shared" si="197"/>
        <v>0</v>
      </c>
      <c r="L243" s="97">
        <f t="shared" si="198"/>
        <v>-474.35552693090722</v>
      </c>
      <c r="M243" s="166">
        <f t="shared" si="199"/>
        <v>-474.35552693090722</v>
      </c>
      <c r="N243" s="103">
        <v>7835.8794795501672</v>
      </c>
      <c r="O243" s="98">
        <v>6808.3200000000006</v>
      </c>
      <c r="P243" s="99">
        <f t="shared" si="200"/>
        <v>1027.5594795501665</v>
      </c>
      <c r="Q243" s="99">
        <f t="shared" si="201"/>
        <v>0</v>
      </c>
      <c r="R243" s="102">
        <f t="shared" si="202"/>
        <v>1027.5594795501665</v>
      </c>
      <c r="S243" s="103">
        <v>333.0459458739569</v>
      </c>
      <c r="T243" s="97">
        <v>358.04</v>
      </c>
      <c r="U243" s="99">
        <f t="shared" si="203"/>
        <v>0</v>
      </c>
      <c r="V243" s="101">
        <f t="shared" si="204"/>
        <v>-24.994054126043125</v>
      </c>
      <c r="W243" s="102">
        <v>-24.994054126043125</v>
      </c>
      <c r="X243" s="103">
        <v>7982.3832989606944</v>
      </c>
      <c r="Y243" s="97">
        <v>7032.1133333333346</v>
      </c>
      <c r="Z243" s="99">
        <f t="shared" si="205"/>
        <v>950.26996562735985</v>
      </c>
      <c r="AA243" s="101">
        <f t="shared" si="206"/>
        <v>0</v>
      </c>
      <c r="AB243" s="102">
        <v>950.26996562735985</v>
      </c>
      <c r="AC243" s="103">
        <v>0</v>
      </c>
      <c r="AD243" s="97">
        <v>0</v>
      </c>
      <c r="AE243" s="97">
        <f t="shared" si="207"/>
        <v>0</v>
      </c>
      <c r="AF243" s="97">
        <f t="shared" si="208"/>
        <v>0</v>
      </c>
      <c r="AG243" s="252">
        <f t="shared" si="209"/>
        <v>0</v>
      </c>
      <c r="AH243" s="103">
        <v>11522.05111398406</v>
      </c>
      <c r="AI243" s="97">
        <v>17598.735094864824</v>
      </c>
      <c r="AJ243" s="99">
        <f t="shared" si="210"/>
        <v>0</v>
      </c>
      <c r="AK243" s="181">
        <f t="shared" si="211"/>
        <v>-6076.6839808807636</v>
      </c>
      <c r="AL243" s="102">
        <f t="shared" si="212"/>
        <v>-6076.6839808807636</v>
      </c>
      <c r="AM243" s="103">
        <v>497.66855112426123</v>
      </c>
      <c r="AN243" s="97">
        <v>415.32</v>
      </c>
      <c r="AO243" s="97">
        <f t="shared" si="213"/>
        <v>82.348551124261235</v>
      </c>
      <c r="AP243" s="97">
        <f t="shared" si="214"/>
        <v>0</v>
      </c>
      <c r="AQ243" s="252">
        <f t="shared" si="215"/>
        <v>82.348551124261235</v>
      </c>
      <c r="AR243" s="103">
        <v>18.813390671952796</v>
      </c>
      <c r="AS243" s="97">
        <v>0</v>
      </c>
      <c r="AT243" s="99">
        <f t="shared" si="216"/>
        <v>18.813390671952796</v>
      </c>
      <c r="AU243" s="181">
        <f t="shared" si="217"/>
        <v>0</v>
      </c>
      <c r="AV243" s="100">
        <f t="shared" si="218"/>
        <v>18.813390671952796</v>
      </c>
      <c r="AW243" s="103">
        <v>607.76669455925094</v>
      </c>
      <c r="AX243" s="97">
        <v>822.59</v>
      </c>
      <c r="AY243" s="97">
        <f t="shared" si="219"/>
        <v>0</v>
      </c>
      <c r="AZ243" s="97">
        <f t="shared" si="220"/>
        <v>-214.8233054407491</v>
      </c>
      <c r="BA243" s="102">
        <f t="shared" si="221"/>
        <v>-214.8233054407491</v>
      </c>
      <c r="BB243" s="103">
        <v>919.25594202815694</v>
      </c>
      <c r="BC243" s="97">
        <v>1218.8899999999999</v>
      </c>
      <c r="BD243" s="99">
        <f t="shared" si="222"/>
        <v>0</v>
      </c>
      <c r="BE243" s="181">
        <f t="shared" si="223"/>
        <v>-299.63405797184294</v>
      </c>
      <c r="BF243" s="100">
        <f t="shared" si="224"/>
        <v>-299.63405797184294</v>
      </c>
      <c r="BG243" s="103">
        <v>14530.700286908628</v>
      </c>
      <c r="BH243" s="97">
        <v>4535.4049311556</v>
      </c>
      <c r="BI243" s="97">
        <f t="shared" si="225"/>
        <v>9995.2953557530273</v>
      </c>
      <c r="BJ243" s="97">
        <f t="shared" si="226"/>
        <v>0</v>
      </c>
      <c r="BK243" s="252">
        <f t="shared" si="227"/>
        <v>9995.2953557530273</v>
      </c>
      <c r="BL243" s="103">
        <v>1532.4730601442241</v>
      </c>
      <c r="BM243" s="97">
        <v>2747.7605386231617</v>
      </c>
      <c r="BN243" s="99">
        <f t="shared" si="228"/>
        <v>0</v>
      </c>
      <c r="BO243" s="181">
        <f t="shared" si="229"/>
        <v>-1215.2874784789376</v>
      </c>
      <c r="BP243" s="100">
        <f t="shared" si="230"/>
        <v>-1215.2874784789376</v>
      </c>
      <c r="BQ243" s="103">
        <v>4.5171849462810938</v>
      </c>
      <c r="BR243" s="97">
        <v>0</v>
      </c>
      <c r="BS243" s="97">
        <f t="shared" si="231"/>
        <v>4.5171849462810938</v>
      </c>
      <c r="BT243" s="97">
        <f t="shared" si="232"/>
        <v>0</v>
      </c>
      <c r="BU243" s="102">
        <f t="shared" si="233"/>
        <v>4.5171849462810938</v>
      </c>
      <c r="BV243" s="103">
        <v>4025.0185814324909</v>
      </c>
      <c r="BW243" s="97">
        <v>4449.16</v>
      </c>
      <c r="BX243" s="99">
        <f t="shared" si="234"/>
        <v>0</v>
      </c>
      <c r="BY243" s="101">
        <f t="shared" si="235"/>
        <v>-424.14141856750894</v>
      </c>
      <c r="BZ243" s="250">
        <f t="shared" si="236"/>
        <v>-424.14141856750894</v>
      </c>
      <c r="CA243" s="103">
        <v>4984.6158528649676</v>
      </c>
      <c r="CB243" s="97">
        <v>4283.8099999999995</v>
      </c>
      <c r="CC243" s="97">
        <f t="shared" si="237"/>
        <v>700.80585286496807</v>
      </c>
      <c r="CD243" s="97">
        <f t="shared" si="238"/>
        <v>0</v>
      </c>
      <c r="CE243" s="102">
        <f t="shared" si="239"/>
        <v>700.80585286496807</v>
      </c>
      <c r="CF243" s="254">
        <f t="shared" si="246"/>
        <v>75887.009752378101</v>
      </c>
      <c r="CG243" s="97">
        <f t="shared" si="241"/>
        <v>72482.864123862935</v>
      </c>
      <c r="CH243" s="97">
        <f t="shared" si="242"/>
        <v>3404.1456285151653</v>
      </c>
      <c r="CI243" s="104">
        <f t="shared" si="243"/>
        <v>0</v>
      </c>
      <c r="CJ243" s="97">
        <f t="shared" si="244"/>
        <v>3404.1456285151653</v>
      </c>
      <c r="CK243" s="259">
        <f t="shared" si="193"/>
        <v>0.95514191902378276</v>
      </c>
      <c r="CL243" s="107">
        <v>5991.31</v>
      </c>
      <c r="CM243" s="108">
        <v>7577.3099999999995</v>
      </c>
      <c r="CN243" s="176"/>
      <c r="CR243" s="133"/>
      <c r="CS243" s="133"/>
    </row>
    <row r="244" spans="1:97" ht="15.75" customHeight="1" x14ac:dyDescent="0.2">
      <c r="A244" s="225">
        <v>238</v>
      </c>
      <c r="B244" s="223" t="s">
        <v>264</v>
      </c>
      <c r="C244" s="94">
        <v>3774.5899999999997</v>
      </c>
      <c r="D244" s="95">
        <v>15220.154410614497</v>
      </c>
      <c r="E244" s="95">
        <v>16004.795908915488</v>
      </c>
      <c r="F244" s="96">
        <f t="shared" si="194"/>
        <v>0</v>
      </c>
      <c r="G244" s="97">
        <f t="shared" si="195"/>
        <v>-784.64149830099086</v>
      </c>
      <c r="H244" s="164">
        <f t="shared" si="196"/>
        <v>-784.64149830099086</v>
      </c>
      <c r="I244" s="165">
        <v>23895.518492136282</v>
      </c>
      <c r="J244" s="95">
        <v>21451.890904000004</v>
      </c>
      <c r="K244" s="97">
        <f t="shared" si="197"/>
        <v>2443.6275881362781</v>
      </c>
      <c r="L244" s="97">
        <f t="shared" si="198"/>
        <v>0</v>
      </c>
      <c r="M244" s="166">
        <f t="shared" si="199"/>
        <v>2443.6275881362781</v>
      </c>
      <c r="N244" s="103">
        <v>14125.618493455804</v>
      </c>
      <c r="O244" s="98">
        <v>12516.58</v>
      </c>
      <c r="P244" s="99">
        <f t="shared" si="200"/>
        <v>1609.0384934558042</v>
      </c>
      <c r="Q244" s="99">
        <f t="shared" si="201"/>
        <v>0</v>
      </c>
      <c r="R244" s="102">
        <f t="shared" si="202"/>
        <v>1609.0384934558042</v>
      </c>
      <c r="S244" s="103">
        <v>688.81619108336372</v>
      </c>
      <c r="T244" s="97">
        <v>762.82999999999981</v>
      </c>
      <c r="U244" s="99">
        <f t="shared" si="203"/>
        <v>0</v>
      </c>
      <c r="V244" s="101">
        <f t="shared" si="204"/>
        <v>-74.013808916636094</v>
      </c>
      <c r="W244" s="102">
        <v>-74.013808916636094</v>
      </c>
      <c r="X244" s="103">
        <v>19644.913109070247</v>
      </c>
      <c r="Y244" s="97">
        <v>14064.196666666669</v>
      </c>
      <c r="Z244" s="99">
        <f t="shared" si="205"/>
        <v>5580.7164424035782</v>
      </c>
      <c r="AA244" s="101">
        <f t="shared" si="206"/>
        <v>0</v>
      </c>
      <c r="AB244" s="102">
        <v>5580.7164424035782</v>
      </c>
      <c r="AC244" s="103">
        <v>0</v>
      </c>
      <c r="AD244" s="97">
        <v>0</v>
      </c>
      <c r="AE244" s="97">
        <f t="shared" si="207"/>
        <v>0</v>
      </c>
      <c r="AF244" s="97">
        <f t="shared" si="208"/>
        <v>0</v>
      </c>
      <c r="AG244" s="252">
        <f t="shared" si="209"/>
        <v>0</v>
      </c>
      <c r="AH244" s="103">
        <v>22232.917637929455</v>
      </c>
      <c r="AI244" s="97">
        <v>13214.617595575493</v>
      </c>
      <c r="AJ244" s="99">
        <f t="shared" si="210"/>
        <v>9018.3000423539615</v>
      </c>
      <c r="AK244" s="181">
        <f t="shared" si="211"/>
        <v>0</v>
      </c>
      <c r="AL244" s="102">
        <f t="shared" si="212"/>
        <v>9018.3000423539615</v>
      </c>
      <c r="AM244" s="103">
        <v>1019.0853683945054</v>
      </c>
      <c r="AN244" s="97">
        <v>877.21999999999991</v>
      </c>
      <c r="AO244" s="97">
        <f t="shared" si="213"/>
        <v>141.86536839450548</v>
      </c>
      <c r="AP244" s="97">
        <f t="shared" si="214"/>
        <v>0</v>
      </c>
      <c r="AQ244" s="252">
        <f t="shared" si="215"/>
        <v>141.86536839450548</v>
      </c>
      <c r="AR244" s="103">
        <v>37.735391605418229</v>
      </c>
      <c r="AS244" s="97">
        <v>0</v>
      </c>
      <c r="AT244" s="99">
        <f t="shared" si="216"/>
        <v>37.735391605418229</v>
      </c>
      <c r="AU244" s="181">
        <f t="shared" si="217"/>
        <v>0</v>
      </c>
      <c r="AV244" s="100">
        <f t="shared" si="218"/>
        <v>37.735391605418229</v>
      </c>
      <c r="AW244" s="103">
        <v>1217.2416951999321</v>
      </c>
      <c r="AX244" s="97">
        <v>1944</v>
      </c>
      <c r="AY244" s="97">
        <f t="shared" si="219"/>
        <v>0</v>
      </c>
      <c r="AZ244" s="97">
        <f t="shared" si="220"/>
        <v>-726.75830480006789</v>
      </c>
      <c r="BA244" s="102">
        <f t="shared" si="221"/>
        <v>-726.75830480006789</v>
      </c>
      <c r="BB244" s="103">
        <v>2134.3697726200962</v>
      </c>
      <c r="BC244" s="97">
        <v>2390.7200000000003</v>
      </c>
      <c r="BD244" s="99">
        <f t="shared" si="222"/>
        <v>0</v>
      </c>
      <c r="BE244" s="181">
        <f t="shared" si="223"/>
        <v>-256.35022737990403</v>
      </c>
      <c r="BF244" s="100">
        <f t="shared" si="224"/>
        <v>-256.35022737990403</v>
      </c>
      <c r="BG244" s="103">
        <v>27398.117837373778</v>
      </c>
      <c r="BH244" s="97">
        <v>25729.529862311203</v>
      </c>
      <c r="BI244" s="97">
        <f t="shared" si="225"/>
        <v>1668.5879750625754</v>
      </c>
      <c r="BJ244" s="97">
        <f t="shared" si="226"/>
        <v>0</v>
      </c>
      <c r="BK244" s="252">
        <f t="shared" si="227"/>
        <v>1668.5879750625754</v>
      </c>
      <c r="BL244" s="103">
        <v>3136.5447675378746</v>
      </c>
      <c r="BM244" s="97">
        <v>4670.2113807500864</v>
      </c>
      <c r="BN244" s="99">
        <f t="shared" si="228"/>
        <v>0</v>
      </c>
      <c r="BO244" s="181">
        <f t="shared" si="229"/>
        <v>-1533.6666132122118</v>
      </c>
      <c r="BP244" s="100">
        <f t="shared" si="230"/>
        <v>-1533.6666132122118</v>
      </c>
      <c r="BQ244" s="103">
        <v>6.0384729767970491</v>
      </c>
      <c r="BR244" s="97">
        <v>0</v>
      </c>
      <c r="BS244" s="97">
        <f t="shared" si="231"/>
        <v>6.0384729767970491</v>
      </c>
      <c r="BT244" s="97">
        <f t="shared" si="232"/>
        <v>0</v>
      </c>
      <c r="BU244" s="102">
        <f t="shared" si="233"/>
        <v>6.0384729767970491</v>
      </c>
      <c r="BV244" s="103">
        <v>8137.4454039802322</v>
      </c>
      <c r="BW244" s="97">
        <v>9154.31</v>
      </c>
      <c r="BX244" s="99">
        <f t="shared" si="234"/>
        <v>0</v>
      </c>
      <c r="BY244" s="101">
        <f t="shared" si="235"/>
        <v>-1016.8645960197673</v>
      </c>
      <c r="BZ244" s="250">
        <f t="shared" si="236"/>
        <v>-1016.8645960197673</v>
      </c>
      <c r="CA244" s="103">
        <v>10430.222956021718</v>
      </c>
      <c r="CB244" s="97">
        <v>8755.7000000000007</v>
      </c>
      <c r="CC244" s="97">
        <f t="shared" si="237"/>
        <v>1674.5229560217176</v>
      </c>
      <c r="CD244" s="97">
        <f t="shared" si="238"/>
        <v>0</v>
      </c>
      <c r="CE244" s="102">
        <f t="shared" si="239"/>
        <v>1674.5229560217176</v>
      </c>
      <c r="CF244" s="254">
        <f t="shared" si="246"/>
        <v>149324.74</v>
      </c>
      <c r="CG244" s="97">
        <f t="shared" si="241"/>
        <v>131536.60231821894</v>
      </c>
      <c r="CH244" s="97">
        <f t="shared" si="242"/>
        <v>17788.137681781052</v>
      </c>
      <c r="CI244" s="104">
        <f t="shared" si="243"/>
        <v>0</v>
      </c>
      <c r="CJ244" s="97">
        <f t="shared" si="244"/>
        <v>17788.137681781052</v>
      </c>
      <c r="CK244" s="259">
        <f t="shared" si="193"/>
        <v>0.88087615165590738</v>
      </c>
      <c r="CL244" s="107">
        <v>11348.31</v>
      </c>
      <c r="CM244" s="108">
        <v>14678.220000000001</v>
      </c>
      <c r="CN244" s="176"/>
      <c r="CR244" s="133"/>
      <c r="CS244" s="133"/>
    </row>
    <row r="245" spans="1:97" ht="15.75" customHeight="1" x14ac:dyDescent="0.2">
      <c r="A245" s="225">
        <v>239</v>
      </c>
      <c r="B245" s="223" t="s">
        <v>265</v>
      </c>
      <c r="C245" s="94">
        <v>5904.4299999999994</v>
      </c>
      <c r="D245" s="95">
        <v>11887.023571853995</v>
      </c>
      <c r="E245" s="95">
        <v>12377.276069298101</v>
      </c>
      <c r="F245" s="96">
        <f t="shared" si="194"/>
        <v>0</v>
      </c>
      <c r="G245" s="97">
        <f t="shared" si="195"/>
        <v>-490.25249744410576</v>
      </c>
      <c r="H245" s="164">
        <f t="shared" si="196"/>
        <v>-490.25249744410576</v>
      </c>
      <c r="I245" s="165">
        <v>16011.837271706936</v>
      </c>
      <c r="J245" s="95">
        <v>21106.846471032008</v>
      </c>
      <c r="K245" s="97">
        <f t="shared" si="197"/>
        <v>0</v>
      </c>
      <c r="L245" s="97">
        <f t="shared" si="198"/>
        <v>-5095.0091993250717</v>
      </c>
      <c r="M245" s="166">
        <f t="shared" si="199"/>
        <v>-5095.0091993250717</v>
      </c>
      <c r="N245" s="103">
        <v>23540.163243167077</v>
      </c>
      <c r="O245" s="98">
        <v>20742.509999999995</v>
      </c>
      <c r="P245" s="99">
        <f t="shared" si="200"/>
        <v>2797.6532431670821</v>
      </c>
      <c r="Q245" s="99">
        <f t="shared" si="201"/>
        <v>0</v>
      </c>
      <c r="R245" s="102">
        <f t="shared" si="202"/>
        <v>2797.6532431670821</v>
      </c>
      <c r="S245" s="103">
        <v>519.58600268563407</v>
      </c>
      <c r="T245" s="97">
        <v>847.93</v>
      </c>
      <c r="U245" s="99">
        <f t="shared" si="203"/>
        <v>0</v>
      </c>
      <c r="V245" s="101">
        <f t="shared" si="204"/>
        <v>-328.34399731436588</v>
      </c>
      <c r="W245" s="102">
        <v>-328.34399731436588</v>
      </c>
      <c r="X245" s="103">
        <v>0</v>
      </c>
      <c r="Y245" s="97">
        <v>0</v>
      </c>
      <c r="Z245" s="99">
        <f t="shared" si="205"/>
        <v>0</v>
      </c>
      <c r="AA245" s="101">
        <f t="shared" si="206"/>
        <v>0</v>
      </c>
      <c r="AB245" s="102">
        <v>0</v>
      </c>
      <c r="AC245" s="103">
        <v>0</v>
      </c>
      <c r="AD245" s="97">
        <v>0</v>
      </c>
      <c r="AE245" s="97">
        <f t="shared" si="207"/>
        <v>0</v>
      </c>
      <c r="AF245" s="97">
        <f t="shared" si="208"/>
        <v>0</v>
      </c>
      <c r="AG245" s="252">
        <f t="shared" si="209"/>
        <v>0</v>
      </c>
      <c r="AH245" s="103">
        <v>35561.039609243322</v>
      </c>
      <c r="AI245" s="97">
        <v>22407.822732602461</v>
      </c>
      <c r="AJ245" s="99">
        <f t="shared" si="210"/>
        <v>13153.216876640861</v>
      </c>
      <c r="AK245" s="181">
        <f t="shared" si="211"/>
        <v>0</v>
      </c>
      <c r="AL245" s="102">
        <f t="shared" si="212"/>
        <v>13153.216876640861</v>
      </c>
      <c r="AM245" s="103">
        <v>2155.1039221877386</v>
      </c>
      <c r="AN245" s="97">
        <v>1892.8700000000001</v>
      </c>
      <c r="AO245" s="97">
        <f t="shared" si="213"/>
        <v>262.23392218773847</v>
      </c>
      <c r="AP245" s="97">
        <f t="shared" si="214"/>
        <v>0</v>
      </c>
      <c r="AQ245" s="252">
        <f t="shared" si="215"/>
        <v>262.23392218773847</v>
      </c>
      <c r="AR245" s="103">
        <v>106.28133989719323</v>
      </c>
      <c r="AS245" s="97">
        <v>0</v>
      </c>
      <c r="AT245" s="99">
        <f t="shared" si="216"/>
        <v>106.28133989719323</v>
      </c>
      <c r="AU245" s="181">
        <f t="shared" si="217"/>
        <v>0</v>
      </c>
      <c r="AV245" s="100">
        <f t="shared" si="218"/>
        <v>106.28133989719323</v>
      </c>
      <c r="AW245" s="103">
        <v>2305.6645106327719</v>
      </c>
      <c r="AX245" s="97">
        <v>0</v>
      </c>
      <c r="AY245" s="97">
        <f t="shared" si="219"/>
        <v>2305.6645106327719</v>
      </c>
      <c r="AZ245" s="97">
        <f t="shared" si="220"/>
        <v>0</v>
      </c>
      <c r="BA245" s="102">
        <f t="shared" si="221"/>
        <v>2305.6645106327719</v>
      </c>
      <c r="BB245" s="103">
        <v>15767.692096927156</v>
      </c>
      <c r="BC245" s="97">
        <v>17485.669999999998</v>
      </c>
      <c r="BD245" s="99">
        <f t="shared" si="222"/>
        <v>0</v>
      </c>
      <c r="BE245" s="181">
        <f t="shared" si="223"/>
        <v>-1717.9779030728423</v>
      </c>
      <c r="BF245" s="100">
        <f t="shared" si="224"/>
        <v>-1717.9779030728423</v>
      </c>
      <c r="BG245" s="103">
        <v>59988.698733660465</v>
      </c>
      <c r="BH245" s="97">
        <v>135847.09984527522</v>
      </c>
      <c r="BI245" s="97">
        <f t="shared" si="225"/>
        <v>0</v>
      </c>
      <c r="BJ245" s="97">
        <f t="shared" si="226"/>
        <v>-75858.401111614759</v>
      </c>
      <c r="BK245" s="252">
        <f t="shared" si="227"/>
        <v>-75858.401111614759</v>
      </c>
      <c r="BL245" s="103">
        <v>8249.626654094187</v>
      </c>
      <c r="BM245" s="97">
        <v>7441.9904122583166</v>
      </c>
      <c r="BN245" s="99">
        <f t="shared" si="228"/>
        <v>807.63624183587035</v>
      </c>
      <c r="BO245" s="181">
        <f t="shared" si="229"/>
        <v>0</v>
      </c>
      <c r="BP245" s="100">
        <f t="shared" si="230"/>
        <v>807.63624183587035</v>
      </c>
      <c r="BQ245" s="103">
        <v>4.5080026949225207</v>
      </c>
      <c r="BR245" s="97">
        <v>0</v>
      </c>
      <c r="BS245" s="97">
        <f t="shared" si="231"/>
        <v>4.5080026949225207</v>
      </c>
      <c r="BT245" s="97">
        <f t="shared" si="232"/>
        <v>0</v>
      </c>
      <c r="BU245" s="102">
        <f t="shared" si="233"/>
        <v>4.5080026949225207</v>
      </c>
      <c r="BV245" s="103">
        <v>13512.723067110957</v>
      </c>
      <c r="BW245" s="97">
        <v>29995.91</v>
      </c>
      <c r="BX245" s="99">
        <f t="shared" si="234"/>
        <v>0</v>
      </c>
      <c r="BY245" s="101">
        <f t="shared" si="235"/>
        <v>-16483.186932889043</v>
      </c>
      <c r="BZ245" s="250">
        <f t="shared" si="236"/>
        <v>-16483.186932889043</v>
      </c>
      <c r="CA245" s="103">
        <v>0</v>
      </c>
      <c r="CB245" s="97">
        <v>0</v>
      </c>
      <c r="CC245" s="97">
        <f t="shared" si="237"/>
        <v>0</v>
      </c>
      <c r="CD245" s="97">
        <f t="shared" si="238"/>
        <v>0</v>
      </c>
      <c r="CE245" s="102">
        <f t="shared" si="239"/>
        <v>0</v>
      </c>
      <c r="CF245" s="254">
        <f t="shared" si="246"/>
        <v>189609.94802586237</v>
      </c>
      <c r="CG245" s="97">
        <f t="shared" si="241"/>
        <v>270145.92553046608</v>
      </c>
      <c r="CH245" s="97">
        <f t="shared" si="242"/>
        <v>0</v>
      </c>
      <c r="CI245" s="104">
        <f t="shared" si="243"/>
        <v>-80535.97750460371</v>
      </c>
      <c r="CJ245" s="97">
        <f t="shared" si="244"/>
        <v>-80535.97750460371</v>
      </c>
      <c r="CK245" s="259">
        <f t="shared" si="193"/>
        <v>1.4247455280859989</v>
      </c>
      <c r="CL245" s="107">
        <v>22967.5</v>
      </c>
      <c r="CM245" s="108">
        <v>18912.880000000005</v>
      </c>
      <c r="CN245" s="176">
        <f t="shared" si="245"/>
        <v>4054.6199999999953</v>
      </c>
      <c r="CR245" s="133"/>
      <c r="CS245" s="133"/>
    </row>
    <row r="246" spans="1:97" ht="15.75" customHeight="1" x14ac:dyDescent="0.2">
      <c r="A246" s="225">
        <v>240</v>
      </c>
      <c r="B246" s="223" t="s">
        <v>266</v>
      </c>
      <c r="C246" s="94">
        <v>3921.7999999999997</v>
      </c>
      <c r="D246" s="95">
        <v>16825.360210225208</v>
      </c>
      <c r="E246" s="95">
        <v>17814.559072433123</v>
      </c>
      <c r="F246" s="96">
        <f t="shared" si="194"/>
        <v>0</v>
      </c>
      <c r="G246" s="97">
        <f t="shared" si="195"/>
        <v>-989.19886220791523</v>
      </c>
      <c r="H246" s="164">
        <f t="shared" si="196"/>
        <v>-989.19886220791523</v>
      </c>
      <c r="I246" s="165">
        <v>29640.459827050734</v>
      </c>
      <c r="J246" s="95">
        <v>30562.280611999999</v>
      </c>
      <c r="K246" s="97">
        <f t="shared" si="197"/>
        <v>0</v>
      </c>
      <c r="L246" s="97">
        <f t="shared" si="198"/>
        <v>-921.82078494926463</v>
      </c>
      <c r="M246" s="166">
        <f t="shared" si="199"/>
        <v>-921.82078494926463</v>
      </c>
      <c r="N246" s="103">
        <v>25269.503740444536</v>
      </c>
      <c r="O246" s="98">
        <v>22059.75</v>
      </c>
      <c r="P246" s="99">
        <f t="shared" si="200"/>
        <v>3209.7537404445357</v>
      </c>
      <c r="Q246" s="99">
        <f t="shared" si="201"/>
        <v>0</v>
      </c>
      <c r="R246" s="102">
        <f t="shared" si="202"/>
        <v>3209.7537404445357</v>
      </c>
      <c r="S246" s="103">
        <v>766.7584899652901</v>
      </c>
      <c r="T246" s="97">
        <v>871.57999999999993</v>
      </c>
      <c r="U246" s="99">
        <f t="shared" si="203"/>
        <v>0</v>
      </c>
      <c r="V246" s="101">
        <f t="shared" si="204"/>
        <v>-104.82151003470983</v>
      </c>
      <c r="W246" s="102">
        <v>-104.82151003470983</v>
      </c>
      <c r="X246" s="103">
        <v>11698.172879925713</v>
      </c>
      <c r="Y246" s="97">
        <v>6715.333333333333</v>
      </c>
      <c r="Z246" s="99">
        <f t="shared" si="205"/>
        <v>4982.8395465923795</v>
      </c>
      <c r="AA246" s="101">
        <f t="shared" si="206"/>
        <v>0</v>
      </c>
      <c r="AB246" s="102">
        <v>4982.8395465923795</v>
      </c>
      <c r="AC246" s="103">
        <v>428.64306513409963</v>
      </c>
      <c r="AD246" s="97">
        <v>591.54</v>
      </c>
      <c r="AE246" s="97">
        <f t="shared" si="207"/>
        <v>0</v>
      </c>
      <c r="AF246" s="97">
        <f t="shared" si="208"/>
        <v>-162.89693486590033</v>
      </c>
      <c r="AG246" s="252">
        <f t="shared" si="209"/>
        <v>-162.89693486590033</v>
      </c>
      <c r="AH246" s="103">
        <v>18605.927066962646</v>
      </c>
      <c r="AI246" s="97">
        <v>16792.515492968607</v>
      </c>
      <c r="AJ246" s="99">
        <f t="shared" si="210"/>
        <v>1813.4115739940389</v>
      </c>
      <c r="AK246" s="181">
        <f t="shared" si="211"/>
        <v>0</v>
      </c>
      <c r="AL246" s="102">
        <f t="shared" si="212"/>
        <v>1813.4115739940389</v>
      </c>
      <c r="AM246" s="103">
        <v>1194.2589878319593</v>
      </c>
      <c r="AN246" s="97">
        <v>1022.7</v>
      </c>
      <c r="AO246" s="97">
        <f t="shared" si="213"/>
        <v>171.55898783195926</v>
      </c>
      <c r="AP246" s="97">
        <f t="shared" si="214"/>
        <v>0</v>
      </c>
      <c r="AQ246" s="252">
        <f t="shared" si="215"/>
        <v>171.55898783195926</v>
      </c>
      <c r="AR246" s="103">
        <v>39.214297846128403</v>
      </c>
      <c r="AS246" s="97">
        <v>0</v>
      </c>
      <c r="AT246" s="99">
        <f t="shared" si="216"/>
        <v>39.214297846128403</v>
      </c>
      <c r="AU246" s="181">
        <f t="shared" si="217"/>
        <v>0</v>
      </c>
      <c r="AV246" s="100">
        <f t="shared" si="218"/>
        <v>39.214297846128403</v>
      </c>
      <c r="AW246" s="103">
        <v>1815.8752002677634</v>
      </c>
      <c r="AX246" s="97">
        <v>1984.5</v>
      </c>
      <c r="AY246" s="97">
        <f t="shared" si="219"/>
        <v>0</v>
      </c>
      <c r="AZ246" s="97">
        <f t="shared" si="220"/>
        <v>-168.62479973223662</v>
      </c>
      <c r="BA246" s="102">
        <f t="shared" si="221"/>
        <v>-168.62479973223662</v>
      </c>
      <c r="BB246" s="103">
        <v>2443.3693258607104</v>
      </c>
      <c r="BC246" s="97">
        <v>4932.7800000000007</v>
      </c>
      <c r="BD246" s="99">
        <f t="shared" si="222"/>
        <v>0</v>
      </c>
      <c r="BE246" s="181">
        <f t="shared" si="223"/>
        <v>-2489.4106741392902</v>
      </c>
      <c r="BF246" s="100">
        <f t="shared" si="224"/>
        <v>-2489.4106741392902</v>
      </c>
      <c r="BG246" s="103">
        <v>25451.780253539026</v>
      </c>
      <c r="BH246" s="97">
        <v>8027.6162175374493</v>
      </c>
      <c r="BI246" s="97">
        <f t="shared" si="225"/>
        <v>17424.164036001577</v>
      </c>
      <c r="BJ246" s="97">
        <f t="shared" si="226"/>
        <v>0</v>
      </c>
      <c r="BK246" s="252">
        <f t="shared" si="227"/>
        <v>17424.164036001577</v>
      </c>
      <c r="BL246" s="103">
        <v>2190.4540890724397</v>
      </c>
      <c r="BM246" s="97">
        <v>4460.2744857100261</v>
      </c>
      <c r="BN246" s="99">
        <f t="shared" si="228"/>
        <v>0</v>
      </c>
      <c r="BO246" s="181">
        <f t="shared" si="229"/>
        <v>-2269.8203966375863</v>
      </c>
      <c r="BP246" s="100">
        <f t="shared" si="230"/>
        <v>-2269.8203966375863</v>
      </c>
      <c r="BQ246" s="103">
        <v>6.2748702849535167</v>
      </c>
      <c r="BR246" s="97">
        <v>0</v>
      </c>
      <c r="BS246" s="97">
        <f t="shared" si="231"/>
        <v>6.2748702849535167</v>
      </c>
      <c r="BT246" s="97">
        <f t="shared" si="232"/>
        <v>0</v>
      </c>
      <c r="BU246" s="102">
        <f t="shared" si="233"/>
        <v>6.2748702849535167</v>
      </c>
      <c r="BV246" s="103">
        <v>7769.3754229954675</v>
      </c>
      <c r="BW246" s="97">
        <v>12069.350000000002</v>
      </c>
      <c r="BX246" s="99">
        <f t="shared" si="234"/>
        <v>0</v>
      </c>
      <c r="BY246" s="101">
        <f t="shared" si="235"/>
        <v>-4299.9745770045347</v>
      </c>
      <c r="BZ246" s="250">
        <f t="shared" si="236"/>
        <v>-4299.9745770045347</v>
      </c>
      <c r="CA246" s="103">
        <v>9809.1329294778297</v>
      </c>
      <c r="CB246" s="97">
        <v>14048.41</v>
      </c>
      <c r="CC246" s="97">
        <f t="shared" si="237"/>
        <v>0</v>
      </c>
      <c r="CD246" s="97">
        <f t="shared" si="238"/>
        <v>-4239.2770705221701</v>
      </c>
      <c r="CE246" s="102">
        <f t="shared" si="239"/>
        <v>-4239.2770705221701</v>
      </c>
      <c r="CF246" s="254">
        <f t="shared" si="246"/>
        <v>153954.56065688451</v>
      </c>
      <c r="CG246" s="97">
        <f t="shared" si="241"/>
        <v>141953.18921398255</v>
      </c>
      <c r="CH246" s="97">
        <f t="shared" si="242"/>
        <v>12001.37144290196</v>
      </c>
      <c r="CI246" s="104">
        <f t="shared" si="243"/>
        <v>0</v>
      </c>
      <c r="CJ246" s="97">
        <f t="shared" si="244"/>
        <v>12001.37144290196</v>
      </c>
      <c r="CK246" s="259">
        <f t="shared" si="193"/>
        <v>0.92204601544965481</v>
      </c>
      <c r="CL246" s="107">
        <v>29271.71</v>
      </c>
      <c r="CM246" s="108">
        <v>14849.530000000002</v>
      </c>
      <c r="CN246" s="176">
        <f t="shared" si="245"/>
        <v>14422.179999999997</v>
      </c>
      <c r="CR246" s="133"/>
      <c r="CS246" s="133"/>
    </row>
    <row r="247" spans="1:97" ht="15.75" customHeight="1" x14ac:dyDescent="0.2">
      <c r="A247" s="225">
        <v>241</v>
      </c>
      <c r="B247" s="223" t="s">
        <v>267</v>
      </c>
      <c r="C247" s="94">
        <v>9477.66</v>
      </c>
      <c r="D247" s="95">
        <v>33822.707995267148</v>
      </c>
      <c r="E247" s="95">
        <v>33649.733495156972</v>
      </c>
      <c r="F247" s="96">
        <f t="shared" si="194"/>
        <v>172.97450011017645</v>
      </c>
      <c r="G247" s="97">
        <f t="shared" si="195"/>
        <v>0</v>
      </c>
      <c r="H247" s="164">
        <f t="shared" si="196"/>
        <v>172.97450011017645</v>
      </c>
      <c r="I247" s="165">
        <v>44321.150652602584</v>
      </c>
      <c r="J247" s="95">
        <v>39931.079076000002</v>
      </c>
      <c r="K247" s="97">
        <f t="shared" si="197"/>
        <v>4390.0715766025824</v>
      </c>
      <c r="L247" s="97">
        <f t="shared" si="198"/>
        <v>0</v>
      </c>
      <c r="M247" s="166">
        <f t="shared" si="199"/>
        <v>4390.0715766025824</v>
      </c>
      <c r="N247" s="103">
        <v>38094.958722311465</v>
      </c>
      <c r="O247" s="98">
        <v>32214.440000000002</v>
      </c>
      <c r="P247" s="99">
        <f t="shared" si="200"/>
        <v>5880.5187223114626</v>
      </c>
      <c r="Q247" s="99">
        <f t="shared" si="201"/>
        <v>0</v>
      </c>
      <c r="R247" s="102">
        <f t="shared" si="202"/>
        <v>5880.5187223114626</v>
      </c>
      <c r="S247" s="103">
        <v>1854.0547044670993</v>
      </c>
      <c r="T247" s="97">
        <v>2043.9700000000003</v>
      </c>
      <c r="U247" s="99">
        <f t="shared" si="203"/>
        <v>0</v>
      </c>
      <c r="V247" s="101">
        <f t="shared" si="204"/>
        <v>-189.91529553290093</v>
      </c>
      <c r="W247" s="102">
        <v>-189.91529553290093</v>
      </c>
      <c r="X247" s="103">
        <v>24095.260240064006</v>
      </c>
      <c r="Y247" s="97">
        <v>18058.986666666671</v>
      </c>
      <c r="Z247" s="99">
        <f t="shared" si="205"/>
        <v>6036.273573397335</v>
      </c>
      <c r="AA247" s="101">
        <f t="shared" si="206"/>
        <v>0</v>
      </c>
      <c r="AB247" s="102">
        <v>6036.273573397335</v>
      </c>
      <c r="AC247" s="103">
        <v>0</v>
      </c>
      <c r="AD247" s="97">
        <v>0</v>
      </c>
      <c r="AE247" s="97">
        <f t="shared" si="207"/>
        <v>0</v>
      </c>
      <c r="AF247" s="97">
        <f t="shared" si="208"/>
        <v>0</v>
      </c>
      <c r="AG247" s="252">
        <f t="shared" si="209"/>
        <v>0</v>
      </c>
      <c r="AH247" s="103">
        <v>53843.934587768832</v>
      </c>
      <c r="AI247" s="97">
        <v>53450.735338312392</v>
      </c>
      <c r="AJ247" s="99">
        <f t="shared" si="210"/>
        <v>393.19924945644016</v>
      </c>
      <c r="AK247" s="181">
        <f t="shared" si="211"/>
        <v>0</v>
      </c>
      <c r="AL247" s="102">
        <f t="shared" si="212"/>
        <v>393.19924945644016</v>
      </c>
      <c r="AM247" s="103">
        <v>2654.0259937168662</v>
      </c>
      <c r="AN247" s="97">
        <v>2276.1999999999998</v>
      </c>
      <c r="AO247" s="97">
        <f t="shared" si="213"/>
        <v>377.82599371686638</v>
      </c>
      <c r="AP247" s="97">
        <f t="shared" si="214"/>
        <v>0</v>
      </c>
      <c r="AQ247" s="252">
        <f t="shared" si="215"/>
        <v>377.82599371686638</v>
      </c>
      <c r="AR247" s="103">
        <v>94.112181405182625</v>
      </c>
      <c r="AS247" s="97">
        <v>0</v>
      </c>
      <c r="AT247" s="99">
        <f t="shared" si="216"/>
        <v>94.112181405182625</v>
      </c>
      <c r="AU247" s="181">
        <f t="shared" si="217"/>
        <v>0</v>
      </c>
      <c r="AV247" s="100">
        <f t="shared" si="218"/>
        <v>94.112181405182625</v>
      </c>
      <c r="AW247" s="103">
        <v>2743.441042708796</v>
      </c>
      <c r="AX247" s="97">
        <v>5949.7100000000009</v>
      </c>
      <c r="AY247" s="97">
        <f t="shared" si="219"/>
        <v>0</v>
      </c>
      <c r="AZ247" s="97">
        <f t="shared" si="220"/>
        <v>-3206.268957291205</v>
      </c>
      <c r="BA247" s="102">
        <f t="shared" si="221"/>
        <v>-3206.268957291205</v>
      </c>
      <c r="BB247" s="103">
        <v>9311.8153498998581</v>
      </c>
      <c r="BC247" s="97">
        <v>7468.57</v>
      </c>
      <c r="BD247" s="99">
        <f t="shared" si="222"/>
        <v>1843.2453498998584</v>
      </c>
      <c r="BE247" s="181">
        <f t="shared" si="223"/>
        <v>0</v>
      </c>
      <c r="BF247" s="100">
        <f t="shared" si="224"/>
        <v>1843.2453498998584</v>
      </c>
      <c r="BG247" s="103">
        <v>73574.976864374243</v>
      </c>
      <c r="BH247" s="97">
        <v>7301.6284101750425</v>
      </c>
      <c r="BI247" s="97">
        <f t="shared" si="225"/>
        <v>66273.348454199207</v>
      </c>
      <c r="BJ247" s="97">
        <f t="shared" si="226"/>
        <v>0</v>
      </c>
      <c r="BK247" s="252">
        <f t="shared" si="227"/>
        <v>66273.348454199207</v>
      </c>
      <c r="BL247" s="103">
        <v>2987.8436826836673</v>
      </c>
      <c r="BM247" s="97">
        <v>5515.0815129874836</v>
      </c>
      <c r="BN247" s="99">
        <f t="shared" si="228"/>
        <v>0</v>
      </c>
      <c r="BO247" s="181">
        <f t="shared" si="229"/>
        <v>-2527.2378303038163</v>
      </c>
      <c r="BP247" s="100">
        <f t="shared" si="230"/>
        <v>-2527.2378303038163</v>
      </c>
      <c r="BQ247" s="103">
        <v>3.6437099443746304</v>
      </c>
      <c r="BR247" s="97">
        <v>0</v>
      </c>
      <c r="BS247" s="97">
        <f t="shared" si="231"/>
        <v>3.6437099443746304</v>
      </c>
      <c r="BT247" s="97">
        <f t="shared" si="232"/>
        <v>0</v>
      </c>
      <c r="BU247" s="102">
        <f t="shared" si="233"/>
        <v>3.6437099443746304</v>
      </c>
      <c r="BV247" s="103">
        <v>18655.77887429763</v>
      </c>
      <c r="BW247" s="97">
        <v>31362.050000000003</v>
      </c>
      <c r="BX247" s="99">
        <f t="shared" si="234"/>
        <v>0</v>
      </c>
      <c r="BY247" s="101">
        <f t="shared" si="235"/>
        <v>-12706.271125702373</v>
      </c>
      <c r="BZ247" s="250">
        <f t="shared" si="236"/>
        <v>-12706.271125702373</v>
      </c>
      <c r="CA247" s="103">
        <v>19347.404320293008</v>
      </c>
      <c r="CB247" s="97">
        <v>7101.4099999999989</v>
      </c>
      <c r="CC247" s="97">
        <f t="shared" si="237"/>
        <v>12245.994320293008</v>
      </c>
      <c r="CD247" s="97">
        <f t="shared" si="238"/>
        <v>0</v>
      </c>
      <c r="CE247" s="102">
        <f t="shared" si="239"/>
        <v>12245.994320293008</v>
      </c>
      <c r="CF247" s="254">
        <f t="shared" si="246"/>
        <v>325405.10892180476</v>
      </c>
      <c r="CG247" s="97">
        <f t="shared" si="241"/>
        <v>246323.59449929858</v>
      </c>
      <c r="CH247" s="97">
        <f t="shared" si="242"/>
        <v>79081.514422506181</v>
      </c>
      <c r="CI247" s="104">
        <f t="shared" si="243"/>
        <v>0</v>
      </c>
      <c r="CJ247" s="97">
        <f t="shared" si="244"/>
        <v>79081.514422506181</v>
      </c>
      <c r="CK247" s="259">
        <f t="shared" si="193"/>
        <v>0.7569751910640421</v>
      </c>
      <c r="CL247" s="107">
        <v>27370.91</v>
      </c>
      <c r="CM247" s="108">
        <v>32495.87</v>
      </c>
      <c r="CN247" s="176"/>
      <c r="CR247" s="133"/>
      <c r="CS247" s="133"/>
    </row>
    <row r="248" spans="1:97" ht="15.75" customHeight="1" x14ac:dyDescent="0.2">
      <c r="A248" s="225">
        <v>242</v>
      </c>
      <c r="B248" s="223" t="s">
        <v>268</v>
      </c>
      <c r="C248" s="94">
        <v>2444.6000000000004</v>
      </c>
      <c r="D248" s="95">
        <v>11549.712469458444</v>
      </c>
      <c r="E248" s="95">
        <v>12518.636281707257</v>
      </c>
      <c r="F248" s="96">
        <f t="shared" si="194"/>
        <v>0</v>
      </c>
      <c r="G248" s="97">
        <f t="shared" si="195"/>
        <v>-968.92381224881319</v>
      </c>
      <c r="H248" s="164">
        <f t="shared" si="196"/>
        <v>-968.92381224881319</v>
      </c>
      <c r="I248" s="165">
        <v>18509.614541417854</v>
      </c>
      <c r="J248" s="95">
        <v>18256.098243999997</v>
      </c>
      <c r="K248" s="97">
        <f t="shared" si="197"/>
        <v>253.51629741785655</v>
      </c>
      <c r="L248" s="97">
        <f t="shared" si="198"/>
        <v>0</v>
      </c>
      <c r="M248" s="166">
        <f t="shared" si="199"/>
        <v>253.51629741785655</v>
      </c>
      <c r="N248" s="103">
        <v>9913.0168021767695</v>
      </c>
      <c r="O248" s="98">
        <v>8504.19</v>
      </c>
      <c r="P248" s="99">
        <f t="shared" si="200"/>
        <v>1408.826802176769</v>
      </c>
      <c r="Q248" s="99">
        <f t="shared" si="201"/>
        <v>0</v>
      </c>
      <c r="R248" s="102">
        <f t="shared" si="202"/>
        <v>1408.826802176769</v>
      </c>
      <c r="S248" s="103">
        <v>453.47216879335059</v>
      </c>
      <c r="T248" s="97">
        <v>486.86</v>
      </c>
      <c r="U248" s="99">
        <f t="shared" si="203"/>
        <v>0</v>
      </c>
      <c r="V248" s="101">
        <f t="shared" si="204"/>
        <v>-33.387831206649423</v>
      </c>
      <c r="W248" s="102">
        <v>-33.387831206649423</v>
      </c>
      <c r="X248" s="103">
        <v>6501.3461300517074</v>
      </c>
      <c r="Y248" s="97">
        <v>5204.5783333333329</v>
      </c>
      <c r="Z248" s="99">
        <f t="shared" si="205"/>
        <v>1296.7677967183745</v>
      </c>
      <c r="AA248" s="101">
        <f t="shared" si="206"/>
        <v>0</v>
      </c>
      <c r="AB248" s="102">
        <v>1296.7677967183745</v>
      </c>
      <c r="AC248" s="103">
        <v>0</v>
      </c>
      <c r="AD248" s="97">
        <v>0</v>
      </c>
      <c r="AE248" s="97">
        <f t="shared" si="207"/>
        <v>0</v>
      </c>
      <c r="AF248" s="97">
        <f t="shared" si="208"/>
        <v>0</v>
      </c>
      <c r="AG248" s="252">
        <f t="shared" si="209"/>
        <v>0</v>
      </c>
      <c r="AH248" s="103">
        <v>14150.822796787328</v>
      </c>
      <c r="AI248" s="97">
        <v>8231.9093900368407</v>
      </c>
      <c r="AJ248" s="99">
        <f t="shared" si="210"/>
        <v>5918.9134067504874</v>
      </c>
      <c r="AK248" s="181">
        <f t="shared" si="211"/>
        <v>0</v>
      </c>
      <c r="AL248" s="102">
        <f t="shared" si="212"/>
        <v>5918.9134067504874</v>
      </c>
      <c r="AM248" s="103">
        <v>657.6049564922464</v>
      </c>
      <c r="AN248" s="97">
        <v>548.52</v>
      </c>
      <c r="AO248" s="97">
        <f t="shared" si="213"/>
        <v>109.08495649224642</v>
      </c>
      <c r="AP248" s="97">
        <f t="shared" si="214"/>
        <v>0</v>
      </c>
      <c r="AQ248" s="252">
        <f t="shared" si="215"/>
        <v>109.08495649224642</v>
      </c>
      <c r="AR248" s="103">
        <v>24.43695520439773</v>
      </c>
      <c r="AS248" s="97">
        <v>0</v>
      </c>
      <c r="AT248" s="99">
        <f t="shared" si="216"/>
        <v>24.43695520439773</v>
      </c>
      <c r="AU248" s="181">
        <f t="shared" si="217"/>
        <v>0</v>
      </c>
      <c r="AV248" s="100">
        <f t="shared" si="218"/>
        <v>24.43695520439773</v>
      </c>
      <c r="AW248" s="103">
        <v>726.06616051338665</v>
      </c>
      <c r="AX248" s="97">
        <v>969.38</v>
      </c>
      <c r="AY248" s="97">
        <f t="shared" si="219"/>
        <v>0</v>
      </c>
      <c r="AZ248" s="97">
        <f t="shared" si="220"/>
        <v>-243.31383948661335</v>
      </c>
      <c r="BA248" s="102">
        <f t="shared" si="221"/>
        <v>-243.31383948661335</v>
      </c>
      <c r="BB248" s="103">
        <v>1558.4745908495709</v>
      </c>
      <c r="BC248" s="97">
        <v>1559.6200000000001</v>
      </c>
      <c r="BD248" s="99">
        <f t="shared" si="222"/>
        <v>0</v>
      </c>
      <c r="BE248" s="181">
        <f t="shared" si="223"/>
        <v>-1.1454091504292592</v>
      </c>
      <c r="BF248" s="100">
        <f t="shared" si="224"/>
        <v>-1.1454091504292592</v>
      </c>
      <c r="BG248" s="103">
        <v>18914.202863430477</v>
      </c>
      <c r="BH248" s="97">
        <v>24251.679602543762</v>
      </c>
      <c r="BI248" s="97">
        <f t="shared" si="225"/>
        <v>0</v>
      </c>
      <c r="BJ248" s="97">
        <f t="shared" si="226"/>
        <v>-5337.4767391132846</v>
      </c>
      <c r="BK248" s="252">
        <f t="shared" si="227"/>
        <v>-5337.4767391132846</v>
      </c>
      <c r="BL248" s="103">
        <v>1625.678266417553</v>
      </c>
      <c r="BM248" s="97">
        <v>3644.085572839776</v>
      </c>
      <c r="BN248" s="99">
        <f t="shared" si="228"/>
        <v>0</v>
      </c>
      <c r="BO248" s="181">
        <f t="shared" si="229"/>
        <v>-2018.407306422223</v>
      </c>
      <c r="BP248" s="100">
        <f t="shared" si="230"/>
        <v>-2018.407306422223</v>
      </c>
      <c r="BQ248" s="103">
        <v>4.8894236349807452</v>
      </c>
      <c r="BR248" s="97">
        <v>0</v>
      </c>
      <c r="BS248" s="97">
        <f t="shared" si="231"/>
        <v>4.8894236349807452</v>
      </c>
      <c r="BT248" s="97">
        <f t="shared" si="232"/>
        <v>0</v>
      </c>
      <c r="BU248" s="102">
        <f t="shared" si="233"/>
        <v>4.8894236349807452</v>
      </c>
      <c r="BV248" s="103">
        <v>4905.1879991991145</v>
      </c>
      <c r="BW248" s="97">
        <v>1910.32</v>
      </c>
      <c r="BX248" s="99">
        <f t="shared" si="234"/>
        <v>2994.8679991991148</v>
      </c>
      <c r="BY248" s="101">
        <f t="shared" si="235"/>
        <v>0</v>
      </c>
      <c r="BZ248" s="250">
        <f t="shared" si="236"/>
        <v>2994.8679991991148</v>
      </c>
      <c r="CA248" s="103">
        <v>4853.3938468083179</v>
      </c>
      <c r="CB248" s="97">
        <v>6760.15</v>
      </c>
      <c r="CC248" s="97">
        <f t="shared" si="237"/>
        <v>0</v>
      </c>
      <c r="CD248" s="97">
        <f t="shared" si="238"/>
        <v>-1906.7561531916817</v>
      </c>
      <c r="CE248" s="102">
        <f t="shared" si="239"/>
        <v>-1906.7561531916817</v>
      </c>
      <c r="CF248" s="254">
        <f t="shared" si="246"/>
        <v>94347.919971235504</v>
      </c>
      <c r="CG248" s="97">
        <f t="shared" si="241"/>
        <v>92846.027424460961</v>
      </c>
      <c r="CH248" s="97">
        <f t="shared" si="242"/>
        <v>1501.892546774543</v>
      </c>
      <c r="CI248" s="104">
        <f t="shared" si="243"/>
        <v>0</v>
      </c>
      <c r="CJ248" s="97">
        <f t="shared" si="244"/>
        <v>1501.892546774543</v>
      </c>
      <c r="CK248" s="259">
        <f t="shared" si="193"/>
        <v>0.9840813390774017</v>
      </c>
      <c r="CL248" s="107">
        <v>4153.67</v>
      </c>
      <c r="CM248" s="108">
        <v>9399.3000000000011</v>
      </c>
      <c r="CN248" s="176"/>
      <c r="CR248" s="133"/>
      <c r="CS248" s="133"/>
    </row>
    <row r="249" spans="1:97" ht="15.75" customHeight="1" x14ac:dyDescent="0.2">
      <c r="A249" s="225">
        <v>243</v>
      </c>
      <c r="B249" s="223" t="s">
        <v>269</v>
      </c>
      <c r="C249" s="94">
        <v>4681.3999999999996</v>
      </c>
      <c r="D249" s="95">
        <v>14477.544214272297</v>
      </c>
      <c r="E249" s="95">
        <v>16240.467767026328</v>
      </c>
      <c r="F249" s="96">
        <f t="shared" si="194"/>
        <v>0</v>
      </c>
      <c r="G249" s="97">
        <f t="shared" si="195"/>
        <v>-1762.9235527540313</v>
      </c>
      <c r="H249" s="164">
        <f t="shared" si="196"/>
        <v>-1762.9235527540313</v>
      </c>
      <c r="I249" s="165">
        <v>25033.594670190847</v>
      </c>
      <c r="J249" s="95">
        <v>23913.341840000001</v>
      </c>
      <c r="K249" s="97">
        <f t="shared" si="197"/>
        <v>1120.252830190846</v>
      </c>
      <c r="L249" s="97">
        <f t="shared" si="198"/>
        <v>0</v>
      </c>
      <c r="M249" s="166">
        <f t="shared" si="199"/>
        <v>1120.252830190846</v>
      </c>
      <c r="N249" s="103">
        <v>19027.937934518533</v>
      </c>
      <c r="O249" s="98">
        <v>16221.49</v>
      </c>
      <c r="P249" s="99">
        <f t="shared" si="200"/>
        <v>2806.4479345185337</v>
      </c>
      <c r="Q249" s="99">
        <f t="shared" si="201"/>
        <v>0</v>
      </c>
      <c r="R249" s="102">
        <f t="shared" si="202"/>
        <v>2806.4479345185337</v>
      </c>
      <c r="S249" s="103">
        <v>854.35992683576478</v>
      </c>
      <c r="T249" s="97">
        <v>901.86000000000013</v>
      </c>
      <c r="U249" s="99">
        <f t="shared" si="203"/>
        <v>0</v>
      </c>
      <c r="V249" s="101">
        <f t="shared" si="204"/>
        <v>-47.500073164235346</v>
      </c>
      <c r="W249" s="102">
        <v>-47.500073164235346</v>
      </c>
      <c r="X249" s="103">
        <v>10742.915692483395</v>
      </c>
      <c r="Y249" s="97">
        <v>8909.1733333333341</v>
      </c>
      <c r="Z249" s="99">
        <f t="shared" si="205"/>
        <v>1833.742359150061</v>
      </c>
      <c r="AA249" s="101">
        <f t="shared" si="206"/>
        <v>0</v>
      </c>
      <c r="AB249" s="102">
        <v>1833.742359150061</v>
      </c>
      <c r="AC249" s="103">
        <v>0</v>
      </c>
      <c r="AD249" s="97">
        <v>0</v>
      </c>
      <c r="AE249" s="97">
        <f t="shared" si="207"/>
        <v>0</v>
      </c>
      <c r="AF249" s="97">
        <f t="shared" si="208"/>
        <v>0</v>
      </c>
      <c r="AG249" s="252">
        <f t="shared" si="209"/>
        <v>0</v>
      </c>
      <c r="AH249" s="103">
        <v>26440.697662637554</v>
      </c>
      <c r="AI249" s="97">
        <v>31139.408100015062</v>
      </c>
      <c r="AJ249" s="99">
        <f t="shared" si="210"/>
        <v>0</v>
      </c>
      <c r="AK249" s="181">
        <f t="shared" si="211"/>
        <v>-4698.7104373775073</v>
      </c>
      <c r="AL249" s="102">
        <f t="shared" si="212"/>
        <v>-4698.7104373775073</v>
      </c>
      <c r="AM249" s="103">
        <v>1179.5287938419774</v>
      </c>
      <c r="AN249" s="97">
        <v>1012.95</v>
      </c>
      <c r="AO249" s="97">
        <f t="shared" si="213"/>
        <v>166.57879384197736</v>
      </c>
      <c r="AP249" s="97">
        <f t="shared" si="214"/>
        <v>0</v>
      </c>
      <c r="AQ249" s="252">
        <f t="shared" si="215"/>
        <v>166.57879384197736</v>
      </c>
      <c r="AR249" s="103">
        <v>46.172080913312733</v>
      </c>
      <c r="AS249" s="97">
        <v>0</v>
      </c>
      <c r="AT249" s="99">
        <f t="shared" si="216"/>
        <v>46.172080913312733</v>
      </c>
      <c r="AU249" s="181">
        <f t="shared" si="217"/>
        <v>0</v>
      </c>
      <c r="AV249" s="100">
        <f t="shared" si="218"/>
        <v>46.172080913312733</v>
      </c>
      <c r="AW249" s="103">
        <v>1324.8457952926019</v>
      </c>
      <c r="AX249" s="97">
        <v>1767.28</v>
      </c>
      <c r="AY249" s="97">
        <f t="shared" si="219"/>
        <v>0</v>
      </c>
      <c r="AZ249" s="97">
        <f t="shared" si="220"/>
        <v>-442.43420470739807</v>
      </c>
      <c r="BA249" s="102">
        <f t="shared" si="221"/>
        <v>-442.43420470739807</v>
      </c>
      <c r="BB249" s="103">
        <v>3171.5466434314726</v>
      </c>
      <c r="BC249" s="97">
        <v>3189.81</v>
      </c>
      <c r="BD249" s="99">
        <f t="shared" si="222"/>
        <v>0</v>
      </c>
      <c r="BE249" s="181">
        <f t="shared" si="223"/>
        <v>-18.263356568527342</v>
      </c>
      <c r="BF249" s="100">
        <f t="shared" si="224"/>
        <v>-18.263356568527342</v>
      </c>
      <c r="BG249" s="103">
        <v>35826.962330519702</v>
      </c>
      <c r="BH249" s="97">
        <v>39663.779205087521</v>
      </c>
      <c r="BI249" s="97">
        <f t="shared" si="225"/>
        <v>0</v>
      </c>
      <c r="BJ249" s="97">
        <f t="shared" si="226"/>
        <v>-3836.8168745678195</v>
      </c>
      <c r="BK249" s="252">
        <f t="shared" si="227"/>
        <v>-3836.8168745678195</v>
      </c>
      <c r="BL249" s="103">
        <v>1633.4215830270728</v>
      </c>
      <c r="BM249" s="97">
        <v>4909.0857227995803</v>
      </c>
      <c r="BN249" s="99">
        <f t="shared" si="228"/>
        <v>0</v>
      </c>
      <c r="BO249" s="181">
        <f t="shared" si="229"/>
        <v>-3275.6641397725075</v>
      </c>
      <c r="BP249" s="100">
        <f t="shared" si="230"/>
        <v>-3275.6641397725075</v>
      </c>
      <c r="BQ249" s="103">
        <v>3.4342464546160887</v>
      </c>
      <c r="BR249" s="97">
        <v>0</v>
      </c>
      <c r="BS249" s="97">
        <f t="shared" si="231"/>
        <v>3.4342464546160887</v>
      </c>
      <c r="BT249" s="97">
        <f t="shared" si="232"/>
        <v>0</v>
      </c>
      <c r="BU249" s="102">
        <f t="shared" si="233"/>
        <v>3.4342464546160887</v>
      </c>
      <c r="BV249" s="103">
        <v>8248.6421602656264</v>
      </c>
      <c r="BW249" s="97">
        <v>6263.7699999999995</v>
      </c>
      <c r="BX249" s="99">
        <f t="shared" si="234"/>
        <v>1984.8721602656269</v>
      </c>
      <c r="BY249" s="101">
        <f t="shared" si="235"/>
        <v>0</v>
      </c>
      <c r="BZ249" s="250">
        <f t="shared" si="236"/>
        <v>1984.8721602656269</v>
      </c>
      <c r="CA249" s="103">
        <v>8538.0090319272385</v>
      </c>
      <c r="CB249" s="97">
        <v>11982.069999999998</v>
      </c>
      <c r="CC249" s="97">
        <f t="shared" si="237"/>
        <v>0</v>
      </c>
      <c r="CD249" s="97">
        <f t="shared" si="238"/>
        <v>-3444.0609680727594</v>
      </c>
      <c r="CE249" s="102">
        <f t="shared" si="239"/>
        <v>-3444.0609680727594</v>
      </c>
      <c r="CF249" s="254">
        <f t="shared" si="246"/>
        <v>156549.612766612</v>
      </c>
      <c r="CG249" s="97">
        <f t="shared" si="241"/>
        <v>166114.48596826181</v>
      </c>
      <c r="CH249" s="97">
        <f t="shared" si="242"/>
        <v>0</v>
      </c>
      <c r="CI249" s="104">
        <f t="shared" si="243"/>
        <v>-9564.8732016498107</v>
      </c>
      <c r="CJ249" s="97">
        <f t="shared" si="244"/>
        <v>-9564.8732016498107</v>
      </c>
      <c r="CK249" s="259">
        <f t="shared" si="193"/>
        <v>1.0610980316885827</v>
      </c>
      <c r="CL249" s="107">
        <v>8412.36</v>
      </c>
      <c r="CM249" s="108">
        <v>15588.160000000005</v>
      </c>
      <c r="CN249" s="176"/>
      <c r="CR249" s="133"/>
      <c r="CS249" s="133"/>
    </row>
    <row r="250" spans="1:97" ht="15.75" customHeight="1" x14ac:dyDescent="0.2">
      <c r="A250" s="225">
        <v>244</v>
      </c>
      <c r="B250" s="223" t="s">
        <v>270</v>
      </c>
      <c r="C250" s="94">
        <v>31.4</v>
      </c>
      <c r="D250" s="95">
        <v>0</v>
      </c>
      <c r="E250" s="95">
        <v>0</v>
      </c>
      <c r="F250" s="96">
        <f t="shared" si="194"/>
        <v>0</v>
      </c>
      <c r="G250" s="97">
        <f t="shared" si="195"/>
        <v>0</v>
      </c>
      <c r="H250" s="164">
        <f t="shared" si="196"/>
        <v>0</v>
      </c>
      <c r="I250" s="165">
        <v>0</v>
      </c>
      <c r="J250" s="95">
        <v>0</v>
      </c>
      <c r="K250" s="97">
        <f t="shared" si="197"/>
        <v>0</v>
      </c>
      <c r="L250" s="97">
        <f t="shared" si="198"/>
        <v>0</v>
      </c>
      <c r="M250" s="166">
        <f t="shared" si="199"/>
        <v>0</v>
      </c>
      <c r="N250" s="103">
        <v>0</v>
      </c>
      <c r="O250" s="98">
        <v>0</v>
      </c>
      <c r="P250" s="99">
        <f t="shared" si="200"/>
        <v>0</v>
      </c>
      <c r="Q250" s="99">
        <f t="shared" si="201"/>
        <v>0</v>
      </c>
      <c r="R250" s="102">
        <f t="shared" si="202"/>
        <v>0</v>
      </c>
      <c r="S250" s="103">
        <v>0</v>
      </c>
      <c r="T250" s="97">
        <v>0</v>
      </c>
      <c r="U250" s="99">
        <f t="shared" si="203"/>
        <v>0</v>
      </c>
      <c r="V250" s="101">
        <f t="shared" si="204"/>
        <v>0</v>
      </c>
      <c r="W250" s="102">
        <v>0</v>
      </c>
      <c r="X250" s="103">
        <v>0</v>
      </c>
      <c r="Y250" s="97">
        <v>0</v>
      </c>
      <c r="Z250" s="99">
        <f t="shared" si="205"/>
        <v>0</v>
      </c>
      <c r="AA250" s="101">
        <f t="shared" si="206"/>
        <v>0</v>
      </c>
      <c r="AB250" s="102">
        <v>0</v>
      </c>
      <c r="AC250" s="103">
        <v>0</v>
      </c>
      <c r="AD250" s="97">
        <v>0</v>
      </c>
      <c r="AE250" s="97">
        <f t="shared" si="207"/>
        <v>0</v>
      </c>
      <c r="AF250" s="97">
        <f t="shared" si="208"/>
        <v>0</v>
      </c>
      <c r="AG250" s="252">
        <f t="shared" si="209"/>
        <v>0</v>
      </c>
      <c r="AH250" s="103">
        <v>39.252605656567987</v>
      </c>
      <c r="AI250" s="97">
        <v>0</v>
      </c>
      <c r="AJ250" s="99">
        <f t="shared" si="210"/>
        <v>39.252605656567987</v>
      </c>
      <c r="AK250" s="181">
        <f t="shared" si="211"/>
        <v>0</v>
      </c>
      <c r="AL250" s="102">
        <f t="shared" si="212"/>
        <v>39.252605656567987</v>
      </c>
      <c r="AM250" s="103">
        <v>0</v>
      </c>
      <c r="AN250" s="97">
        <v>0</v>
      </c>
      <c r="AO250" s="97">
        <f t="shared" si="213"/>
        <v>0</v>
      </c>
      <c r="AP250" s="97">
        <f t="shared" si="214"/>
        <v>0</v>
      </c>
      <c r="AQ250" s="252">
        <f t="shared" si="215"/>
        <v>0</v>
      </c>
      <c r="AR250" s="103">
        <v>0</v>
      </c>
      <c r="AS250" s="97">
        <v>0</v>
      </c>
      <c r="AT250" s="99">
        <f t="shared" si="216"/>
        <v>0</v>
      </c>
      <c r="AU250" s="181">
        <f t="shared" si="217"/>
        <v>0</v>
      </c>
      <c r="AV250" s="100">
        <f t="shared" si="218"/>
        <v>0</v>
      </c>
      <c r="AW250" s="103">
        <v>68.592055218599938</v>
      </c>
      <c r="AX250" s="97">
        <v>59.25</v>
      </c>
      <c r="AY250" s="97">
        <f t="shared" si="219"/>
        <v>9.3420552185999384</v>
      </c>
      <c r="AZ250" s="97">
        <f t="shared" si="220"/>
        <v>0</v>
      </c>
      <c r="BA250" s="102">
        <f t="shared" si="221"/>
        <v>9.3420552185999384</v>
      </c>
      <c r="BB250" s="103">
        <v>0</v>
      </c>
      <c r="BC250" s="97">
        <v>0</v>
      </c>
      <c r="BD250" s="99">
        <f t="shared" si="222"/>
        <v>0</v>
      </c>
      <c r="BE250" s="181">
        <f t="shared" si="223"/>
        <v>0</v>
      </c>
      <c r="BF250" s="100">
        <f t="shared" si="224"/>
        <v>0</v>
      </c>
      <c r="BG250" s="103">
        <v>153.55533912483207</v>
      </c>
      <c r="BH250" s="97">
        <v>0.19</v>
      </c>
      <c r="BI250" s="97">
        <f t="shared" si="225"/>
        <v>153.36533912483208</v>
      </c>
      <c r="BJ250" s="97">
        <f t="shared" si="226"/>
        <v>0</v>
      </c>
      <c r="BK250" s="252">
        <f t="shared" si="227"/>
        <v>153.36533912483208</v>
      </c>
      <c r="BL250" s="103">
        <v>0</v>
      </c>
      <c r="BM250" s="97">
        <v>0</v>
      </c>
      <c r="BN250" s="99">
        <f t="shared" si="228"/>
        <v>0</v>
      </c>
      <c r="BO250" s="181">
        <f t="shared" si="229"/>
        <v>0</v>
      </c>
      <c r="BP250" s="100">
        <f t="shared" si="230"/>
        <v>0</v>
      </c>
      <c r="BQ250" s="103">
        <v>0</v>
      </c>
      <c r="BR250" s="97">
        <v>0</v>
      </c>
      <c r="BS250" s="97">
        <f t="shared" si="231"/>
        <v>0</v>
      </c>
      <c r="BT250" s="97">
        <f t="shared" si="232"/>
        <v>0</v>
      </c>
      <c r="BU250" s="102">
        <f t="shared" si="233"/>
        <v>0</v>
      </c>
      <c r="BV250" s="103">
        <v>0</v>
      </c>
      <c r="BW250" s="97">
        <v>0</v>
      </c>
      <c r="BX250" s="99">
        <f t="shared" si="234"/>
        <v>0</v>
      </c>
      <c r="BY250" s="101">
        <f t="shared" si="235"/>
        <v>0</v>
      </c>
      <c r="BZ250" s="250">
        <f t="shared" si="236"/>
        <v>0</v>
      </c>
      <c r="CA250" s="103">
        <v>0</v>
      </c>
      <c r="CB250" s="97">
        <v>0</v>
      </c>
      <c r="CC250" s="97">
        <f t="shared" si="237"/>
        <v>0</v>
      </c>
      <c r="CD250" s="97">
        <f t="shared" si="238"/>
        <v>0</v>
      </c>
      <c r="CE250" s="102">
        <f t="shared" si="239"/>
        <v>0</v>
      </c>
      <c r="CF250" s="254">
        <f t="shared" si="246"/>
        <v>261.39999999999998</v>
      </c>
      <c r="CG250" s="97">
        <f t="shared" si="241"/>
        <v>59.44</v>
      </c>
      <c r="CH250" s="97">
        <f t="shared" si="242"/>
        <v>201.95999999999998</v>
      </c>
      <c r="CI250" s="104">
        <f t="shared" si="243"/>
        <v>0</v>
      </c>
      <c r="CJ250" s="97">
        <f t="shared" si="244"/>
        <v>201.95999999999998</v>
      </c>
      <c r="CK250" s="259">
        <f t="shared" si="193"/>
        <v>0.2273909716908952</v>
      </c>
      <c r="CL250" s="107">
        <v>1557.3</v>
      </c>
      <c r="CM250" s="108">
        <v>24.85</v>
      </c>
      <c r="CN250" s="176">
        <f t="shared" si="245"/>
        <v>1532.45</v>
      </c>
      <c r="CR250" s="133"/>
      <c r="CS250" s="133"/>
    </row>
    <row r="251" spans="1:97" ht="15.75" customHeight="1" x14ac:dyDescent="0.2">
      <c r="A251" s="225">
        <v>245</v>
      </c>
      <c r="B251" s="223" t="s">
        <v>271</v>
      </c>
      <c r="C251" s="94">
        <v>31.5</v>
      </c>
      <c r="D251" s="95">
        <v>0</v>
      </c>
      <c r="E251" s="95">
        <v>0</v>
      </c>
      <c r="F251" s="96">
        <f t="shared" si="194"/>
        <v>0</v>
      </c>
      <c r="G251" s="97">
        <f t="shared" si="195"/>
        <v>0</v>
      </c>
      <c r="H251" s="164">
        <f t="shared" si="196"/>
        <v>0</v>
      </c>
      <c r="I251" s="165">
        <v>0</v>
      </c>
      <c r="J251" s="95">
        <v>0</v>
      </c>
      <c r="K251" s="97">
        <f t="shared" si="197"/>
        <v>0</v>
      </c>
      <c r="L251" s="97">
        <f t="shared" si="198"/>
        <v>0</v>
      </c>
      <c r="M251" s="166">
        <f t="shared" si="199"/>
        <v>0</v>
      </c>
      <c r="N251" s="103">
        <v>268.46510440188257</v>
      </c>
      <c r="O251" s="98">
        <v>230.89</v>
      </c>
      <c r="P251" s="99">
        <f t="shared" si="200"/>
        <v>37.575104401882584</v>
      </c>
      <c r="Q251" s="99">
        <f t="shared" si="201"/>
        <v>0</v>
      </c>
      <c r="R251" s="102">
        <f t="shared" si="202"/>
        <v>37.575104401882584</v>
      </c>
      <c r="S251" s="103">
        <v>0</v>
      </c>
      <c r="T251" s="97">
        <v>0</v>
      </c>
      <c r="U251" s="99">
        <f t="shared" si="203"/>
        <v>0</v>
      </c>
      <c r="V251" s="101">
        <f t="shared" si="204"/>
        <v>0</v>
      </c>
      <c r="W251" s="102">
        <v>0</v>
      </c>
      <c r="X251" s="103">
        <v>0</v>
      </c>
      <c r="Y251" s="97">
        <v>0</v>
      </c>
      <c r="Z251" s="99">
        <f t="shared" si="205"/>
        <v>0</v>
      </c>
      <c r="AA251" s="101">
        <f t="shared" si="206"/>
        <v>0</v>
      </c>
      <c r="AB251" s="102">
        <v>0</v>
      </c>
      <c r="AC251" s="103">
        <v>0</v>
      </c>
      <c r="AD251" s="97">
        <v>0</v>
      </c>
      <c r="AE251" s="97">
        <f t="shared" si="207"/>
        <v>0</v>
      </c>
      <c r="AF251" s="97">
        <f t="shared" si="208"/>
        <v>0</v>
      </c>
      <c r="AG251" s="252">
        <f t="shared" si="209"/>
        <v>0</v>
      </c>
      <c r="AH251" s="103">
        <v>39.675106874571782</v>
      </c>
      <c r="AI251" s="97">
        <v>0</v>
      </c>
      <c r="AJ251" s="99">
        <f t="shared" si="210"/>
        <v>39.675106874571782</v>
      </c>
      <c r="AK251" s="181">
        <f t="shared" si="211"/>
        <v>0</v>
      </c>
      <c r="AL251" s="102">
        <f t="shared" si="212"/>
        <v>39.675106874571782</v>
      </c>
      <c r="AM251" s="103">
        <v>0</v>
      </c>
      <c r="AN251" s="97">
        <v>0</v>
      </c>
      <c r="AO251" s="97">
        <f t="shared" si="213"/>
        <v>0</v>
      </c>
      <c r="AP251" s="97">
        <f t="shared" si="214"/>
        <v>0</v>
      </c>
      <c r="AQ251" s="252">
        <f t="shared" si="215"/>
        <v>0</v>
      </c>
      <c r="AR251" s="103">
        <v>0</v>
      </c>
      <c r="AS251" s="97">
        <v>0</v>
      </c>
      <c r="AT251" s="99">
        <f t="shared" si="216"/>
        <v>0</v>
      </c>
      <c r="AU251" s="181">
        <f t="shared" si="217"/>
        <v>0</v>
      </c>
      <c r="AV251" s="100">
        <f t="shared" si="218"/>
        <v>0</v>
      </c>
      <c r="AW251" s="103">
        <v>68.470559766224483</v>
      </c>
      <c r="AX251" s="97">
        <v>59.430000000000007</v>
      </c>
      <c r="AY251" s="97">
        <f t="shared" si="219"/>
        <v>9.0405597662244759</v>
      </c>
      <c r="AZ251" s="97">
        <f t="shared" si="220"/>
        <v>0</v>
      </c>
      <c r="BA251" s="102">
        <f t="shared" si="221"/>
        <v>9.0405597662244759</v>
      </c>
      <c r="BB251" s="103">
        <v>0</v>
      </c>
      <c r="BC251" s="97">
        <v>0</v>
      </c>
      <c r="BD251" s="99">
        <f t="shared" si="222"/>
        <v>0</v>
      </c>
      <c r="BE251" s="181">
        <f t="shared" si="223"/>
        <v>0</v>
      </c>
      <c r="BF251" s="100">
        <f t="shared" si="224"/>
        <v>0</v>
      </c>
      <c r="BG251" s="103">
        <v>171.98922895732119</v>
      </c>
      <c r="BH251" s="97">
        <v>0.24000000000000002</v>
      </c>
      <c r="BI251" s="97">
        <f t="shared" si="225"/>
        <v>171.74922895732118</v>
      </c>
      <c r="BJ251" s="97">
        <f t="shared" si="226"/>
        <v>0</v>
      </c>
      <c r="BK251" s="252">
        <f t="shared" si="227"/>
        <v>171.74922895732118</v>
      </c>
      <c r="BL251" s="103">
        <v>0</v>
      </c>
      <c r="BM251" s="97">
        <v>0</v>
      </c>
      <c r="BN251" s="99">
        <f t="shared" si="228"/>
        <v>0</v>
      </c>
      <c r="BO251" s="181">
        <f t="shared" si="229"/>
        <v>0</v>
      </c>
      <c r="BP251" s="100">
        <f t="shared" si="230"/>
        <v>0</v>
      </c>
      <c r="BQ251" s="103">
        <v>0</v>
      </c>
      <c r="BR251" s="97">
        <v>0</v>
      </c>
      <c r="BS251" s="97">
        <f t="shared" si="231"/>
        <v>0</v>
      </c>
      <c r="BT251" s="97">
        <f t="shared" si="232"/>
        <v>0</v>
      </c>
      <c r="BU251" s="102">
        <f t="shared" si="233"/>
        <v>0</v>
      </c>
      <c r="BV251" s="103">
        <v>0</v>
      </c>
      <c r="BW251" s="97">
        <v>0</v>
      </c>
      <c r="BX251" s="99">
        <f t="shared" si="234"/>
        <v>0</v>
      </c>
      <c r="BY251" s="101">
        <f t="shared" si="235"/>
        <v>0</v>
      </c>
      <c r="BZ251" s="250">
        <f t="shared" si="236"/>
        <v>0</v>
      </c>
      <c r="CA251" s="103">
        <v>0</v>
      </c>
      <c r="CB251" s="97">
        <v>0</v>
      </c>
      <c r="CC251" s="97">
        <f t="shared" si="237"/>
        <v>0</v>
      </c>
      <c r="CD251" s="97">
        <f t="shared" si="238"/>
        <v>0</v>
      </c>
      <c r="CE251" s="102">
        <f t="shared" si="239"/>
        <v>0</v>
      </c>
      <c r="CF251" s="254">
        <f t="shared" si="246"/>
        <v>548.6</v>
      </c>
      <c r="CG251" s="97">
        <f t="shared" si="241"/>
        <v>290.56</v>
      </c>
      <c r="CH251" s="97">
        <f t="shared" si="242"/>
        <v>258.04000000000002</v>
      </c>
      <c r="CI251" s="104">
        <f t="shared" si="243"/>
        <v>0</v>
      </c>
      <c r="CJ251" s="97">
        <f t="shared" si="244"/>
        <v>258.04000000000002</v>
      </c>
      <c r="CK251" s="259">
        <f t="shared" si="193"/>
        <v>0.52963908129784909</v>
      </c>
      <c r="CL251" s="107">
        <v>13.35</v>
      </c>
      <c r="CM251" s="108">
        <v>51.690000000000005</v>
      </c>
      <c r="CN251" s="176"/>
      <c r="CR251" s="133"/>
      <c r="CS251" s="133"/>
    </row>
    <row r="252" spans="1:97" ht="15.75" customHeight="1" x14ac:dyDescent="0.2">
      <c r="A252" s="225">
        <v>246</v>
      </c>
      <c r="B252" s="223" t="s">
        <v>272</v>
      </c>
      <c r="C252" s="94">
        <v>395.7</v>
      </c>
      <c r="D252" s="95">
        <v>776.36710269016817</v>
      </c>
      <c r="E252" s="95">
        <v>799.75792805782271</v>
      </c>
      <c r="F252" s="96">
        <f t="shared" si="194"/>
        <v>0</v>
      </c>
      <c r="G252" s="97">
        <f t="shared" si="195"/>
        <v>-23.390825367654543</v>
      </c>
      <c r="H252" s="164">
        <f t="shared" si="196"/>
        <v>-23.390825367654543</v>
      </c>
      <c r="I252" s="165">
        <v>2095.837059880711</v>
      </c>
      <c r="J252" s="95">
        <v>2575.6309799533492</v>
      </c>
      <c r="K252" s="97">
        <f t="shared" si="197"/>
        <v>0</v>
      </c>
      <c r="L252" s="97">
        <f t="shared" si="198"/>
        <v>-479.79392007263823</v>
      </c>
      <c r="M252" s="166">
        <f t="shared" si="199"/>
        <v>-479.79392007263823</v>
      </c>
      <c r="N252" s="103">
        <v>2112.2506561309128</v>
      </c>
      <c r="O252" s="98">
        <v>1878.6</v>
      </c>
      <c r="P252" s="99">
        <f t="shared" si="200"/>
        <v>233.65065613091292</v>
      </c>
      <c r="Q252" s="99">
        <f t="shared" si="201"/>
        <v>0</v>
      </c>
      <c r="R252" s="102">
        <f t="shared" si="202"/>
        <v>233.65065613091292</v>
      </c>
      <c r="S252" s="103">
        <v>0</v>
      </c>
      <c r="T252" s="97">
        <v>10.58</v>
      </c>
      <c r="U252" s="99">
        <f t="shared" si="203"/>
        <v>0</v>
      </c>
      <c r="V252" s="101">
        <f t="shared" si="204"/>
        <v>-10.58</v>
      </c>
      <c r="W252" s="102">
        <v>-10.58</v>
      </c>
      <c r="X252" s="103">
        <v>0</v>
      </c>
      <c r="Y252" s="97">
        <v>0</v>
      </c>
      <c r="Z252" s="99">
        <f t="shared" si="205"/>
        <v>0</v>
      </c>
      <c r="AA252" s="101">
        <f t="shared" si="206"/>
        <v>0</v>
      </c>
      <c r="AB252" s="102">
        <v>0</v>
      </c>
      <c r="AC252" s="103">
        <v>0</v>
      </c>
      <c r="AD252" s="97">
        <v>0</v>
      </c>
      <c r="AE252" s="97">
        <f t="shared" si="207"/>
        <v>0</v>
      </c>
      <c r="AF252" s="97">
        <f t="shared" si="208"/>
        <v>0</v>
      </c>
      <c r="AG252" s="252">
        <f t="shared" si="209"/>
        <v>0</v>
      </c>
      <c r="AH252" s="103">
        <v>2059.621863128792</v>
      </c>
      <c r="AI252" s="97">
        <v>787.40000000000009</v>
      </c>
      <c r="AJ252" s="99">
        <f t="shared" si="210"/>
        <v>1272.2218631287919</v>
      </c>
      <c r="AK252" s="181">
        <f t="shared" si="211"/>
        <v>0</v>
      </c>
      <c r="AL252" s="102">
        <f t="shared" si="212"/>
        <v>1272.2218631287919</v>
      </c>
      <c r="AM252" s="103">
        <v>0</v>
      </c>
      <c r="AN252" s="97">
        <v>0</v>
      </c>
      <c r="AO252" s="97">
        <f t="shared" si="213"/>
        <v>0</v>
      </c>
      <c r="AP252" s="97">
        <f t="shared" si="214"/>
        <v>0</v>
      </c>
      <c r="AQ252" s="252">
        <f t="shared" si="215"/>
        <v>0</v>
      </c>
      <c r="AR252" s="103">
        <v>0</v>
      </c>
      <c r="AS252" s="97">
        <v>0</v>
      </c>
      <c r="AT252" s="99">
        <f t="shared" si="216"/>
        <v>0</v>
      </c>
      <c r="AU252" s="181">
        <f t="shared" si="217"/>
        <v>0</v>
      </c>
      <c r="AV252" s="100">
        <f t="shared" si="218"/>
        <v>0</v>
      </c>
      <c r="AW252" s="103">
        <v>620.26497897528736</v>
      </c>
      <c r="AX252" s="97">
        <v>353.09</v>
      </c>
      <c r="AY252" s="97">
        <f t="shared" si="219"/>
        <v>267.17497897528739</v>
      </c>
      <c r="AZ252" s="97">
        <f t="shared" si="220"/>
        <v>0</v>
      </c>
      <c r="BA252" s="102">
        <f t="shared" si="221"/>
        <v>267.17497897528739</v>
      </c>
      <c r="BB252" s="103">
        <v>605.41720442410019</v>
      </c>
      <c r="BC252" s="97">
        <v>745.93999999999994</v>
      </c>
      <c r="BD252" s="99">
        <f t="shared" si="222"/>
        <v>0</v>
      </c>
      <c r="BE252" s="181">
        <f t="shared" si="223"/>
        <v>-140.52279557589975</v>
      </c>
      <c r="BF252" s="100">
        <f t="shared" si="224"/>
        <v>-140.52279557589975</v>
      </c>
      <c r="BG252" s="103">
        <v>3746.9037031879288</v>
      </c>
      <c r="BH252" s="97">
        <v>2.1875100640954184</v>
      </c>
      <c r="BI252" s="97">
        <f t="shared" si="225"/>
        <v>3744.7161931238334</v>
      </c>
      <c r="BJ252" s="97">
        <f t="shared" si="226"/>
        <v>0</v>
      </c>
      <c r="BK252" s="252">
        <f t="shared" si="227"/>
        <v>3744.7161931238334</v>
      </c>
      <c r="BL252" s="103">
        <v>917.63083833620237</v>
      </c>
      <c r="BM252" s="97">
        <v>1011.1559272971072</v>
      </c>
      <c r="BN252" s="99">
        <f t="shared" si="228"/>
        <v>0</v>
      </c>
      <c r="BO252" s="181">
        <f t="shared" si="229"/>
        <v>-93.525088960904782</v>
      </c>
      <c r="BP252" s="100">
        <f t="shared" si="230"/>
        <v>-93.525088960904782</v>
      </c>
      <c r="BQ252" s="103">
        <v>0</v>
      </c>
      <c r="BR252" s="97">
        <v>0</v>
      </c>
      <c r="BS252" s="97">
        <f t="shared" si="231"/>
        <v>0</v>
      </c>
      <c r="BT252" s="97">
        <f t="shared" si="232"/>
        <v>0</v>
      </c>
      <c r="BU252" s="102">
        <f t="shared" si="233"/>
        <v>0</v>
      </c>
      <c r="BV252" s="103">
        <v>1606.9365932458979</v>
      </c>
      <c r="BW252" s="97">
        <v>645.56999999999994</v>
      </c>
      <c r="BX252" s="99">
        <f t="shared" si="234"/>
        <v>961.366593245898</v>
      </c>
      <c r="BY252" s="101">
        <f t="shared" si="235"/>
        <v>0</v>
      </c>
      <c r="BZ252" s="250">
        <f t="shared" si="236"/>
        <v>961.366593245898</v>
      </c>
      <c r="CA252" s="103">
        <v>0</v>
      </c>
      <c r="CB252" s="97">
        <v>0</v>
      </c>
      <c r="CC252" s="97">
        <f t="shared" si="237"/>
        <v>0</v>
      </c>
      <c r="CD252" s="97">
        <f t="shared" si="238"/>
        <v>0</v>
      </c>
      <c r="CE252" s="102">
        <f t="shared" si="239"/>
        <v>0</v>
      </c>
      <c r="CF252" s="254">
        <f t="shared" si="246"/>
        <v>14541.230000000001</v>
      </c>
      <c r="CG252" s="97">
        <f t="shared" si="241"/>
        <v>8809.9123453723732</v>
      </c>
      <c r="CH252" s="97">
        <f t="shared" si="242"/>
        <v>5731.3176546276281</v>
      </c>
      <c r="CI252" s="104">
        <f t="shared" si="243"/>
        <v>0</v>
      </c>
      <c r="CJ252" s="97">
        <f t="shared" si="244"/>
        <v>5731.3176546276281</v>
      </c>
      <c r="CK252" s="259">
        <f t="shared" si="193"/>
        <v>0.60585743746384402</v>
      </c>
      <c r="CL252" s="107">
        <v>648.11</v>
      </c>
      <c r="CM252" s="108">
        <v>1412.5</v>
      </c>
      <c r="CN252" s="176"/>
      <c r="CR252" s="133"/>
      <c r="CS252" s="133"/>
    </row>
    <row r="253" spans="1:97" ht="15.75" customHeight="1" x14ac:dyDescent="0.2">
      <c r="A253" s="225">
        <v>247</v>
      </c>
      <c r="B253" s="223" t="s">
        <v>273</v>
      </c>
      <c r="C253" s="94">
        <v>41.4</v>
      </c>
      <c r="D253" s="95">
        <v>0</v>
      </c>
      <c r="E253" s="95">
        <v>0</v>
      </c>
      <c r="F253" s="96">
        <f t="shared" si="194"/>
        <v>0</v>
      </c>
      <c r="G253" s="97">
        <f t="shared" si="195"/>
        <v>0</v>
      </c>
      <c r="H253" s="164">
        <f t="shared" si="196"/>
        <v>0</v>
      </c>
      <c r="I253" s="165">
        <v>0</v>
      </c>
      <c r="J253" s="109">
        <v>0</v>
      </c>
      <c r="K253" s="97">
        <f t="shared" si="197"/>
        <v>0</v>
      </c>
      <c r="L253" s="97">
        <f t="shared" si="198"/>
        <v>0</v>
      </c>
      <c r="M253" s="166">
        <f t="shared" si="199"/>
        <v>0</v>
      </c>
      <c r="N253" s="103">
        <v>89.395501335637491</v>
      </c>
      <c r="O253" s="98">
        <v>76.90000000000002</v>
      </c>
      <c r="P253" s="99">
        <f t="shared" si="200"/>
        <v>12.495501335637471</v>
      </c>
      <c r="Q253" s="99">
        <f t="shared" si="201"/>
        <v>0</v>
      </c>
      <c r="R253" s="102">
        <f t="shared" si="202"/>
        <v>12.495501335637471</v>
      </c>
      <c r="S253" s="103">
        <v>0</v>
      </c>
      <c r="T253" s="97">
        <v>0</v>
      </c>
      <c r="U253" s="99">
        <f t="shared" si="203"/>
        <v>0</v>
      </c>
      <c r="V253" s="101">
        <f t="shared" si="204"/>
        <v>0</v>
      </c>
      <c r="W253" s="102">
        <v>0</v>
      </c>
      <c r="X253" s="103">
        <v>0</v>
      </c>
      <c r="Y253" s="97">
        <v>0</v>
      </c>
      <c r="Z253" s="99">
        <f t="shared" si="205"/>
        <v>0</v>
      </c>
      <c r="AA253" s="101">
        <f t="shared" si="206"/>
        <v>0</v>
      </c>
      <c r="AB253" s="102">
        <v>0</v>
      </c>
      <c r="AC253" s="103">
        <v>0</v>
      </c>
      <c r="AD253" s="97">
        <v>0</v>
      </c>
      <c r="AE253" s="97">
        <f t="shared" si="207"/>
        <v>0</v>
      </c>
      <c r="AF253" s="97">
        <f t="shared" si="208"/>
        <v>0</v>
      </c>
      <c r="AG253" s="252">
        <f t="shared" si="209"/>
        <v>0</v>
      </c>
      <c r="AH253" s="103">
        <v>52.099409768986405</v>
      </c>
      <c r="AI253" s="97">
        <v>0</v>
      </c>
      <c r="AJ253" s="99">
        <f t="shared" si="210"/>
        <v>52.099409768986405</v>
      </c>
      <c r="AK253" s="181">
        <f t="shared" si="211"/>
        <v>0</v>
      </c>
      <c r="AL253" s="102">
        <f t="shared" si="212"/>
        <v>52.099409768986405</v>
      </c>
      <c r="AM253" s="103">
        <v>0</v>
      </c>
      <c r="AN253" s="97">
        <v>0</v>
      </c>
      <c r="AO253" s="97">
        <f t="shared" si="213"/>
        <v>0</v>
      </c>
      <c r="AP253" s="97">
        <f t="shared" si="214"/>
        <v>0</v>
      </c>
      <c r="AQ253" s="252">
        <f t="shared" si="215"/>
        <v>0</v>
      </c>
      <c r="AR253" s="103">
        <v>0</v>
      </c>
      <c r="AS253" s="97">
        <v>0</v>
      </c>
      <c r="AT253" s="99">
        <f t="shared" si="216"/>
        <v>0</v>
      </c>
      <c r="AU253" s="181">
        <f t="shared" si="217"/>
        <v>0</v>
      </c>
      <c r="AV253" s="100">
        <f t="shared" si="218"/>
        <v>0</v>
      </c>
      <c r="AW253" s="103">
        <v>68.479571175727799</v>
      </c>
      <c r="AX253" s="97">
        <v>40.04</v>
      </c>
      <c r="AY253" s="97">
        <f t="shared" si="219"/>
        <v>28.439571175727799</v>
      </c>
      <c r="AZ253" s="97">
        <f t="shared" si="220"/>
        <v>0</v>
      </c>
      <c r="BA253" s="102">
        <f t="shared" si="221"/>
        <v>28.439571175727799</v>
      </c>
      <c r="BB253" s="103">
        <v>0</v>
      </c>
      <c r="BC253" s="97">
        <v>0</v>
      </c>
      <c r="BD253" s="99">
        <f t="shared" si="222"/>
        <v>0</v>
      </c>
      <c r="BE253" s="181">
        <f t="shared" si="223"/>
        <v>0</v>
      </c>
      <c r="BF253" s="100">
        <f t="shared" si="224"/>
        <v>0</v>
      </c>
      <c r="BG253" s="103">
        <v>141.26551640114826</v>
      </c>
      <c r="BH253" s="97">
        <v>0.18000000000000002</v>
      </c>
      <c r="BI253" s="97">
        <f t="shared" si="225"/>
        <v>141.08551640114825</v>
      </c>
      <c r="BJ253" s="97">
        <f t="shared" si="226"/>
        <v>0</v>
      </c>
      <c r="BK253" s="252">
        <f t="shared" si="227"/>
        <v>141.08551640114825</v>
      </c>
      <c r="BL253" s="103">
        <v>0</v>
      </c>
      <c r="BM253" s="97">
        <v>0</v>
      </c>
      <c r="BN253" s="99">
        <f t="shared" si="228"/>
        <v>0</v>
      </c>
      <c r="BO253" s="181">
        <f t="shared" si="229"/>
        <v>0</v>
      </c>
      <c r="BP253" s="100">
        <f t="shared" si="230"/>
        <v>0</v>
      </c>
      <c r="BQ253" s="103">
        <v>0</v>
      </c>
      <c r="BR253" s="97">
        <v>0</v>
      </c>
      <c r="BS253" s="97">
        <f t="shared" si="231"/>
        <v>0</v>
      </c>
      <c r="BT253" s="97">
        <f t="shared" si="232"/>
        <v>0</v>
      </c>
      <c r="BU253" s="102">
        <f t="shared" si="233"/>
        <v>0</v>
      </c>
      <c r="BV253" s="103">
        <v>0</v>
      </c>
      <c r="BW253" s="97">
        <v>0</v>
      </c>
      <c r="BX253" s="99">
        <f t="shared" si="234"/>
        <v>0</v>
      </c>
      <c r="BY253" s="101">
        <f t="shared" si="235"/>
        <v>0</v>
      </c>
      <c r="BZ253" s="250">
        <f t="shared" si="236"/>
        <v>0</v>
      </c>
      <c r="CA253" s="103">
        <v>0</v>
      </c>
      <c r="CB253" s="97">
        <v>0</v>
      </c>
      <c r="CC253" s="97">
        <f t="shared" si="237"/>
        <v>0</v>
      </c>
      <c r="CD253" s="97">
        <f t="shared" si="238"/>
        <v>0</v>
      </c>
      <c r="CE253" s="102">
        <f t="shared" si="239"/>
        <v>0</v>
      </c>
      <c r="CF253" s="254">
        <f t="shared" si="246"/>
        <v>351.23999868149997</v>
      </c>
      <c r="CG253" s="97">
        <f t="shared" si="241"/>
        <v>117.12000000000003</v>
      </c>
      <c r="CH253" s="97">
        <f t="shared" si="242"/>
        <v>234.11999868149994</v>
      </c>
      <c r="CI253" s="104">
        <f t="shared" si="243"/>
        <v>0</v>
      </c>
      <c r="CJ253" s="97">
        <f t="shared" si="244"/>
        <v>234.11999868149994</v>
      </c>
      <c r="CK253" s="259">
        <f t="shared" si="193"/>
        <v>0.33344721683080003</v>
      </c>
      <c r="CL253" s="107">
        <v>-12.42</v>
      </c>
      <c r="CM253" s="108">
        <v>33.33</v>
      </c>
      <c r="CN253" s="176"/>
      <c r="CR253" s="133"/>
      <c r="CS253" s="133"/>
    </row>
    <row r="254" spans="1:97" ht="15.75" customHeight="1" x14ac:dyDescent="0.2">
      <c r="A254" s="225">
        <v>248</v>
      </c>
      <c r="B254" s="223" t="s">
        <v>274</v>
      </c>
      <c r="C254" s="94">
        <v>45.2</v>
      </c>
      <c r="D254" s="95">
        <v>0</v>
      </c>
      <c r="E254" s="95">
        <v>0</v>
      </c>
      <c r="F254" s="96">
        <f t="shared" si="194"/>
        <v>0</v>
      </c>
      <c r="G254" s="97">
        <f t="shared" si="195"/>
        <v>0</v>
      </c>
      <c r="H254" s="164">
        <f t="shared" si="196"/>
        <v>0</v>
      </c>
      <c r="I254" s="165">
        <v>0</v>
      </c>
      <c r="J254" s="95">
        <v>0</v>
      </c>
      <c r="K254" s="97">
        <f t="shared" si="197"/>
        <v>0</v>
      </c>
      <c r="L254" s="97">
        <f t="shared" si="198"/>
        <v>0</v>
      </c>
      <c r="M254" s="166">
        <f t="shared" si="199"/>
        <v>0</v>
      </c>
      <c r="N254" s="103">
        <v>131.51208432130611</v>
      </c>
      <c r="O254" s="98">
        <v>154.01</v>
      </c>
      <c r="P254" s="99">
        <f t="shared" si="200"/>
        <v>0</v>
      </c>
      <c r="Q254" s="99">
        <f t="shared" si="201"/>
        <v>-22.497915678693886</v>
      </c>
      <c r="R254" s="102">
        <f t="shared" si="202"/>
        <v>-22.497915678693886</v>
      </c>
      <c r="S254" s="103">
        <v>0</v>
      </c>
      <c r="T254" s="97">
        <v>0</v>
      </c>
      <c r="U254" s="99">
        <f t="shared" si="203"/>
        <v>0</v>
      </c>
      <c r="V254" s="101">
        <f t="shared" si="204"/>
        <v>0</v>
      </c>
      <c r="W254" s="102">
        <v>0</v>
      </c>
      <c r="X254" s="103">
        <v>0</v>
      </c>
      <c r="Y254" s="97">
        <v>0</v>
      </c>
      <c r="Z254" s="99">
        <f t="shared" si="205"/>
        <v>0</v>
      </c>
      <c r="AA254" s="101">
        <f t="shared" si="206"/>
        <v>0</v>
      </c>
      <c r="AB254" s="102">
        <v>0</v>
      </c>
      <c r="AC254" s="103">
        <v>0</v>
      </c>
      <c r="AD254" s="97">
        <v>0</v>
      </c>
      <c r="AE254" s="97">
        <f t="shared" si="207"/>
        <v>0</v>
      </c>
      <c r="AF254" s="97">
        <f t="shared" si="208"/>
        <v>0</v>
      </c>
      <c r="AG254" s="252">
        <f t="shared" si="209"/>
        <v>0</v>
      </c>
      <c r="AH254" s="103">
        <v>56.924706228897961</v>
      </c>
      <c r="AI254" s="97">
        <v>0</v>
      </c>
      <c r="AJ254" s="99">
        <f t="shared" si="210"/>
        <v>56.924706228897961</v>
      </c>
      <c r="AK254" s="181">
        <f t="shared" si="211"/>
        <v>0</v>
      </c>
      <c r="AL254" s="102">
        <f t="shared" si="212"/>
        <v>56.924706228897961</v>
      </c>
      <c r="AM254" s="103">
        <v>0</v>
      </c>
      <c r="AN254" s="97">
        <v>0</v>
      </c>
      <c r="AO254" s="97">
        <f t="shared" si="213"/>
        <v>0</v>
      </c>
      <c r="AP254" s="97">
        <f t="shared" si="214"/>
        <v>0</v>
      </c>
      <c r="AQ254" s="252">
        <f t="shared" si="215"/>
        <v>0</v>
      </c>
      <c r="AR254" s="103">
        <v>0</v>
      </c>
      <c r="AS254" s="97">
        <v>0</v>
      </c>
      <c r="AT254" s="99">
        <f t="shared" si="216"/>
        <v>0</v>
      </c>
      <c r="AU254" s="181">
        <f t="shared" si="217"/>
        <v>0</v>
      </c>
      <c r="AV254" s="100">
        <f t="shared" si="218"/>
        <v>0</v>
      </c>
      <c r="AW254" s="103">
        <v>72.766278194285718</v>
      </c>
      <c r="AX254" s="97">
        <v>148.04</v>
      </c>
      <c r="AY254" s="97">
        <f t="shared" si="219"/>
        <v>0</v>
      </c>
      <c r="AZ254" s="97">
        <f t="shared" si="220"/>
        <v>-75.273721805714274</v>
      </c>
      <c r="BA254" s="102">
        <f t="shared" si="221"/>
        <v>-75.273721805714274</v>
      </c>
      <c r="BB254" s="103">
        <v>0</v>
      </c>
      <c r="BC254" s="97">
        <v>0</v>
      </c>
      <c r="BD254" s="99">
        <f t="shared" si="222"/>
        <v>0</v>
      </c>
      <c r="BE254" s="181">
        <f t="shared" si="223"/>
        <v>0</v>
      </c>
      <c r="BF254" s="100">
        <f t="shared" si="224"/>
        <v>0</v>
      </c>
      <c r="BG254" s="103">
        <v>159.67693125551023</v>
      </c>
      <c r="BH254" s="97">
        <v>0.19999999999999998</v>
      </c>
      <c r="BI254" s="97">
        <f t="shared" si="225"/>
        <v>159.47693125551024</v>
      </c>
      <c r="BJ254" s="97">
        <f t="shared" si="226"/>
        <v>0</v>
      </c>
      <c r="BK254" s="252">
        <f t="shared" si="227"/>
        <v>159.47693125551024</v>
      </c>
      <c r="BL254" s="103">
        <v>0</v>
      </c>
      <c r="BM254" s="97">
        <v>0</v>
      </c>
      <c r="BN254" s="99">
        <f t="shared" si="228"/>
        <v>0</v>
      </c>
      <c r="BO254" s="181">
        <f t="shared" si="229"/>
        <v>0</v>
      </c>
      <c r="BP254" s="100">
        <f t="shared" si="230"/>
        <v>0</v>
      </c>
      <c r="BQ254" s="103">
        <v>0</v>
      </c>
      <c r="BR254" s="97">
        <v>0</v>
      </c>
      <c r="BS254" s="97">
        <f t="shared" si="231"/>
        <v>0</v>
      </c>
      <c r="BT254" s="97">
        <f t="shared" si="232"/>
        <v>0</v>
      </c>
      <c r="BU254" s="102">
        <f t="shared" si="233"/>
        <v>0</v>
      </c>
      <c r="BV254" s="103">
        <v>0</v>
      </c>
      <c r="BW254" s="97">
        <v>0</v>
      </c>
      <c r="BX254" s="99">
        <f t="shared" si="234"/>
        <v>0</v>
      </c>
      <c r="BY254" s="101">
        <f t="shared" si="235"/>
        <v>0</v>
      </c>
      <c r="BZ254" s="250">
        <f t="shared" si="236"/>
        <v>0</v>
      </c>
      <c r="CA254" s="103">
        <v>0</v>
      </c>
      <c r="CB254" s="97">
        <v>0</v>
      </c>
      <c r="CC254" s="97">
        <f t="shared" si="237"/>
        <v>0</v>
      </c>
      <c r="CD254" s="97">
        <f t="shared" si="238"/>
        <v>0</v>
      </c>
      <c r="CE254" s="102">
        <f t="shared" si="239"/>
        <v>0</v>
      </c>
      <c r="CF254" s="254">
        <f t="shared" si="246"/>
        <v>420.88</v>
      </c>
      <c r="CG254" s="97">
        <f t="shared" si="241"/>
        <v>302.24999999999994</v>
      </c>
      <c r="CH254" s="97">
        <f t="shared" si="242"/>
        <v>118.63000000000005</v>
      </c>
      <c r="CI254" s="104">
        <f t="shared" si="243"/>
        <v>0</v>
      </c>
      <c r="CJ254" s="97">
        <f t="shared" si="244"/>
        <v>118.63000000000005</v>
      </c>
      <c r="CK254" s="259">
        <f t="shared" si="193"/>
        <v>0.71813818665652907</v>
      </c>
      <c r="CL254" s="107">
        <v>156.79</v>
      </c>
      <c r="CM254" s="108">
        <v>44.3</v>
      </c>
      <c r="CN254" s="176">
        <f t="shared" si="245"/>
        <v>112.49</v>
      </c>
      <c r="CO254" s="66"/>
      <c r="CR254" s="133"/>
      <c r="CS254" s="133"/>
    </row>
    <row r="255" spans="1:97" s="66" customFormat="1" ht="16.5" customHeight="1" thickBot="1" x14ac:dyDescent="0.25">
      <c r="A255" s="227">
        <v>249</v>
      </c>
      <c r="B255" s="245" t="s">
        <v>275</v>
      </c>
      <c r="C255" s="94">
        <v>4205.2</v>
      </c>
      <c r="D255" s="110">
        <v>13225.307767750599</v>
      </c>
      <c r="E255" s="110">
        <v>13014.140268025403</v>
      </c>
      <c r="F255" s="96">
        <f t="shared" si="194"/>
        <v>211.16749972519574</v>
      </c>
      <c r="G255" s="97">
        <f t="shared" si="195"/>
        <v>0</v>
      </c>
      <c r="H255" s="164">
        <f t="shared" si="196"/>
        <v>211.16749972519574</v>
      </c>
      <c r="I255" s="167">
        <v>31059.513561346936</v>
      </c>
      <c r="J255" s="168">
        <v>27642.781566646081</v>
      </c>
      <c r="K255" s="97">
        <f t="shared" si="197"/>
        <v>3416.7319947008546</v>
      </c>
      <c r="L255" s="97">
        <f t="shared" si="198"/>
        <v>0</v>
      </c>
      <c r="M255" s="166">
        <f t="shared" si="199"/>
        <v>3416.7319947008546</v>
      </c>
      <c r="N255" s="170">
        <v>21816.49857406204</v>
      </c>
      <c r="O255" s="171">
        <v>19854.03</v>
      </c>
      <c r="P255" s="99">
        <f t="shared" si="200"/>
        <v>1962.4685740620407</v>
      </c>
      <c r="Q255" s="99">
        <f t="shared" si="201"/>
        <v>0</v>
      </c>
      <c r="R255" s="102">
        <f t="shared" si="202"/>
        <v>1962.4685740620407</v>
      </c>
      <c r="S255" s="170">
        <v>836.83694106576718</v>
      </c>
      <c r="T255" s="169">
        <v>859.95</v>
      </c>
      <c r="U255" s="99">
        <f t="shared" si="203"/>
        <v>0</v>
      </c>
      <c r="V255" s="101">
        <f t="shared" si="204"/>
        <v>-23.113058934232868</v>
      </c>
      <c r="W255" s="174">
        <v>-23.113058934232868</v>
      </c>
      <c r="X255" s="113">
        <v>12604.33462090604</v>
      </c>
      <c r="Y255" s="111">
        <v>7035.89</v>
      </c>
      <c r="Z255" s="99">
        <f t="shared" si="205"/>
        <v>5568.4446209060397</v>
      </c>
      <c r="AA255" s="101">
        <f t="shared" si="206"/>
        <v>0</v>
      </c>
      <c r="AB255" s="112">
        <v>5568.4446209060397</v>
      </c>
      <c r="AC255" s="170">
        <v>0</v>
      </c>
      <c r="AD255" s="169">
        <v>0</v>
      </c>
      <c r="AE255" s="111">
        <f t="shared" si="207"/>
        <v>0</v>
      </c>
      <c r="AF255" s="111">
        <f t="shared" si="208"/>
        <v>0</v>
      </c>
      <c r="AG255" s="253">
        <f t="shared" si="209"/>
        <v>0</v>
      </c>
      <c r="AH255" s="170">
        <v>23439.714198190974</v>
      </c>
      <c r="AI255" s="169">
        <v>11841.793126933138</v>
      </c>
      <c r="AJ255" s="172">
        <f t="shared" si="210"/>
        <v>11597.921071257835</v>
      </c>
      <c r="AK255" s="182">
        <f t="shared" si="211"/>
        <v>0</v>
      </c>
      <c r="AL255" s="102">
        <f t="shared" si="212"/>
        <v>11597.921071257835</v>
      </c>
      <c r="AM255" s="170">
        <v>1234.213169614402</v>
      </c>
      <c r="AN255" s="169">
        <v>1044.23</v>
      </c>
      <c r="AO255" s="111">
        <f t="shared" si="213"/>
        <v>189.98316961440196</v>
      </c>
      <c r="AP255" s="111">
        <f t="shared" si="214"/>
        <v>0</v>
      </c>
      <c r="AQ255" s="253">
        <f t="shared" si="215"/>
        <v>189.98316961440196</v>
      </c>
      <c r="AR255" s="170">
        <v>42.061434284822347</v>
      </c>
      <c r="AS255" s="169">
        <v>0</v>
      </c>
      <c r="AT255" s="172">
        <f t="shared" si="216"/>
        <v>42.061434284822347</v>
      </c>
      <c r="AU255" s="182">
        <f t="shared" si="217"/>
        <v>0</v>
      </c>
      <c r="AV255" s="100">
        <f t="shared" si="218"/>
        <v>42.061434284822347</v>
      </c>
      <c r="AW255" s="113">
        <v>1301.4973339801256</v>
      </c>
      <c r="AX255" s="111">
        <v>1972.1</v>
      </c>
      <c r="AY255" s="111">
        <f t="shared" si="219"/>
        <v>0</v>
      </c>
      <c r="AZ255" s="111">
        <f t="shared" si="220"/>
        <v>-670.60266601987428</v>
      </c>
      <c r="BA255" s="112">
        <f t="shared" si="221"/>
        <v>-670.60266601987428</v>
      </c>
      <c r="BB255" s="170">
        <v>2876.3568030662573</v>
      </c>
      <c r="BC255" s="169">
        <v>5323.0599999999995</v>
      </c>
      <c r="BD255" s="172">
        <f t="shared" si="222"/>
        <v>0</v>
      </c>
      <c r="BE255" s="182">
        <f t="shared" si="223"/>
        <v>-2446.7031969337422</v>
      </c>
      <c r="BF255" s="100">
        <f t="shared" si="224"/>
        <v>-2446.7031969337422</v>
      </c>
      <c r="BG255" s="113">
        <v>28517.48200824927</v>
      </c>
      <c r="BH255" s="111">
        <v>8672.3862175374488</v>
      </c>
      <c r="BI255" s="111">
        <f t="shared" si="225"/>
        <v>19845.095790711821</v>
      </c>
      <c r="BJ255" s="111">
        <f t="shared" si="226"/>
        <v>0</v>
      </c>
      <c r="BK255" s="253">
        <f t="shared" si="227"/>
        <v>19845.095790711821</v>
      </c>
      <c r="BL255" s="170">
        <v>2035.3134389967449</v>
      </c>
      <c r="BM255" s="169">
        <v>5567.779000008848</v>
      </c>
      <c r="BN255" s="172">
        <f t="shared" si="228"/>
        <v>0</v>
      </c>
      <c r="BO255" s="182">
        <f t="shared" si="229"/>
        <v>-3532.4655610121031</v>
      </c>
      <c r="BP255" s="100">
        <f t="shared" si="230"/>
        <v>-3532.4655610121031</v>
      </c>
      <c r="BQ255" s="113">
        <v>3.364154156835264</v>
      </c>
      <c r="BR255" s="111">
        <v>0</v>
      </c>
      <c r="BS255" s="111">
        <f t="shared" si="231"/>
        <v>3.364154156835264</v>
      </c>
      <c r="BT255" s="111">
        <f t="shared" si="232"/>
        <v>0</v>
      </c>
      <c r="BU255" s="112">
        <f t="shared" si="233"/>
        <v>3.364154156835264</v>
      </c>
      <c r="BV255" s="170">
        <v>9062.1762863922941</v>
      </c>
      <c r="BW255" s="169">
        <v>11472.93</v>
      </c>
      <c r="BX255" s="172">
        <f t="shared" si="234"/>
        <v>0</v>
      </c>
      <c r="BY255" s="173">
        <f t="shared" si="235"/>
        <v>-2410.7537136077062</v>
      </c>
      <c r="BZ255" s="174">
        <f t="shared" si="236"/>
        <v>-2410.7537136077062</v>
      </c>
      <c r="CA255" s="113">
        <v>11422.6786245234</v>
      </c>
      <c r="CB255" s="111">
        <v>24573.930000000004</v>
      </c>
      <c r="CC255" s="111">
        <f t="shared" si="237"/>
        <v>0</v>
      </c>
      <c r="CD255" s="111">
        <f t="shared" si="238"/>
        <v>-13151.251375476604</v>
      </c>
      <c r="CE255" s="102">
        <f t="shared" si="239"/>
        <v>-13151.251375476604</v>
      </c>
      <c r="CF255" s="261">
        <f t="shared" si="246"/>
        <v>159477.34891658649</v>
      </c>
      <c r="CG255" s="111">
        <f t="shared" si="241"/>
        <v>138875.0001791509</v>
      </c>
      <c r="CH255" s="97">
        <f t="shared" si="242"/>
        <v>20602.34873743559</v>
      </c>
      <c r="CI255" s="104">
        <f t="shared" si="243"/>
        <v>0</v>
      </c>
      <c r="CJ255" s="111">
        <f t="shared" si="244"/>
        <v>20602.34873743559</v>
      </c>
      <c r="CK255" s="260">
        <f t="shared" si="193"/>
        <v>0.87081332316220339</v>
      </c>
      <c r="CL255" s="114">
        <v>9650.67</v>
      </c>
      <c r="CM255" s="115">
        <v>15991.980000000001</v>
      </c>
      <c r="CN255" s="176"/>
      <c r="CO255" s="74"/>
      <c r="CP255" s="74"/>
      <c r="CR255" s="133"/>
      <c r="CS255" s="133"/>
    </row>
    <row r="256" spans="1:97" ht="15.75" customHeight="1" thickBot="1" x14ac:dyDescent="0.25">
      <c r="A256" s="270" t="s">
        <v>341</v>
      </c>
      <c r="B256" s="271"/>
      <c r="C256" s="244">
        <f>SUM(C7:C255)</f>
        <v>877330.8000000004</v>
      </c>
      <c r="D256" s="116">
        <f>SUM(D7:D255)</f>
        <v>2727190.507414565</v>
      </c>
      <c r="E256" s="116">
        <f>SUM(E7:E255)</f>
        <v>2825617.7372270147</v>
      </c>
      <c r="F256" s="117">
        <f>SUM(F7:F255)</f>
        <v>31734.241665785048</v>
      </c>
      <c r="G256" s="116">
        <f>SUM(G7:G255)</f>
        <v>-130161.47147823614</v>
      </c>
      <c r="H256" s="118">
        <v>-98903.342299637254</v>
      </c>
      <c r="I256" s="116">
        <f t="shared" ref="I256:AN256" si="247">SUM(I7:I255)</f>
        <v>4460894.3724036543</v>
      </c>
      <c r="J256" s="116">
        <f t="shared" si="247"/>
        <v>4645197.005499999</v>
      </c>
      <c r="K256" s="116">
        <f t="shared" si="247"/>
        <v>103779.94653492708</v>
      </c>
      <c r="L256" s="116">
        <f t="shared" si="247"/>
        <v>-288082.57963127241</v>
      </c>
      <c r="M256" s="119">
        <f t="shared" si="247"/>
        <v>-184302.63309634544</v>
      </c>
      <c r="N256" s="116">
        <f t="shared" si="247"/>
        <v>3543595.6961580724</v>
      </c>
      <c r="O256" s="116">
        <f t="shared" si="247"/>
        <v>3142656.7600000007</v>
      </c>
      <c r="P256" s="116">
        <f t="shared" si="247"/>
        <v>402014.51636502391</v>
      </c>
      <c r="Q256" s="120">
        <f t="shared" si="247"/>
        <v>-1075.580206953374</v>
      </c>
      <c r="R256" s="116">
        <f t="shared" si="247"/>
        <v>400938.93615807052</v>
      </c>
      <c r="S256" s="116">
        <f t="shared" si="247"/>
        <v>162457.51432286258</v>
      </c>
      <c r="T256" s="116">
        <f t="shared" si="247"/>
        <v>181389.93000000005</v>
      </c>
      <c r="U256" s="116">
        <f t="shared" si="247"/>
        <v>10798.315948756281</v>
      </c>
      <c r="V256" s="116">
        <f t="shared" si="247"/>
        <v>-29730.731625893677</v>
      </c>
      <c r="W256" s="116">
        <f t="shared" si="247"/>
        <v>-18932.415677137382</v>
      </c>
      <c r="X256" s="116">
        <f t="shared" si="247"/>
        <v>1504016.4986067817</v>
      </c>
      <c r="Y256" s="116">
        <f t="shared" si="247"/>
        <v>1113556.7333333334</v>
      </c>
      <c r="Z256" s="116">
        <f t="shared" si="247"/>
        <v>390459.76589138474</v>
      </c>
      <c r="AA256" s="116">
        <f t="shared" si="247"/>
        <v>-6.1793600002602034E-4</v>
      </c>
      <c r="AB256" s="119">
        <f t="shared" si="247"/>
        <v>390459.76527344872</v>
      </c>
      <c r="AC256" s="116">
        <f t="shared" si="247"/>
        <v>41448.279426774512</v>
      </c>
      <c r="AD256" s="116">
        <f t="shared" si="247"/>
        <v>12708.309999999994</v>
      </c>
      <c r="AE256" s="116">
        <f t="shared" si="247"/>
        <v>31381.763022091382</v>
      </c>
      <c r="AF256" s="116">
        <f t="shared" si="247"/>
        <v>-2641.7935953168781</v>
      </c>
      <c r="AG256" s="119">
        <f t="shared" si="247"/>
        <v>28739.969426774518</v>
      </c>
      <c r="AH256" s="116">
        <f t="shared" si="247"/>
        <v>5101316.3900345303</v>
      </c>
      <c r="AI256" s="116">
        <f t="shared" si="247"/>
        <v>4781697.6903333366</v>
      </c>
      <c r="AJ256" s="116">
        <f t="shared" si="247"/>
        <v>832118.78543307469</v>
      </c>
      <c r="AK256" s="116">
        <f t="shared" si="247"/>
        <v>-512500.08573187474</v>
      </c>
      <c r="AL256" s="116">
        <f t="shared" si="247"/>
        <v>319618.69970120001</v>
      </c>
      <c r="AM256" s="116">
        <f t="shared" si="247"/>
        <v>299082.37425163115</v>
      </c>
      <c r="AN256" s="116">
        <f t="shared" si="247"/>
        <v>257739.27000000022</v>
      </c>
      <c r="AO256" s="116">
        <f t="shared" ref="AO256:BT256" si="248">SUM(AO7:AO255)</f>
        <v>41343.10425163123</v>
      </c>
      <c r="AP256" s="116">
        <f t="shared" si="248"/>
        <v>0</v>
      </c>
      <c r="AQ256" s="119">
        <f t="shared" si="248"/>
        <v>41343.10425163123</v>
      </c>
      <c r="AR256" s="116">
        <f t="shared" si="248"/>
        <v>12183.291163178092</v>
      </c>
      <c r="AS256" s="116">
        <f t="shared" si="248"/>
        <v>14556.160000000005</v>
      </c>
      <c r="AT256" s="116">
        <f t="shared" si="248"/>
        <v>8940.0549455831388</v>
      </c>
      <c r="AU256" s="116">
        <f t="shared" si="248"/>
        <v>-11312.923782405051</v>
      </c>
      <c r="AV256" s="116">
        <f t="shared" si="248"/>
        <v>-2372.86883682191</v>
      </c>
      <c r="AW256" s="116">
        <f t="shared" si="248"/>
        <v>417339.67644269689</v>
      </c>
      <c r="AX256" s="116">
        <f t="shared" si="248"/>
        <v>462919.9599999999</v>
      </c>
      <c r="AY256" s="116">
        <f t="shared" si="248"/>
        <v>47354.21246180898</v>
      </c>
      <c r="AZ256" s="116">
        <f t="shared" si="248"/>
        <v>-92934.496019112295</v>
      </c>
      <c r="BA256" s="119">
        <f t="shared" si="248"/>
        <v>-45580.28355730325</v>
      </c>
      <c r="BB256" s="116">
        <f t="shared" si="248"/>
        <v>1148440.8613808919</v>
      </c>
      <c r="BC256" s="116">
        <f t="shared" si="248"/>
        <v>1101701.2900000007</v>
      </c>
      <c r="BD256" s="116">
        <f t="shared" si="248"/>
        <v>263759.058749647</v>
      </c>
      <c r="BE256" s="116">
        <f t="shared" si="248"/>
        <v>-217019.48736875557</v>
      </c>
      <c r="BF256" s="116">
        <f t="shared" si="248"/>
        <v>46739.571380891575</v>
      </c>
      <c r="BG256" s="116">
        <f t="shared" si="248"/>
        <v>8864712.0449957084</v>
      </c>
      <c r="BH256" s="116">
        <f t="shared" si="248"/>
        <v>9479881.9890504293</v>
      </c>
      <c r="BI256" s="116">
        <f t="shared" si="248"/>
        <v>2184229.5326535376</v>
      </c>
      <c r="BJ256" s="116">
        <f t="shared" si="248"/>
        <v>-2799399.4767082646</v>
      </c>
      <c r="BK256" s="119">
        <f t="shared" si="248"/>
        <v>-615169.94405472442</v>
      </c>
      <c r="BL256" s="116">
        <f t="shared" si="248"/>
        <v>1015203.1578386159</v>
      </c>
      <c r="BM256" s="116">
        <f t="shared" si="248"/>
        <v>1257230.9049440781</v>
      </c>
      <c r="BN256" s="116">
        <f t="shared" si="248"/>
        <v>37399.968895759892</v>
      </c>
      <c r="BO256" s="116">
        <f t="shared" si="248"/>
        <v>-279427.7160012215</v>
      </c>
      <c r="BP256" s="116">
        <f t="shared" si="248"/>
        <v>-242027.74710546152</v>
      </c>
      <c r="BQ256" s="116">
        <f t="shared" si="248"/>
        <v>1312.1749222768419</v>
      </c>
      <c r="BR256" s="116">
        <f t="shared" si="248"/>
        <v>0</v>
      </c>
      <c r="BS256" s="116">
        <f t="shared" si="248"/>
        <v>1312.1749222768419</v>
      </c>
      <c r="BT256" s="116">
        <f t="shared" si="248"/>
        <v>0</v>
      </c>
      <c r="BU256" s="119">
        <f t="shared" ref="BU256:CI256" si="249">SUM(BU7:BU255)</f>
        <v>1312.1749222768419</v>
      </c>
      <c r="BV256" s="246">
        <f t="shared" si="249"/>
        <v>2047067.4074473942</v>
      </c>
      <c r="BW256" s="246">
        <f t="shared" si="249"/>
        <v>2370613.4700000007</v>
      </c>
      <c r="BX256" s="246">
        <f t="shared" si="249"/>
        <v>289242.24571498635</v>
      </c>
      <c r="BY256" s="246">
        <f t="shared" si="249"/>
        <v>-612788.3082675921</v>
      </c>
      <c r="BZ256" s="246">
        <f t="shared" si="249"/>
        <v>-323546.0625526057</v>
      </c>
      <c r="CA256" s="116">
        <f t="shared" si="249"/>
        <v>1208536.8883815233</v>
      </c>
      <c r="CB256" s="116">
        <f t="shared" si="249"/>
        <v>1422760.2999999998</v>
      </c>
      <c r="CC256" s="116">
        <f t="shared" si="249"/>
        <v>88178.77101540388</v>
      </c>
      <c r="CD256" s="119">
        <f t="shared" si="249"/>
        <v>-302402.18263388047</v>
      </c>
      <c r="CE256" s="116">
        <f t="shared" si="249"/>
        <v>-214223.41161847665</v>
      </c>
      <c r="CF256" s="116">
        <f t="shared" si="249"/>
        <v>32554797.135191157</v>
      </c>
      <c r="CG256" s="119">
        <f>SUM(CG7:CG255)+0.04</f>
        <v>33070227.550388206</v>
      </c>
      <c r="CH256" s="116">
        <f t="shared" si="249"/>
        <v>2448584.1551069436</v>
      </c>
      <c r="CI256" s="121">
        <f t="shared" si="249"/>
        <v>-2964014.5303039779</v>
      </c>
      <c r="CJ256" s="262">
        <f t="shared" si="244"/>
        <v>-515430.41519704834</v>
      </c>
      <c r="CK256" s="122">
        <f t="shared" si="193"/>
        <v>1.0158327024142282</v>
      </c>
      <c r="CL256" s="123">
        <f>SUM(CL7:CL255)</f>
        <v>3053203.79</v>
      </c>
      <c r="CM256" s="124">
        <f>SUM(CM7:CM255)</f>
        <v>3211005.2600000007</v>
      </c>
      <c r="CN256" s="177">
        <f>SUM(CN7:CN255)</f>
        <v>534366.05999999982</v>
      </c>
    </row>
    <row r="257" spans="2:92" s="128" customFormat="1" x14ac:dyDescent="0.2">
      <c r="B257" s="125"/>
      <c r="C257" s="126"/>
      <c r="D257" s="127"/>
      <c r="E257" s="127"/>
      <c r="F257" s="148"/>
      <c r="G257" s="21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7"/>
      <c r="AW257" s="127"/>
      <c r="AX257" s="127"/>
      <c r="AY257" s="127"/>
      <c r="AZ257" s="127"/>
      <c r="BA257" s="127"/>
      <c r="BB257" s="127"/>
      <c r="BC257" s="127"/>
      <c r="BD257" s="127"/>
      <c r="BE257" s="127"/>
      <c r="BF257" s="127"/>
      <c r="BG257" s="127"/>
      <c r="BH257" s="127"/>
      <c r="BI257" s="127"/>
      <c r="BJ257" s="127"/>
      <c r="BK257" s="127"/>
      <c r="BL257" s="127"/>
      <c r="BM257" s="127"/>
      <c r="BN257" s="127"/>
      <c r="BO257" s="127"/>
      <c r="BP257" s="127"/>
      <c r="BQ257" s="127"/>
      <c r="BR257" s="127"/>
      <c r="BS257" s="127"/>
      <c r="BT257" s="127"/>
      <c r="BU257" s="127"/>
      <c r="BV257" s="127"/>
      <c r="BW257" s="127"/>
      <c r="BX257" s="127"/>
      <c r="BY257" s="127"/>
      <c r="BZ257" s="127"/>
      <c r="CA257" s="127"/>
      <c r="CB257" s="127"/>
      <c r="CC257" s="127"/>
      <c r="CD257" s="127"/>
      <c r="CE257" s="127"/>
      <c r="CF257" s="127"/>
      <c r="CG257" s="127"/>
      <c r="CH257" s="127"/>
      <c r="CI257" s="127"/>
      <c r="CJ257" s="127"/>
      <c r="CK257" s="127"/>
      <c r="CL257" s="219"/>
      <c r="CM257" s="78"/>
      <c r="CN257" s="78"/>
    </row>
    <row r="258" spans="2:92" s="128" customFormat="1" x14ac:dyDescent="0.2">
      <c r="B258" s="125"/>
      <c r="C258" s="126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  <c r="BG258" s="127"/>
      <c r="BH258" s="127"/>
      <c r="BI258" s="127"/>
      <c r="BJ258" s="127"/>
      <c r="BK258" s="127"/>
      <c r="BL258" s="127"/>
      <c r="BM258" s="127"/>
      <c r="BN258" s="127"/>
      <c r="BO258" s="127"/>
      <c r="BP258" s="127"/>
      <c r="BQ258" s="127"/>
      <c r="BR258" s="127"/>
      <c r="BS258" s="127"/>
      <c r="BT258" s="127"/>
      <c r="BU258" s="127"/>
      <c r="BV258" s="127"/>
      <c r="BW258" s="127"/>
      <c r="BX258" s="127"/>
      <c r="BY258" s="127"/>
      <c r="BZ258" s="127"/>
      <c r="CA258" s="127"/>
      <c r="CB258" s="127"/>
      <c r="CC258" s="127"/>
      <c r="CD258" s="127"/>
      <c r="CE258" s="127"/>
      <c r="CF258" s="127"/>
      <c r="CG258" s="127"/>
      <c r="CH258" s="127"/>
      <c r="CI258" s="127"/>
      <c r="CJ258" s="127"/>
      <c r="CK258" s="125"/>
      <c r="CL258" s="219"/>
      <c r="CM258" s="78"/>
      <c r="CN258" s="78"/>
    </row>
    <row r="259" spans="2:92" s="128" customFormat="1" hidden="1" x14ac:dyDescent="0.2">
      <c r="C259" s="75"/>
      <c r="D259" s="129"/>
      <c r="E259" s="129"/>
      <c r="F259" s="77"/>
      <c r="G259" s="77"/>
      <c r="H259" s="77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  <c r="AW259" s="129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29"/>
      <c r="BQ259" s="129"/>
      <c r="BR259" s="129"/>
      <c r="BS259" s="129"/>
      <c r="BT259" s="129"/>
      <c r="BU259" s="129"/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29"/>
      <c r="CI259" s="77"/>
      <c r="CJ259" s="77"/>
      <c r="CL259" s="78"/>
      <c r="CM259" s="78"/>
      <c r="CN259" s="78"/>
    </row>
    <row r="260" spans="2:92" hidden="1" x14ac:dyDescent="0.2">
      <c r="D260" s="129">
        <f>D256-D257</f>
        <v>2727190.507414565</v>
      </c>
      <c r="E260" s="129">
        <v>883212.44000000018</v>
      </c>
      <c r="F260" s="77">
        <v>35495.826853443796</v>
      </c>
      <c r="G260" s="77">
        <v>-110931.19943232465</v>
      </c>
      <c r="H260" s="77">
        <v>-75435.372578880822</v>
      </c>
      <c r="I260" s="129">
        <v>1283365.0900530685</v>
      </c>
      <c r="J260" s="129">
        <v>1109379.5699999991</v>
      </c>
      <c r="K260" s="129">
        <v>425942.01169313112</v>
      </c>
      <c r="L260" s="129">
        <v>-251956.49164006277</v>
      </c>
      <c r="M260" s="129">
        <v>173985.52005306838</v>
      </c>
      <c r="N260" s="129">
        <v>1096267.2817042016</v>
      </c>
      <c r="O260" s="129">
        <v>964612.57999999973</v>
      </c>
      <c r="P260" s="129">
        <v>133113.33074400874</v>
      </c>
      <c r="Q260" s="129">
        <v>-1458.6290398070005</v>
      </c>
      <c r="R260" s="129">
        <v>131654.70170420175</v>
      </c>
      <c r="S260" s="75">
        <v>49364.459715479097</v>
      </c>
      <c r="T260" s="75">
        <v>54746.020000000004</v>
      </c>
      <c r="U260" s="75">
        <v>33528.689568725684</v>
      </c>
      <c r="V260" s="75">
        <v>-38910.249853246598</v>
      </c>
      <c r="W260" s="75">
        <v>-5381.5602845209114</v>
      </c>
      <c r="X260" s="75">
        <v>491104.67305893451</v>
      </c>
      <c r="Y260" s="75">
        <v>500985.10000000003</v>
      </c>
      <c r="Z260" s="75">
        <v>36154.814396542271</v>
      </c>
      <c r="AA260" s="129">
        <v>-46035.241337607898</v>
      </c>
      <c r="AB260" s="129">
        <v>-9880.4269410656179</v>
      </c>
      <c r="AC260" s="75">
        <v>16151.3098879598</v>
      </c>
      <c r="AD260" s="75">
        <v>7713.2099999999982</v>
      </c>
      <c r="AE260" s="129">
        <v>13151.195142885799</v>
      </c>
      <c r="AF260" s="129">
        <v>-4713.0952549260001</v>
      </c>
      <c r="AG260" s="129">
        <v>8438.0998879597992</v>
      </c>
      <c r="AH260" s="75">
        <v>1481162.1300439022</v>
      </c>
      <c r="AI260" s="75">
        <v>1493523.162</v>
      </c>
      <c r="AJ260" s="129">
        <v>281505.6359620982</v>
      </c>
      <c r="AK260" s="129">
        <v>-293866.66791819682</v>
      </c>
      <c r="AL260" s="129">
        <v>-12361.031956098697</v>
      </c>
      <c r="AM260" s="129">
        <v>98240.442121910484</v>
      </c>
      <c r="AN260" s="75">
        <v>84790.339999999967</v>
      </c>
      <c r="AO260" s="129">
        <v>13740.295064494116</v>
      </c>
      <c r="AP260" s="129">
        <v>-290.19294258360003</v>
      </c>
      <c r="AQ260" s="129">
        <v>13450.102121910517</v>
      </c>
      <c r="AR260" s="75">
        <v>5103.4699831425924</v>
      </c>
      <c r="AS260" s="75">
        <v>0</v>
      </c>
      <c r="AT260" s="75">
        <v>5103.4699831425924</v>
      </c>
      <c r="AU260" s="75">
        <v>0</v>
      </c>
      <c r="AV260" s="75">
        <v>5103.4699831425924</v>
      </c>
      <c r="AW260" s="129">
        <v>119389.21129998349</v>
      </c>
      <c r="AX260" s="75">
        <v>105136.48999999999</v>
      </c>
      <c r="AY260" s="75">
        <v>107064.89118970231</v>
      </c>
      <c r="AZ260" s="75">
        <v>-92812.169889718803</v>
      </c>
      <c r="BA260" s="75">
        <v>14252.721299983465</v>
      </c>
      <c r="BB260" s="129">
        <v>234334.58886883498</v>
      </c>
      <c r="BC260" s="129">
        <v>354197.6500000002</v>
      </c>
      <c r="BD260" s="75">
        <v>166351.27567620602</v>
      </c>
      <c r="BE260" s="129">
        <v>-286214.336807371</v>
      </c>
      <c r="BF260" s="129">
        <v>-119863.06113116494</v>
      </c>
      <c r="BG260" s="129">
        <v>2604871.552953077</v>
      </c>
      <c r="BH260" s="75">
        <v>3525786.6999999993</v>
      </c>
      <c r="BI260" s="129">
        <v>1861042.2266650095</v>
      </c>
      <c r="BJ260" s="129">
        <v>-2781957.3737119329</v>
      </c>
      <c r="BK260" s="129">
        <v>-920915.14704692329</v>
      </c>
      <c r="BL260" s="129">
        <v>366878.5935881781</v>
      </c>
      <c r="BM260" s="129">
        <v>792097.78000000014</v>
      </c>
      <c r="BN260" s="75">
        <v>183298.85358817806</v>
      </c>
      <c r="BO260" s="75">
        <v>-608518.0399999998</v>
      </c>
      <c r="BP260" s="129">
        <v>-425219.18641182175</v>
      </c>
      <c r="BQ260" s="129">
        <v>110.78852342290001</v>
      </c>
      <c r="BR260" s="129">
        <v>0</v>
      </c>
      <c r="BS260" s="129">
        <v>110.78852342290001</v>
      </c>
      <c r="BT260" s="129">
        <v>0</v>
      </c>
      <c r="BU260" s="129">
        <v>110.78852342290001</v>
      </c>
      <c r="BV260" s="129">
        <v>492454.18173692282</v>
      </c>
      <c r="BW260" s="129">
        <v>777695.09000000008</v>
      </c>
      <c r="BX260" s="75">
        <v>46266.020529039881</v>
      </c>
      <c r="BY260" s="129">
        <v>-331506.92879211699</v>
      </c>
      <c r="BZ260" s="75">
        <v>-285240.90826307714</v>
      </c>
      <c r="CA260" s="129">
        <v>285734.40059182839</v>
      </c>
      <c r="CB260" s="129">
        <v>448716.16000000003</v>
      </c>
      <c r="CC260" s="129">
        <v>6319.0438765364997</v>
      </c>
      <c r="CD260" s="75">
        <v>-169300.80328470809</v>
      </c>
      <c r="CE260" s="129">
        <v>-162981.75940817158</v>
      </c>
      <c r="CF260" s="75">
        <v>9432309.2415519673</v>
      </c>
      <c r="CG260" s="75">
        <v>11102592.292000001</v>
      </c>
      <c r="CH260" s="75">
        <v>1062542.9894273607</v>
      </c>
      <c r="CI260" s="77">
        <v>-2732826.0398753965</v>
      </c>
      <c r="CJ260" s="77"/>
    </row>
    <row r="261" spans="2:92" hidden="1" x14ac:dyDescent="0.2">
      <c r="D261" s="75">
        <v>201627.81367749537</v>
      </c>
      <c r="E261" s="74">
        <v>246614.62806399999</v>
      </c>
      <c r="F261" s="80">
        <v>24881.331198235694</v>
      </c>
      <c r="G261" s="80">
        <v>-69868.145584740487</v>
      </c>
      <c r="H261" s="80">
        <v>-44986.814386504797</v>
      </c>
      <c r="I261" s="129">
        <v>320320.91689136683</v>
      </c>
      <c r="J261" s="74">
        <v>516348.52886399982</v>
      </c>
      <c r="K261" s="74">
        <v>19253.5387580528</v>
      </c>
      <c r="L261" s="74">
        <v>-215281.15073068615</v>
      </c>
      <c r="M261" s="74">
        <v>-196027.61197263331</v>
      </c>
      <c r="N261" s="130">
        <v>273797.86652515637</v>
      </c>
      <c r="O261" s="74">
        <v>255213.19999999998</v>
      </c>
      <c r="P261" s="74">
        <v>18925.092535771699</v>
      </c>
      <c r="Q261" s="74">
        <v>-340.42601061539966</v>
      </c>
      <c r="R261" s="74">
        <v>18584.666525156295</v>
      </c>
      <c r="S261" s="75">
        <v>12331.792775346006</v>
      </c>
      <c r="T261" s="74">
        <v>22804.439999999984</v>
      </c>
      <c r="U261" s="74">
        <v>7226.7504290268125</v>
      </c>
      <c r="V261" s="74">
        <v>-17699.3976536808</v>
      </c>
      <c r="W261" s="74">
        <v>-10472.647224653991</v>
      </c>
      <c r="X261" s="129">
        <v>122396.74372654661</v>
      </c>
      <c r="Y261" s="74">
        <v>133538.33000000007</v>
      </c>
      <c r="Z261" s="74">
        <v>6922.1050987168983</v>
      </c>
      <c r="AA261" s="74">
        <v>-18063.691372170302</v>
      </c>
      <c r="AB261" s="74">
        <v>-11141.586273453406</v>
      </c>
      <c r="AC261" s="130">
        <v>4037.8156857393992</v>
      </c>
      <c r="AD261" s="74">
        <v>1776.47</v>
      </c>
      <c r="AE261" s="74">
        <v>3838.9909406653996</v>
      </c>
      <c r="AF261" s="74">
        <v>-1577.645254926</v>
      </c>
      <c r="AG261" s="74">
        <v>2261.3456857393994</v>
      </c>
      <c r="AH261" s="75">
        <v>369900.40074731165</v>
      </c>
      <c r="AI261" s="74">
        <v>434434.72999999975</v>
      </c>
      <c r="AJ261" s="74">
        <v>53253.092467938128</v>
      </c>
      <c r="AK261" s="74">
        <v>-117787.42172062646</v>
      </c>
      <c r="AL261" s="74">
        <v>-64534.329252688352</v>
      </c>
      <c r="AM261" s="74">
        <v>24538.471849172547</v>
      </c>
      <c r="AN261" s="74">
        <v>22792.479999999996</v>
      </c>
      <c r="AO261" s="74">
        <v>1838.2729743774587</v>
      </c>
      <c r="AP261" s="74">
        <v>-92.281125204899979</v>
      </c>
      <c r="AQ261" s="74">
        <v>1745.9918491725582</v>
      </c>
      <c r="AR261" s="74">
        <v>1274.9831852758264</v>
      </c>
      <c r="AS261" s="74">
        <v>0</v>
      </c>
      <c r="AT261" s="74">
        <v>1274.9831852758264</v>
      </c>
      <c r="AU261" s="74">
        <v>0</v>
      </c>
      <c r="AV261" s="74">
        <v>1274.9831852758264</v>
      </c>
      <c r="AW261" s="131">
        <v>29826.050562195309</v>
      </c>
      <c r="AX261" s="74">
        <v>50160.43</v>
      </c>
      <c r="AY261" s="74">
        <v>26409.073154898815</v>
      </c>
      <c r="AZ261" s="74">
        <v>-46743.452592703514</v>
      </c>
      <c r="BA261" s="74">
        <v>-20334.37943780471</v>
      </c>
      <c r="BB261" s="75">
        <v>58551.744741323593</v>
      </c>
      <c r="BC261" s="74">
        <v>76363.080000000118</v>
      </c>
      <c r="BD261" s="74">
        <v>43288.763086454615</v>
      </c>
      <c r="BE261" s="74">
        <v>-61100.098345130995</v>
      </c>
      <c r="BF261" s="74">
        <v>-17811.335258676394</v>
      </c>
      <c r="BG261" s="75">
        <v>650686.36233194848</v>
      </c>
      <c r="BH261" s="74">
        <v>388204.88999999972</v>
      </c>
      <c r="BI261" s="74">
        <v>473888.97489674593</v>
      </c>
      <c r="BJ261" s="74">
        <v>-211407.50256479796</v>
      </c>
      <c r="BK261" s="74">
        <v>262481.472331948</v>
      </c>
      <c r="BL261" s="132">
        <v>91653.657989916566</v>
      </c>
      <c r="BM261" s="74">
        <v>0</v>
      </c>
      <c r="BN261" s="74">
        <v>91653.657989916566</v>
      </c>
      <c r="BO261" s="74">
        <v>0</v>
      </c>
      <c r="BP261" s="74">
        <v>91653.657989916566</v>
      </c>
      <c r="BQ261" s="129">
        <v>27.687157128199999</v>
      </c>
      <c r="BR261" s="74">
        <v>0</v>
      </c>
      <c r="BS261" s="74">
        <v>27.687157128199999</v>
      </c>
      <c r="BT261" s="74">
        <v>0</v>
      </c>
      <c r="BU261" s="76">
        <v>27.687157128199999</v>
      </c>
      <c r="BV261" s="129">
        <v>122964.57123195993</v>
      </c>
      <c r="BW261" s="74">
        <v>213962.84999999998</v>
      </c>
      <c r="BX261" s="74">
        <v>11417.018649287606</v>
      </c>
      <c r="BY261" s="74">
        <v>-102415.29741732772</v>
      </c>
      <c r="BZ261" s="76">
        <v>-90998.278768040123</v>
      </c>
      <c r="CA261" s="131">
        <v>71354.221391386047</v>
      </c>
      <c r="CB261" s="74">
        <v>133525.5</v>
      </c>
      <c r="CC261" s="74">
        <v>1152.1098662064001</v>
      </c>
      <c r="CD261" s="74">
        <v>-63323.398474820358</v>
      </c>
      <c r="CE261" s="76">
        <v>-62171.288608613962</v>
      </c>
      <c r="CF261" s="133">
        <v>2355291.1004692684</v>
      </c>
      <c r="CG261" s="133">
        <v>2495739.5669279983</v>
      </c>
      <c r="CH261" s="133">
        <v>152520.36425350921</v>
      </c>
      <c r="CI261" s="80">
        <v>-292968.83071224112</v>
      </c>
    </row>
    <row r="262" spans="2:92" hidden="1" x14ac:dyDescent="0.2">
      <c r="D262" s="75">
        <f>D260+D261</f>
        <v>2928818.3210920603</v>
      </c>
      <c r="E262" s="75">
        <f>E260+E261</f>
        <v>1129827.0680640002</v>
      </c>
      <c r="F262" s="77">
        <f>SUM(F257:F261)</f>
        <v>60377.158051679493</v>
      </c>
      <c r="G262" s="77">
        <f>SUM(G257:G261)</f>
        <v>-180799.34501706512</v>
      </c>
      <c r="H262" s="77">
        <f>SUM(H257:H261)</f>
        <v>-120422.18696538563</v>
      </c>
      <c r="I262" s="129">
        <f>SUM(I257:I261)</f>
        <v>1603686.0069444352</v>
      </c>
      <c r="J262" s="75">
        <f t="shared" ref="J262:BU262" si="250">J257+J261</f>
        <v>516348.52886399982</v>
      </c>
      <c r="K262" s="75">
        <f t="shared" si="250"/>
        <v>19253.5387580528</v>
      </c>
      <c r="L262" s="75">
        <f t="shared" si="250"/>
        <v>-215281.15073068615</v>
      </c>
      <c r="M262" s="75">
        <f t="shared" si="250"/>
        <v>-196027.61197263331</v>
      </c>
      <c r="N262" s="75">
        <f t="shared" si="250"/>
        <v>273797.86652515637</v>
      </c>
      <c r="O262" s="75">
        <f t="shared" si="250"/>
        <v>255213.19999999998</v>
      </c>
      <c r="P262" s="75">
        <f t="shared" si="250"/>
        <v>18925.092535771699</v>
      </c>
      <c r="Q262" s="75">
        <f t="shared" si="250"/>
        <v>-340.42601061539966</v>
      </c>
      <c r="R262" s="75">
        <f t="shared" si="250"/>
        <v>18584.666525156295</v>
      </c>
      <c r="S262" s="75">
        <f t="shared" si="250"/>
        <v>12331.792775346006</v>
      </c>
      <c r="T262" s="75">
        <f t="shared" si="250"/>
        <v>22804.439999999984</v>
      </c>
      <c r="U262" s="75">
        <f t="shared" si="250"/>
        <v>7226.7504290268125</v>
      </c>
      <c r="V262" s="75">
        <f t="shared" si="250"/>
        <v>-17699.3976536808</v>
      </c>
      <c r="W262" s="75">
        <f t="shared" si="250"/>
        <v>-10472.647224653991</v>
      </c>
      <c r="X262" s="75">
        <f t="shared" si="250"/>
        <v>122396.74372654661</v>
      </c>
      <c r="Y262" s="75">
        <f t="shared" si="250"/>
        <v>133538.33000000007</v>
      </c>
      <c r="Z262" s="75">
        <f t="shared" si="250"/>
        <v>6922.1050987168983</v>
      </c>
      <c r="AA262" s="75">
        <f t="shared" si="250"/>
        <v>-18063.691372170302</v>
      </c>
      <c r="AB262" s="75">
        <f t="shared" si="250"/>
        <v>-11141.586273453406</v>
      </c>
      <c r="AC262" s="75">
        <f t="shared" si="250"/>
        <v>4037.8156857393992</v>
      </c>
      <c r="AD262" s="75">
        <f t="shared" si="250"/>
        <v>1776.47</v>
      </c>
      <c r="AE262" s="75">
        <f t="shared" si="250"/>
        <v>3838.9909406653996</v>
      </c>
      <c r="AF262" s="75">
        <f t="shared" si="250"/>
        <v>-1577.645254926</v>
      </c>
      <c r="AG262" s="75">
        <f t="shared" si="250"/>
        <v>2261.3456857393994</v>
      </c>
      <c r="AH262" s="75">
        <f t="shared" si="250"/>
        <v>369900.40074731165</v>
      </c>
      <c r="AI262" s="75">
        <f t="shared" si="250"/>
        <v>434434.72999999975</v>
      </c>
      <c r="AJ262" s="75">
        <f t="shared" si="250"/>
        <v>53253.092467938128</v>
      </c>
      <c r="AK262" s="75">
        <f t="shared" si="250"/>
        <v>-117787.42172062646</v>
      </c>
      <c r="AL262" s="75">
        <f t="shared" si="250"/>
        <v>-64534.329252688352</v>
      </c>
      <c r="AM262" s="75">
        <f t="shared" si="250"/>
        <v>24538.471849172547</v>
      </c>
      <c r="AN262" s="75">
        <f t="shared" si="250"/>
        <v>22792.479999999996</v>
      </c>
      <c r="AO262" s="75">
        <f t="shared" si="250"/>
        <v>1838.2729743774587</v>
      </c>
      <c r="AP262" s="75">
        <f t="shared" si="250"/>
        <v>-92.281125204899979</v>
      </c>
      <c r="AQ262" s="75">
        <f t="shared" si="250"/>
        <v>1745.9918491725582</v>
      </c>
      <c r="AR262" s="75">
        <f t="shared" si="250"/>
        <v>1274.9831852758264</v>
      </c>
      <c r="AS262" s="75">
        <f t="shared" si="250"/>
        <v>0</v>
      </c>
      <c r="AT262" s="75">
        <f t="shared" si="250"/>
        <v>1274.9831852758264</v>
      </c>
      <c r="AU262" s="75">
        <f t="shared" si="250"/>
        <v>0</v>
      </c>
      <c r="AV262" s="75">
        <f t="shared" si="250"/>
        <v>1274.9831852758264</v>
      </c>
      <c r="AW262" s="75">
        <f t="shared" si="250"/>
        <v>29826.050562195309</v>
      </c>
      <c r="AX262" s="75">
        <f t="shared" si="250"/>
        <v>50160.43</v>
      </c>
      <c r="AY262" s="75">
        <f t="shared" si="250"/>
        <v>26409.073154898815</v>
      </c>
      <c r="AZ262" s="75">
        <f t="shared" si="250"/>
        <v>-46743.452592703514</v>
      </c>
      <c r="BA262" s="75">
        <f t="shared" si="250"/>
        <v>-20334.37943780471</v>
      </c>
      <c r="BB262" s="75">
        <f t="shared" si="250"/>
        <v>58551.744741323593</v>
      </c>
      <c r="BC262" s="75">
        <f t="shared" si="250"/>
        <v>76363.080000000118</v>
      </c>
      <c r="BD262" s="75">
        <f t="shared" si="250"/>
        <v>43288.763086454615</v>
      </c>
      <c r="BE262" s="75">
        <f t="shared" si="250"/>
        <v>-61100.098345130995</v>
      </c>
      <c r="BF262" s="75">
        <f t="shared" si="250"/>
        <v>-17811.335258676394</v>
      </c>
      <c r="BG262" s="75">
        <f t="shared" si="250"/>
        <v>650686.36233194848</v>
      </c>
      <c r="BH262" s="75">
        <f t="shared" si="250"/>
        <v>388204.88999999972</v>
      </c>
      <c r="BI262" s="75">
        <f t="shared" si="250"/>
        <v>473888.97489674593</v>
      </c>
      <c r="BJ262" s="75">
        <f t="shared" si="250"/>
        <v>-211407.50256479796</v>
      </c>
      <c r="BK262" s="75">
        <f t="shared" si="250"/>
        <v>262481.472331948</v>
      </c>
      <c r="BL262" s="75">
        <f t="shared" si="250"/>
        <v>91653.657989916566</v>
      </c>
      <c r="BM262" s="75">
        <f t="shared" si="250"/>
        <v>0</v>
      </c>
      <c r="BN262" s="75">
        <f t="shared" si="250"/>
        <v>91653.657989916566</v>
      </c>
      <c r="BO262" s="75">
        <f t="shared" si="250"/>
        <v>0</v>
      </c>
      <c r="BP262" s="75">
        <f t="shared" si="250"/>
        <v>91653.657989916566</v>
      </c>
      <c r="BQ262" s="75">
        <f t="shared" si="250"/>
        <v>27.687157128199999</v>
      </c>
      <c r="BR262" s="75">
        <f t="shared" si="250"/>
        <v>0</v>
      </c>
      <c r="BS262" s="75">
        <f t="shared" si="250"/>
        <v>27.687157128199999</v>
      </c>
      <c r="BT262" s="75">
        <f t="shared" si="250"/>
        <v>0</v>
      </c>
      <c r="BU262" s="75">
        <f t="shared" si="250"/>
        <v>27.687157128199999</v>
      </c>
      <c r="BV262" s="75">
        <f t="shared" ref="BV262:CI262" si="251">BV257+BV261</f>
        <v>122964.57123195993</v>
      </c>
      <c r="BW262" s="75">
        <f t="shared" si="251"/>
        <v>213962.84999999998</v>
      </c>
      <c r="BX262" s="75">
        <f t="shared" si="251"/>
        <v>11417.018649287606</v>
      </c>
      <c r="BY262" s="75">
        <f t="shared" si="251"/>
        <v>-102415.29741732772</v>
      </c>
      <c r="BZ262" s="75">
        <f t="shared" si="251"/>
        <v>-90998.278768040123</v>
      </c>
      <c r="CA262" s="75">
        <f t="shared" si="251"/>
        <v>71354.221391386047</v>
      </c>
      <c r="CB262" s="75">
        <f t="shared" si="251"/>
        <v>133525.5</v>
      </c>
      <c r="CC262" s="75">
        <f t="shared" si="251"/>
        <v>1152.1098662064001</v>
      </c>
      <c r="CD262" s="75">
        <f t="shared" si="251"/>
        <v>-63323.398474820358</v>
      </c>
      <c r="CE262" s="75">
        <f t="shared" si="251"/>
        <v>-62171.288608613962</v>
      </c>
      <c r="CF262" s="75">
        <f t="shared" si="251"/>
        <v>2355291.1004692684</v>
      </c>
      <c r="CG262" s="75">
        <f t="shared" si="251"/>
        <v>2495739.5669279983</v>
      </c>
      <c r="CH262" s="75">
        <f t="shared" si="251"/>
        <v>152520.36425350921</v>
      </c>
      <c r="CI262" s="77">
        <f t="shared" si="251"/>
        <v>-292968.83071224112</v>
      </c>
      <c r="CJ262" s="77"/>
    </row>
    <row r="263" spans="2:92" hidden="1" x14ac:dyDescent="0.2">
      <c r="CF263" s="134"/>
    </row>
    <row r="264" spans="2:92" hidden="1" x14ac:dyDescent="0.2">
      <c r="B264" s="67" t="s">
        <v>276</v>
      </c>
      <c r="E264" s="66" t="s">
        <v>277</v>
      </c>
    </row>
    <row r="265" spans="2:92" hidden="1" x14ac:dyDescent="0.2">
      <c r="D265" s="128">
        <v>202756.97000000009</v>
      </c>
      <c r="E265" s="67">
        <v>228721.87000000008</v>
      </c>
      <c r="F265" s="135">
        <v>7174.7299999999987</v>
      </c>
      <c r="G265" s="135">
        <v>-33139.630000000026</v>
      </c>
      <c r="H265" s="136">
        <v>-25964.900000000009</v>
      </c>
      <c r="I265" s="128">
        <v>322471.16999999987</v>
      </c>
      <c r="J265" s="67">
        <v>122550.63999999997</v>
      </c>
      <c r="K265" s="137">
        <v>199920.53000000003</v>
      </c>
      <c r="L265" s="137">
        <v>0</v>
      </c>
      <c r="M265" s="74">
        <v>199920.53000000003</v>
      </c>
      <c r="N265" s="128">
        <v>274942.91999999987</v>
      </c>
      <c r="O265" s="128">
        <v>236531.72999999989</v>
      </c>
      <c r="P265" s="128">
        <v>38500.669999999991</v>
      </c>
      <c r="Q265" s="128">
        <v>-89.480000000000061</v>
      </c>
      <c r="R265" s="138">
        <v>38411.189999999988</v>
      </c>
      <c r="S265" s="128">
        <v>12371.580000000009</v>
      </c>
      <c r="T265" s="128">
        <v>13450.4</v>
      </c>
      <c r="U265" s="128">
        <v>7767.1100000000006</v>
      </c>
      <c r="V265" s="128">
        <v>-8845.9300000000021</v>
      </c>
      <c r="W265" s="138">
        <v>-1078.8200000000022</v>
      </c>
      <c r="X265" s="139">
        <v>123646.28000000006</v>
      </c>
      <c r="Y265" s="128">
        <v>126558.36999999997</v>
      </c>
      <c r="Z265" s="128">
        <v>8403.1899999999969</v>
      </c>
      <c r="AA265" s="128">
        <v>-11315.279999999999</v>
      </c>
      <c r="AB265" s="138">
        <v>-2912.0899999999997</v>
      </c>
      <c r="AC265" s="128">
        <v>4037.8400000000006</v>
      </c>
      <c r="AD265" s="128">
        <v>3084.5599999999995</v>
      </c>
      <c r="AE265" s="128">
        <v>2632.6300000000006</v>
      </c>
      <c r="AF265" s="128">
        <v>-1679.3499999999997</v>
      </c>
      <c r="AG265" s="138">
        <v>953.28</v>
      </c>
      <c r="AH265" s="128">
        <v>371536.69000000047</v>
      </c>
      <c r="AI265" s="128">
        <v>369299.63000000018</v>
      </c>
      <c r="AJ265" s="128">
        <v>78926.34</v>
      </c>
      <c r="AK265" s="128">
        <v>-76689.280000000013</v>
      </c>
      <c r="AL265" s="138">
        <v>2237.0599999999963</v>
      </c>
      <c r="AM265" s="128">
        <v>24628.829999999994</v>
      </c>
      <c r="AN265" s="128">
        <v>21347.299999999977</v>
      </c>
      <c r="AO265" s="128">
        <v>3281.5300000000029</v>
      </c>
      <c r="AP265" s="128">
        <v>0</v>
      </c>
      <c r="AQ265" s="138">
        <v>3281.5300000000029</v>
      </c>
      <c r="AR265" s="128">
        <v>1278.7400000000011</v>
      </c>
      <c r="AS265" s="128">
        <v>0</v>
      </c>
      <c r="AT265" s="128">
        <v>1278.7400000000011</v>
      </c>
      <c r="AU265" s="128">
        <v>0</v>
      </c>
      <c r="AV265" s="138">
        <v>1278.7400000000011</v>
      </c>
      <c r="AW265" s="128">
        <v>29915.320000000014</v>
      </c>
      <c r="AX265" s="128">
        <v>27071.050000000007</v>
      </c>
      <c r="AY265" s="128">
        <v>28002.210000000014</v>
      </c>
      <c r="AZ265" s="128">
        <v>-25157.940000000006</v>
      </c>
      <c r="BA265" s="138">
        <v>2844.2700000000027</v>
      </c>
      <c r="BB265" s="128">
        <v>58686.479999999996</v>
      </c>
      <c r="BC265" s="128">
        <v>65881.879999999976</v>
      </c>
      <c r="BD265" s="128">
        <v>42183.310000000005</v>
      </c>
      <c r="BE265" s="128">
        <v>-49378.709999999992</v>
      </c>
      <c r="BF265" s="138">
        <v>-7195.3999999999969</v>
      </c>
      <c r="BG265" s="128">
        <v>652928.44000000018</v>
      </c>
      <c r="BH265" s="128">
        <v>856002.87999999977</v>
      </c>
      <c r="BI265" s="128">
        <v>414381.52999999991</v>
      </c>
      <c r="BJ265" s="128">
        <v>-617455.9700000002</v>
      </c>
      <c r="BK265" s="138">
        <v>-203074.43999999989</v>
      </c>
      <c r="BL265" s="128">
        <v>91930.180000000008</v>
      </c>
      <c r="BM265" s="128">
        <v>416445.43</v>
      </c>
      <c r="BN265" s="128">
        <v>0</v>
      </c>
      <c r="BO265" s="128">
        <v>-324515.24999999983</v>
      </c>
      <c r="BP265" s="138">
        <v>-324515.24999999983</v>
      </c>
      <c r="BQ265" s="128">
        <v>27.690000000000005</v>
      </c>
      <c r="BR265" s="128">
        <v>0</v>
      </c>
      <c r="BS265" s="128">
        <v>27.690000000000005</v>
      </c>
      <c r="BT265" s="128">
        <v>0</v>
      </c>
      <c r="BU265" s="138">
        <v>27.690000000000005</v>
      </c>
      <c r="BV265" s="128">
        <v>123511.63999999997</v>
      </c>
      <c r="BW265" s="128">
        <v>200750.65</v>
      </c>
      <c r="BX265" s="128">
        <v>10847.689999999995</v>
      </c>
      <c r="BY265" s="128">
        <v>-88086.699999999939</v>
      </c>
      <c r="BZ265" s="138">
        <v>-77239.00999999998</v>
      </c>
      <c r="CA265" s="128">
        <v>71689.249999999971</v>
      </c>
      <c r="CB265" s="128">
        <v>110899.43000000004</v>
      </c>
      <c r="CC265" s="128">
        <v>2108.5000000000005</v>
      </c>
      <c r="CD265" s="128">
        <v>-41318.68</v>
      </c>
      <c r="CE265" s="138">
        <v>-39210.180000000008</v>
      </c>
      <c r="CF265" s="137">
        <v>2366360.0200000019</v>
      </c>
      <c r="CG265" s="128">
        <v>2798595.8200000026</v>
      </c>
      <c r="CH265" s="128">
        <v>283649.98000000004</v>
      </c>
      <c r="CI265" s="136">
        <v>-715885.7799999998</v>
      </c>
      <c r="CJ265" s="136"/>
    </row>
    <row r="266" spans="2:92" hidden="1" x14ac:dyDescent="0.2">
      <c r="D266" s="128">
        <v>201684.99000000011</v>
      </c>
      <c r="E266" s="67">
        <v>212294.06000000003</v>
      </c>
      <c r="F266" s="135">
        <v>10214.369999999999</v>
      </c>
      <c r="G266" s="135">
        <v>-20823.440000000006</v>
      </c>
      <c r="H266" s="136">
        <v>-10609.070000000003</v>
      </c>
      <c r="I266" s="128">
        <v>320308.68</v>
      </c>
      <c r="J266" s="67">
        <v>97178.400000000023</v>
      </c>
      <c r="K266" s="137">
        <v>223131.14000000004</v>
      </c>
      <c r="L266" s="137">
        <v>-0.86</v>
      </c>
      <c r="M266" s="74">
        <v>223130.28000000006</v>
      </c>
      <c r="N266" s="128">
        <v>273779.4499999999</v>
      </c>
      <c r="O266" s="128">
        <v>236738.13999999987</v>
      </c>
      <c r="P266" s="128">
        <v>37160.829999999994</v>
      </c>
      <c r="Q266" s="128">
        <v>-119.51999999999997</v>
      </c>
      <c r="R266" s="138">
        <v>37041.31</v>
      </c>
      <c r="S266" s="128">
        <v>12331.28000000001</v>
      </c>
      <c r="T266" s="128">
        <v>16229.720000000003</v>
      </c>
      <c r="U266" s="128">
        <v>8113.5300000000016</v>
      </c>
      <c r="V266" s="128">
        <v>-12011.970000000005</v>
      </c>
      <c r="W266" s="138">
        <v>-3898.4399999999955</v>
      </c>
      <c r="X266" s="139">
        <v>122060.05000000005</v>
      </c>
      <c r="Y266" s="128">
        <v>125052.94000000006</v>
      </c>
      <c r="Z266" s="128">
        <v>8178.1099999999979</v>
      </c>
      <c r="AA266" s="128">
        <v>-11170.999999999998</v>
      </c>
      <c r="AB266" s="138">
        <v>-2992.8899999999985</v>
      </c>
      <c r="AC266" s="128">
        <v>4037.8400000000006</v>
      </c>
      <c r="AD266" s="128">
        <v>2972.079999999999</v>
      </c>
      <c r="AE266" s="128">
        <v>2634.7</v>
      </c>
      <c r="AF266" s="128">
        <v>-1568.94</v>
      </c>
      <c r="AG266" s="138">
        <v>1065.7600000000002</v>
      </c>
      <c r="AH266" s="128">
        <v>369893.2900000005</v>
      </c>
      <c r="AI266" s="128">
        <v>407373.57999999984</v>
      </c>
      <c r="AJ266" s="128">
        <v>56572.760000000009</v>
      </c>
      <c r="AK266" s="128">
        <v>-94053.049999999945</v>
      </c>
      <c r="AL266" s="138">
        <v>-37480.290000000023</v>
      </c>
      <c r="AM266" s="128">
        <v>24537.659999999996</v>
      </c>
      <c r="AN266" s="128">
        <v>21155.900000000005</v>
      </c>
      <c r="AO266" s="128">
        <v>3466.2899999999991</v>
      </c>
      <c r="AP266" s="128">
        <v>-84.53</v>
      </c>
      <c r="AQ266" s="138">
        <v>3381.7599999999993</v>
      </c>
      <c r="AR266" s="128">
        <v>1274.9500000000012</v>
      </c>
      <c r="AS266" s="128">
        <v>0</v>
      </c>
      <c r="AT266" s="128">
        <v>1274.9500000000012</v>
      </c>
      <c r="AU266" s="128">
        <v>0</v>
      </c>
      <c r="AV266" s="138">
        <v>1274.9500000000012</v>
      </c>
      <c r="AW266" s="128">
        <v>29825.350000000013</v>
      </c>
      <c r="AX266" s="128">
        <v>26950.809999999994</v>
      </c>
      <c r="AY266" s="128">
        <v>26850.030000000006</v>
      </c>
      <c r="AZ266" s="128">
        <v>-23975.490000000005</v>
      </c>
      <c r="BA266" s="138">
        <v>2874.5400000000027</v>
      </c>
      <c r="BB266" s="128">
        <v>58553.98</v>
      </c>
      <c r="BC266" s="128">
        <v>92627.01999999999</v>
      </c>
      <c r="BD266" s="128">
        <v>39494.610000000015</v>
      </c>
      <c r="BE266" s="128">
        <v>-73567.650000000009</v>
      </c>
      <c r="BF266" s="138">
        <v>-34073.039999999994</v>
      </c>
      <c r="BG266" s="128">
        <v>650684.65000000014</v>
      </c>
      <c r="BH266" s="128">
        <v>821445.06000000017</v>
      </c>
      <c r="BI266" s="128">
        <v>505214.89999999997</v>
      </c>
      <c r="BJ266" s="128">
        <v>-675975.30999999971</v>
      </c>
      <c r="BK266" s="138">
        <v>-170760.40999999992</v>
      </c>
      <c r="BL266" s="128">
        <v>91649.560000000012</v>
      </c>
      <c r="BM266" s="128">
        <v>375652.35000000015</v>
      </c>
      <c r="BN266" s="128">
        <v>0</v>
      </c>
      <c r="BO266" s="128">
        <v>-284002.79000000004</v>
      </c>
      <c r="BP266" s="138">
        <v>-284002.79000000004</v>
      </c>
      <c r="BQ266" s="128">
        <v>27.710000000000004</v>
      </c>
      <c r="BR266" s="128">
        <v>0</v>
      </c>
      <c r="BS266" s="128">
        <v>27.710000000000004</v>
      </c>
      <c r="BT266" s="128">
        <v>0</v>
      </c>
      <c r="BU266" s="138">
        <v>27.710000000000004</v>
      </c>
      <c r="BV266" s="128">
        <v>122985.08999999998</v>
      </c>
      <c r="BW266" s="128">
        <v>169351.75000000006</v>
      </c>
      <c r="BX266" s="128">
        <v>13910.04</v>
      </c>
      <c r="BY266" s="128">
        <v>-60276.700000000026</v>
      </c>
      <c r="BZ266" s="138">
        <v>-46366.659999999989</v>
      </c>
      <c r="CA266" s="128">
        <v>71005.13999999997</v>
      </c>
      <c r="CB266" s="128">
        <v>94787.170000000013</v>
      </c>
      <c r="CC266" s="128">
        <v>0</v>
      </c>
      <c r="CD266" s="128">
        <v>-23782.030000000006</v>
      </c>
      <c r="CE266" s="138">
        <v>-23782.030000000006</v>
      </c>
      <c r="CF266" s="140">
        <v>2354639.6700000023</v>
      </c>
      <c r="CG266" s="139">
        <v>2699808.9799999977</v>
      </c>
      <c r="CH266" s="128">
        <v>389709.39999999991</v>
      </c>
      <c r="CI266" s="136">
        <v>-734878.70999999973</v>
      </c>
      <c r="CJ266" s="136"/>
    </row>
    <row r="267" spans="2:92" hidden="1" x14ac:dyDescent="0.2">
      <c r="D267" s="129">
        <v>201643.28633495403</v>
      </c>
      <c r="E267" s="134">
        <v>216526.46</v>
      </c>
      <c r="F267" s="79">
        <v>8877.582546382002</v>
      </c>
      <c r="G267" s="79">
        <v>-23760.756211428208</v>
      </c>
      <c r="H267" s="80">
        <v>-14883.173665046203</v>
      </c>
      <c r="I267" s="129">
        <v>320262.22768317716</v>
      </c>
      <c r="J267" s="134">
        <v>443355.31999999954</v>
      </c>
      <c r="K267" s="134">
        <v>325.2332293505001</v>
      </c>
      <c r="L267" s="134">
        <v>-123418.32554617339</v>
      </c>
      <c r="M267" s="133">
        <v>-123093.09231682292</v>
      </c>
      <c r="N267" s="129">
        <v>273745.42761191691</v>
      </c>
      <c r="O267" s="133">
        <v>248548.45999999996</v>
      </c>
      <c r="P267" s="133">
        <v>25613.978288118513</v>
      </c>
      <c r="Q267" s="133">
        <v>-417.0106762016004</v>
      </c>
      <c r="R267" s="141">
        <v>25196.96761191692</v>
      </c>
      <c r="S267" s="129">
        <v>12329.662955899872</v>
      </c>
      <c r="T267" s="133">
        <v>12323.489999999998</v>
      </c>
      <c r="U267" s="133">
        <v>8918.0059107349753</v>
      </c>
      <c r="V267" s="133">
        <v>-8911.8329548351012</v>
      </c>
      <c r="W267" s="141">
        <v>6.1729558998739478</v>
      </c>
      <c r="X267" s="129">
        <v>122697.6532924389</v>
      </c>
      <c r="Y267" s="133">
        <v>124256.54000000005</v>
      </c>
      <c r="Z267" s="133">
        <v>8873.2080047594754</v>
      </c>
      <c r="AA267" s="133">
        <v>-10432.094712320601</v>
      </c>
      <c r="AB267" s="141">
        <v>-1558.886707561122</v>
      </c>
      <c r="AC267" s="129">
        <v>4037.818556776499</v>
      </c>
      <c r="AD267" s="133">
        <v>0</v>
      </c>
      <c r="AE267" s="133">
        <v>4037.818556776499</v>
      </c>
      <c r="AF267" s="133">
        <v>0</v>
      </c>
      <c r="AG267" s="141">
        <v>4037.818556776499</v>
      </c>
      <c r="AH267" s="129">
        <v>369827.62216412398</v>
      </c>
      <c r="AI267" s="133">
        <v>376447.5500000001</v>
      </c>
      <c r="AJ267" s="133">
        <v>63176.711132417222</v>
      </c>
      <c r="AK267" s="133">
        <v>-69796.638968293162</v>
      </c>
      <c r="AL267" s="141">
        <v>-6619.9278358759702</v>
      </c>
      <c r="AM267" s="133">
        <v>24534.879282460948</v>
      </c>
      <c r="AN267" s="133">
        <v>21032.60999999999</v>
      </c>
      <c r="AO267" s="133">
        <v>3586.3192824609573</v>
      </c>
      <c r="AP267" s="133">
        <v>-84.050000000000011</v>
      </c>
      <c r="AQ267" s="141">
        <v>3502.269282460958</v>
      </c>
      <c r="AR267" s="133">
        <v>1274.7669495393638</v>
      </c>
      <c r="AS267" s="133">
        <v>0</v>
      </c>
      <c r="AT267" s="133">
        <v>1274.7669495393638</v>
      </c>
      <c r="AU267" s="133">
        <v>0</v>
      </c>
      <c r="AV267" s="141">
        <v>1274.7669495393638</v>
      </c>
      <c r="AW267" s="129">
        <v>29822.019626857964</v>
      </c>
      <c r="AX267" s="133">
        <v>29729.579999999991</v>
      </c>
      <c r="AY267" s="133">
        <v>25803.106923873267</v>
      </c>
      <c r="AZ267" s="133">
        <v>-25710.667297015294</v>
      </c>
      <c r="BA267" s="141">
        <v>92.43962685797284</v>
      </c>
      <c r="BB267" s="129">
        <v>58541.145404633702</v>
      </c>
      <c r="BC267" s="133">
        <v>141718.5600000002</v>
      </c>
      <c r="BD267" s="133">
        <v>41983.278865854103</v>
      </c>
      <c r="BE267" s="133">
        <v>-125160.69346122041</v>
      </c>
      <c r="BF267" s="141">
        <v>-83177.414595366266</v>
      </c>
      <c r="BG267" s="129">
        <v>650564.81573423371</v>
      </c>
      <c r="BH267" s="133">
        <v>1084270.0899999994</v>
      </c>
      <c r="BI267" s="133">
        <v>432151.76146869577</v>
      </c>
      <c r="BJ267" s="133">
        <v>-865857.03573446232</v>
      </c>
      <c r="BK267" s="141">
        <v>-433705.27426576614</v>
      </c>
      <c r="BL267" s="129">
        <v>91642.602616327888</v>
      </c>
      <c r="BM267" s="133">
        <v>0</v>
      </c>
      <c r="BN267" s="133">
        <v>91642.602616327888</v>
      </c>
      <c r="BO267" s="133">
        <v>0</v>
      </c>
      <c r="BP267" s="141">
        <v>91642.602616327888</v>
      </c>
      <c r="BQ267" s="129">
        <v>27.689258781900001</v>
      </c>
      <c r="BR267" s="133">
        <v>0</v>
      </c>
      <c r="BS267" s="133">
        <v>27.689258781900001</v>
      </c>
      <c r="BT267" s="133">
        <v>0</v>
      </c>
      <c r="BU267" s="141">
        <v>27.689258781900001</v>
      </c>
      <c r="BV267" s="129">
        <v>122966.5709255719</v>
      </c>
      <c r="BW267" s="133">
        <v>199060.17000000004</v>
      </c>
      <c r="BX267" s="133">
        <v>10666.832871446575</v>
      </c>
      <c r="BY267" s="133">
        <v>-86760.43194587472</v>
      </c>
      <c r="BZ267" s="141">
        <v>-76093.599074428173</v>
      </c>
      <c r="CA267" s="129">
        <v>71518.916073645887</v>
      </c>
      <c r="CB267" s="133">
        <v>114233.41999999997</v>
      </c>
      <c r="CC267" s="133">
        <v>2147.8792256088996</v>
      </c>
      <c r="CD267" s="133">
        <v>-44862.383151963018</v>
      </c>
      <c r="CE267" s="141">
        <v>-42714.503926354126</v>
      </c>
      <c r="CF267" s="134">
        <v>2355437.1044713403</v>
      </c>
      <c r="CG267" s="133">
        <v>3011502.2500000019</v>
      </c>
      <c r="CH267" s="133">
        <v>168651.39137307426</v>
      </c>
      <c r="CI267" s="80">
        <v>-824716.53690173454</v>
      </c>
    </row>
    <row r="268" spans="2:92" hidden="1" x14ac:dyDescent="0.2">
      <c r="D268" s="75">
        <v>201691.82108616558</v>
      </c>
      <c r="E268" s="142">
        <v>225670.05000000002</v>
      </c>
      <c r="F268" s="143">
        <v>9229.1443070618006</v>
      </c>
      <c r="G268" s="143">
        <v>-33207.373220896399</v>
      </c>
      <c r="H268" s="143">
        <v>-23978.228913834599</v>
      </c>
      <c r="I268" s="144">
        <v>320323.01236989134</v>
      </c>
      <c r="J268" s="142">
        <v>446295.20999999967</v>
      </c>
      <c r="K268" s="142">
        <v>2565.1084637806002</v>
      </c>
      <c r="L268" s="142">
        <v>-128537.30609388939</v>
      </c>
      <c r="M268" s="142">
        <v>-125972.19763010877</v>
      </c>
      <c r="N268" s="142">
        <v>273799.48409228493</v>
      </c>
      <c r="O268" s="142">
        <v>242794.25000000003</v>
      </c>
      <c r="P268" s="142">
        <v>31837.852455890254</v>
      </c>
      <c r="Q268" s="142">
        <v>-832.61836360539996</v>
      </c>
      <c r="R268" s="142">
        <v>31005.234092284853</v>
      </c>
      <c r="S268" s="142">
        <v>12331.936759579206</v>
      </c>
      <c r="T268" s="142">
        <v>12742.410000000003</v>
      </c>
      <c r="U268" s="142">
        <v>8730.0436579907055</v>
      </c>
      <c r="V268" s="142">
        <v>-9140.516898411488</v>
      </c>
      <c r="W268" s="142">
        <v>-410.47324042078833</v>
      </c>
      <c r="X268" s="142">
        <v>122700.68976649552</v>
      </c>
      <c r="Y268" s="142">
        <v>125117.24999999993</v>
      </c>
      <c r="Z268" s="145">
        <v>10700.3063917828</v>
      </c>
      <c r="AA268" s="146">
        <v>-13116.866625287301</v>
      </c>
      <c r="AB268" s="142">
        <v>-2416.5602335044991</v>
      </c>
      <c r="AC268" s="142">
        <v>4037.8113311832994</v>
      </c>
      <c r="AD268" s="142">
        <v>1656.57</v>
      </c>
      <c r="AE268" s="142">
        <v>3846.0465861092998</v>
      </c>
      <c r="AF268" s="142">
        <v>-1464.8052549259999</v>
      </c>
      <c r="AG268" s="142">
        <v>2381.2413311832993</v>
      </c>
      <c r="AH268" s="142">
        <v>369904.52787977731</v>
      </c>
      <c r="AI268" s="142">
        <v>340402.402</v>
      </c>
      <c r="AJ268" s="142">
        <v>82829.824829680976</v>
      </c>
      <c r="AK268" s="142">
        <v>-53327.698949903723</v>
      </c>
      <c r="AL268" s="142">
        <v>29502.125879777297</v>
      </c>
      <c r="AM268" s="142">
        <v>24539.072839449542</v>
      </c>
      <c r="AN268" s="142">
        <v>21254.53</v>
      </c>
      <c r="AO268" s="142">
        <v>3406.1557820331559</v>
      </c>
      <c r="AP268" s="142">
        <v>-121.61294258360002</v>
      </c>
      <c r="AQ268" s="145">
        <v>3284.5428394495548</v>
      </c>
      <c r="AR268" s="142">
        <v>1275.0130336032262</v>
      </c>
      <c r="AS268" s="142">
        <v>0</v>
      </c>
      <c r="AT268" s="142">
        <v>1275.0130336032262</v>
      </c>
      <c r="AU268" s="142">
        <v>0</v>
      </c>
      <c r="AV268" s="147">
        <v>1275.0130336032262</v>
      </c>
      <c r="AW268" s="142">
        <v>29826.52167312551</v>
      </c>
      <c r="AX268" s="142">
        <v>21385.050000000003</v>
      </c>
      <c r="AY268" s="142">
        <v>26409.544265829009</v>
      </c>
      <c r="AZ268" s="142">
        <v>-17968.072592703495</v>
      </c>
      <c r="BA268" s="142">
        <v>8441.4716731254866</v>
      </c>
      <c r="BB268" s="142">
        <v>58552.983464201294</v>
      </c>
      <c r="BC268" s="142">
        <v>53970.19</v>
      </c>
      <c r="BD268" s="142">
        <v>42690.076810351893</v>
      </c>
      <c r="BE268" s="142">
        <v>-38107.283346150602</v>
      </c>
      <c r="BF268" s="142">
        <v>4582.7934642013106</v>
      </c>
      <c r="BG268" s="142">
        <v>650693.64721884311</v>
      </c>
      <c r="BH268" s="142">
        <v>764068.66999999981</v>
      </c>
      <c r="BI268" s="142">
        <v>509294.03519631387</v>
      </c>
      <c r="BJ268" s="142">
        <v>-622669.05797747092</v>
      </c>
      <c r="BK268" s="142">
        <v>-113375.0227811573</v>
      </c>
      <c r="BL268" s="142">
        <v>91656.250971850168</v>
      </c>
      <c r="BM268" s="142">
        <v>0</v>
      </c>
      <c r="BN268" s="142">
        <v>91656.250971850168</v>
      </c>
      <c r="BO268" s="142">
        <v>0</v>
      </c>
      <c r="BP268" s="142">
        <v>91656.250971850168</v>
      </c>
      <c r="BQ268" s="142">
        <v>27.699264640999999</v>
      </c>
      <c r="BR268" s="142">
        <v>0</v>
      </c>
      <c r="BS268" s="142">
        <v>27.699264640999999</v>
      </c>
      <c r="BT268" s="142">
        <v>0</v>
      </c>
      <c r="BU268" s="142">
        <v>27.699264640999999</v>
      </c>
      <c r="BV268" s="142">
        <v>122990.88081135103</v>
      </c>
      <c r="BW268" s="142">
        <v>208532.52000000002</v>
      </c>
      <c r="BX268" s="142">
        <v>10841.457657593308</v>
      </c>
      <c r="BY268" s="142">
        <v>-96383.096846242304</v>
      </c>
      <c r="BZ268" s="142">
        <v>-85541.639188649031</v>
      </c>
      <c r="CA268" s="142">
        <v>71521.094518182552</v>
      </c>
      <c r="CB268" s="142">
        <v>128796.14</v>
      </c>
      <c r="CC268" s="142">
        <v>2062.6646509276002</v>
      </c>
      <c r="CD268" s="142">
        <v>-59337.710132745058</v>
      </c>
      <c r="CE268" s="142">
        <v>-57275.045481817455</v>
      </c>
      <c r="CF268" s="142">
        <v>2355872.4470806238</v>
      </c>
      <c r="CG268" s="142">
        <v>2592685.2419999992</v>
      </c>
      <c r="CH268" s="142">
        <v>220532.21805428644</v>
      </c>
      <c r="CI268" s="143">
        <v>-457345.01297366258</v>
      </c>
      <c r="CJ268" s="143"/>
    </row>
    <row r="269" spans="2:92" hidden="1" x14ac:dyDescent="0.2">
      <c r="D269" s="75">
        <v>201627.81367749537</v>
      </c>
      <c r="E269" s="142">
        <v>246614.62806399999</v>
      </c>
      <c r="F269" s="143">
        <v>24881.331198235694</v>
      </c>
      <c r="G269" s="143">
        <v>-69868.145584740487</v>
      </c>
      <c r="H269" s="143">
        <v>-44986.814386504797</v>
      </c>
      <c r="I269" s="144">
        <v>320320.91689136683</v>
      </c>
      <c r="J269" s="142">
        <v>516348.52886399982</v>
      </c>
      <c r="K269" s="142">
        <v>19253.5387580528</v>
      </c>
      <c r="L269" s="142">
        <v>-215281.15073068615</v>
      </c>
      <c r="M269" s="142">
        <v>-196027.61197263331</v>
      </c>
      <c r="N269" s="142">
        <v>273797.86652515637</v>
      </c>
      <c r="O269" s="142">
        <v>255213.19999999998</v>
      </c>
      <c r="P269" s="142">
        <v>18925.092535771699</v>
      </c>
      <c r="Q269" s="142">
        <v>-340.42601061539966</v>
      </c>
      <c r="R269" s="142">
        <v>18584.666525156295</v>
      </c>
      <c r="S269" s="142">
        <v>12331.792775346006</v>
      </c>
      <c r="T269" s="142">
        <v>22804.439999999984</v>
      </c>
      <c r="U269" s="142">
        <v>7226.7504290268125</v>
      </c>
      <c r="V269" s="142">
        <v>-17699.3976536808</v>
      </c>
      <c r="W269" s="142">
        <v>-10472.647224653991</v>
      </c>
      <c r="X269" s="142">
        <v>122396.74372654661</v>
      </c>
      <c r="Y269" s="142">
        <v>133538.33000000007</v>
      </c>
      <c r="Z269" s="145">
        <v>6922.1050987168983</v>
      </c>
      <c r="AA269" s="146">
        <v>-18063.691372170302</v>
      </c>
      <c r="AB269" s="142">
        <v>-11141.586273453406</v>
      </c>
      <c r="AC269" s="142">
        <v>4037.8156857393992</v>
      </c>
      <c r="AD269" s="142">
        <v>1776.47</v>
      </c>
      <c r="AE269" s="142">
        <v>3838.9909406653996</v>
      </c>
      <c r="AF269" s="142">
        <v>-1577.645254926</v>
      </c>
      <c r="AG269" s="142">
        <v>2261.3456857393994</v>
      </c>
      <c r="AH269" s="142">
        <v>369900.40074731165</v>
      </c>
      <c r="AI269" s="142">
        <v>434434.72999999975</v>
      </c>
      <c r="AJ269" s="142">
        <v>53253.092467938128</v>
      </c>
      <c r="AK269" s="142">
        <v>-117787.42172062646</v>
      </c>
      <c r="AL269" s="142">
        <v>-64534.329252688352</v>
      </c>
      <c r="AM269" s="142">
        <v>24538.471849172547</v>
      </c>
      <c r="AN269" s="142">
        <v>22792.479999999996</v>
      </c>
      <c r="AO269" s="142">
        <v>1838.2729743774587</v>
      </c>
      <c r="AP269" s="142">
        <v>-92.281125204899979</v>
      </c>
      <c r="AQ269" s="145">
        <v>1745.9918491725582</v>
      </c>
      <c r="AR269" s="142">
        <v>1274.9831852758264</v>
      </c>
      <c r="AS269" s="142">
        <v>0</v>
      </c>
      <c r="AT269" s="142">
        <v>1274.9831852758264</v>
      </c>
      <c r="AU269" s="142">
        <v>0</v>
      </c>
      <c r="AV269" s="147">
        <v>1274.9831852758264</v>
      </c>
      <c r="AW269" s="142">
        <v>29826.050562195309</v>
      </c>
      <c r="AX269" s="142">
        <v>50160.43</v>
      </c>
      <c r="AY269" s="142">
        <v>26409.073154898815</v>
      </c>
      <c r="AZ269" s="142">
        <v>-46743.452592703514</v>
      </c>
      <c r="BA269" s="142">
        <v>-20334.37943780471</v>
      </c>
      <c r="BB269" s="142">
        <v>58551.744741323593</v>
      </c>
      <c r="BC269" s="142">
        <v>76363.080000000118</v>
      </c>
      <c r="BD269" s="142">
        <v>43288.763086454615</v>
      </c>
      <c r="BE269" s="142">
        <v>-61100.098345130995</v>
      </c>
      <c r="BF269" s="142">
        <v>-17811.335258676394</v>
      </c>
      <c r="BG269" s="142">
        <v>650686.36233194848</v>
      </c>
      <c r="BH269" s="142">
        <v>388204.88999999972</v>
      </c>
      <c r="BI269" s="142">
        <v>473888.97489674593</v>
      </c>
      <c r="BJ269" s="142">
        <v>-211407.50256479796</v>
      </c>
      <c r="BK269" s="142">
        <v>262481.472331948</v>
      </c>
      <c r="BL269" s="142">
        <v>91653.657989916566</v>
      </c>
      <c r="BM269" s="142">
        <v>0</v>
      </c>
      <c r="BN269" s="142">
        <v>91653.657989916566</v>
      </c>
      <c r="BO269" s="142">
        <v>0</v>
      </c>
      <c r="BP269" s="142">
        <v>91653.657989916566</v>
      </c>
      <c r="BQ269" s="142">
        <v>27.687157128199999</v>
      </c>
      <c r="BR269" s="142">
        <v>0</v>
      </c>
      <c r="BS269" s="142">
        <v>27.687157128199999</v>
      </c>
      <c r="BT269" s="142">
        <v>0</v>
      </c>
      <c r="BU269" s="142">
        <v>27.687157128199999</v>
      </c>
      <c r="BV269" s="142">
        <v>122964.57123195993</v>
      </c>
      <c r="BW269" s="142">
        <v>213962.84999999998</v>
      </c>
      <c r="BX269" s="142">
        <v>11417.018649287606</v>
      </c>
      <c r="BY269" s="142">
        <v>-102415.29741732772</v>
      </c>
      <c r="BZ269" s="142">
        <v>-90998.278768040123</v>
      </c>
      <c r="CA269" s="142">
        <v>71354.221391386047</v>
      </c>
      <c r="CB269" s="142">
        <v>133525.5</v>
      </c>
      <c r="CC269" s="142">
        <v>1152.1098662064001</v>
      </c>
      <c r="CD269" s="142">
        <v>-63323.398474820358</v>
      </c>
      <c r="CE269" s="142">
        <v>-62171.288608613962</v>
      </c>
      <c r="CF269" s="142">
        <v>2355291.1004692684</v>
      </c>
      <c r="CG269" s="142">
        <v>2495739.5669279983</v>
      </c>
      <c r="CH269" s="142">
        <v>152520.36425350921</v>
      </c>
      <c r="CI269" s="143">
        <v>-292968.83071224112</v>
      </c>
      <c r="CJ269" s="143"/>
    </row>
    <row r="270" spans="2:92" hidden="1" x14ac:dyDescent="0.2">
      <c r="D270" s="75">
        <v>201499.0770454751</v>
      </c>
      <c r="E270" s="142">
        <v>221485.77999999997</v>
      </c>
      <c r="F270" s="143"/>
      <c r="G270" s="143"/>
      <c r="H270" s="143">
        <v>-44986.814386504797</v>
      </c>
      <c r="I270" s="144">
        <v>320173.84924978256</v>
      </c>
      <c r="J270" s="142">
        <v>472175.91000000003</v>
      </c>
      <c r="K270" s="142"/>
      <c r="L270" s="142"/>
      <c r="M270" s="142">
        <v>-196027.61197263331</v>
      </c>
      <c r="N270" s="142">
        <v>273676.33004587149</v>
      </c>
      <c r="O270" s="142">
        <v>237448.65000000002</v>
      </c>
      <c r="P270" s="142"/>
      <c r="Q270" s="142"/>
      <c r="R270" s="142">
        <v>18584.666525156295</v>
      </c>
      <c r="S270" s="142">
        <v>12324.792023680509</v>
      </c>
      <c r="T270" s="142">
        <v>12300.279999999999</v>
      </c>
      <c r="U270" s="142"/>
      <c r="V270" s="142"/>
      <c r="W270" s="142">
        <v>-10472.647224653991</v>
      </c>
      <c r="X270" s="142">
        <v>122447.76472497982</v>
      </c>
      <c r="Y270" s="142">
        <v>123444.35</v>
      </c>
      <c r="Z270" s="145"/>
      <c r="AA270" s="146"/>
      <c r="AB270" s="142">
        <v>-11141.586273453406</v>
      </c>
      <c r="AC270" s="142">
        <v>4037.1470499241996</v>
      </c>
      <c r="AD270" s="142">
        <v>1658.1299999999999</v>
      </c>
      <c r="AE270" s="142"/>
      <c r="AF270" s="142"/>
      <c r="AG270" s="142">
        <v>2381.2413311832993</v>
      </c>
      <c r="AH270" s="142">
        <v>369716.0684821519</v>
      </c>
      <c r="AI270" s="142">
        <v>313077.68</v>
      </c>
      <c r="AJ270" s="142"/>
      <c r="AK270" s="142"/>
      <c r="AL270" s="142">
        <v>-64534.329252688352</v>
      </c>
      <c r="AM270" s="142">
        <v>24525.284957976546</v>
      </c>
      <c r="AN270" s="142">
        <v>21273.42</v>
      </c>
      <c r="AO270" s="142"/>
      <c r="AP270" s="142"/>
      <c r="AQ270" s="145">
        <v>1745.9918491725582</v>
      </c>
      <c r="AR270" s="142">
        <v>1274.6246556464264</v>
      </c>
      <c r="AS270" s="142">
        <v>1595.6399999999999</v>
      </c>
      <c r="AT270" s="142"/>
      <c r="AU270" s="142"/>
      <c r="AV270" s="147">
        <v>1595.64</v>
      </c>
      <c r="AW270" s="142">
        <v>29815.838181218292</v>
      </c>
      <c r="AX270" s="142">
        <v>71810.25</v>
      </c>
      <c r="AY270" s="142"/>
      <c r="AZ270" s="142"/>
      <c r="BA270" s="142">
        <v>-41994.411818781708</v>
      </c>
      <c r="BB270" s="142">
        <v>58534.050016284171</v>
      </c>
      <c r="BC270" s="142">
        <v>167899.47</v>
      </c>
      <c r="BD270" s="142"/>
      <c r="BE270" s="142"/>
      <c r="BF270" s="142">
        <v>-17811.335258676394</v>
      </c>
      <c r="BG270" s="142">
        <v>650449.89008430846</v>
      </c>
      <c r="BH270" s="142">
        <v>656245.24</v>
      </c>
      <c r="BI270" s="142"/>
      <c r="BJ270" s="142"/>
      <c r="BK270" s="142">
        <v>-5795.349915691535</v>
      </c>
      <c r="BL270" s="142">
        <v>91621.551963750157</v>
      </c>
      <c r="BM270" s="142">
        <v>0</v>
      </c>
      <c r="BN270" s="142"/>
      <c r="BO270" s="142"/>
      <c r="BP270" s="142">
        <v>0</v>
      </c>
      <c r="BQ270" s="142">
        <v>27.687157128199999</v>
      </c>
      <c r="BR270" s="142">
        <v>0</v>
      </c>
      <c r="BS270" s="142"/>
      <c r="BT270" s="142"/>
      <c r="BU270" s="142">
        <v>0</v>
      </c>
      <c r="BV270" s="142">
        <v>122915.56454278331</v>
      </c>
      <c r="BW270" s="142">
        <v>182575.73</v>
      </c>
      <c r="BX270" s="142"/>
      <c r="BY270" s="142"/>
      <c r="BZ270" s="142">
        <v>-59660.165457216703</v>
      </c>
      <c r="CA270" s="142">
        <v>71423.358519470246</v>
      </c>
      <c r="CB270" s="142">
        <v>124655.01999999999</v>
      </c>
      <c r="CC270" s="142"/>
      <c r="CD270" s="142"/>
      <c r="CE270" s="142">
        <v>-62171.288608613962</v>
      </c>
      <c r="CF270" s="142">
        <v>2354462.8792609768</v>
      </c>
      <c r="CG270" s="142">
        <v>2607645.5299999998</v>
      </c>
      <c r="CH270" s="142"/>
      <c r="CI270" s="143"/>
      <c r="CJ270" s="143"/>
    </row>
    <row r="271" spans="2:92" hidden="1" x14ac:dyDescent="0.2">
      <c r="D271" s="75">
        <v>201758.51200046897</v>
      </c>
      <c r="E271" s="142">
        <v>237870.08999999997</v>
      </c>
      <c r="F271" s="143">
        <v>25444.531729941107</v>
      </c>
      <c r="G271" s="143">
        <v>-61556.109729472242</v>
      </c>
      <c r="H271" s="143">
        <v>-36111.577999531168</v>
      </c>
      <c r="I271" s="142">
        <v>320546.63278687169</v>
      </c>
      <c r="J271" s="142">
        <v>487728.69965879264</v>
      </c>
      <c r="K271" s="142">
        <v>460.78547200366012</v>
      </c>
      <c r="L271" s="142">
        <v>-167642.85234392469</v>
      </c>
      <c r="M271" s="142">
        <v>-167182.06687192104</v>
      </c>
      <c r="N271" s="142">
        <v>273995.57026097341</v>
      </c>
      <c r="O271" s="142">
        <v>248193.79000000007</v>
      </c>
      <c r="P271" s="142">
        <v>26002.899143483017</v>
      </c>
      <c r="Q271" s="142">
        <v>-201.11888250950005</v>
      </c>
      <c r="R271" s="142">
        <v>25801.780260973515</v>
      </c>
      <c r="S271" s="142">
        <v>12341.539980944199</v>
      </c>
      <c r="T271" s="142">
        <v>13091.480000000003</v>
      </c>
      <c r="U271" s="142">
        <v>8705.3977530276043</v>
      </c>
      <c r="V271" s="142">
        <v>-9455.3377720834014</v>
      </c>
      <c r="W271" s="142">
        <v>-749.94001905580001</v>
      </c>
      <c r="X271" s="142">
        <v>123963.24193753481</v>
      </c>
      <c r="Y271" s="145">
        <v>0</v>
      </c>
      <c r="Z271" s="146">
        <v>123963.24193753481</v>
      </c>
      <c r="AA271" s="142">
        <v>0</v>
      </c>
      <c r="AB271" s="142">
        <v>123963.24193753481</v>
      </c>
      <c r="AC271" s="142">
        <v>4037.157820227399</v>
      </c>
      <c r="AD271" s="142">
        <v>0</v>
      </c>
      <c r="AE271" s="142">
        <v>4037.157820227399</v>
      </c>
      <c r="AF271" s="142">
        <v>0</v>
      </c>
      <c r="AG271" s="142">
        <v>4037.157820227399</v>
      </c>
      <c r="AH271" s="142">
        <v>370165.1995187414</v>
      </c>
      <c r="AI271" s="142">
        <v>349701.30999999994</v>
      </c>
      <c r="AJ271" s="142">
        <v>119001.58122690202</v>
      </c>
      <c r="AK271" s="142">
        <v>-98537.691708160812</v>
      </c>
      <c r="AL271" s="142">
        <v>20463.889518741205</v>
      </c>
      <c r="AM271" s="142">
        <v>24559.350499733901</v>
      </c>
      <c r="AN271" s="142">
        <v>22085.51</v>
      </c>
      <c r="AO271" s="142">
        <v>2473.8404997338989</v>
      </c>
      <c r="AP271" s="145">
        <v>0</v>
      </c>
      <c r="AQ271" s="142">
        <v>2473.8404997338989</v>
      </c>
      <c r="AR271" s="142">
        <v>1275.6714357450992</v>
      </c>
      <c r="AS271" s="142">
        <v>4668.5</v>
      </c>
      <c r="AT271" s="142">
        <v>1129.2360971641997</v>
      </c>
      <c r="AU271" s="147">
        <v>-4522.0646614190991</v>
      </c>
      <c r="AV271" s="142">
        <v>-3392.8285642549008</v>
      </c>
      <c r="AW271" s="142">
        <v>29859.654445225897</v>
      </c>
      <c r="AX271" s="142">
        <v>8697.7200000000066</v>
      </c>
      <c r="AY271" s="142">
        <v>97026.51421155117</v>
      </c>
      <c r="AZ271" s="142">
        <v>-75864.579766325303</v>
      </c>
      <c r="BA271" s="142">
        <v>21161.93444522591</v>
      </c>
      <c r="BB271" s="142">
        <v>58579.067175520846</v>
      </c>
      <c r="BC271" s="142">
        <v>54761.990000000042</v>
      </c>
      <c r="BD271" s="142">
        <v>44988.749082134993</v>
      </c>
      <c r="BE271" s="142">
        <v>-41171.671906614101</v>
      </c>
      <c r="BF271" s="142">
        <v>3817.077175520883</v>
      </c>
      <c r="BG271" s="142">
        <v>651091.58231263689</v>
      </c>
      <c r="BH271" s="142">
        <v>480286.08999999973</v>
      </c>
      <c r="BI271" s="142">
        <v>465325.3675882605</v>
      </c>
      <c r="BJ271" s="142">
        <v>-294519.87527562422</v>
      </c>
      <c r="BK271" s="142">
        <v>170805.49231263623</v>
      </c>
      <c r="BL271" s="142">
        <v>91702.747018709415</v>
      </c>
      <c r="BM271" s="142">
        <v>0</v>
      </c>
      <c r="BN271" s="142">
        <v>91702.747018709415</v>
      </c>
      <c r="BO271" s="142">
        <v>0</v>
      </c>
      <c r="BP271" s="142">
        <v>91702.747018709415</v>
      </c>
      <c r="BQ271" s="142">
        <v>27.955855452700003</v>
      </c>
      <c r="BR271" s="142">
        <v>0</v>
      </c>
      <c r="BS271" s="142">
        <v>27.955855452700003</v>
      </c>
      <c r="BT271" s="142">
        <v>0</v>
      </c>
      <c r="BU271" s="142">
        <v>27.955855452700003</v>
      </c>
      <c r="BV271" s="142">
        <v>123037.77833198787</v>
      </c>
      <c r="BW271" s="142">
        <v>157116.79</v>
      </c>
      <c r="BX271" s="142">
        <v>23143.0394148905</v>
      </c>
      <c r="BY271" s="142">
        <v>-57222.051082902617</v>
      </c>
      <c r="BZ271" s="142">
        <v>-34079.011668012114</v>
      </c>
      <c r="CA271" s="142">
        <v>72541.757778260187</v>
      </c>
      <c r="CB271" s="142">
        <v>110212.90000000001</v>
      </c>
      <c r="CC271" s="142">
        <v>5657.1694175825996</v>
      </c>
      <c r="CD271" s="142">
        <v>-43328.311639322405</v>
      </c>
      <c r="CE271" s="142">
        <v>-37671.142221739778</v>
      </c>
      <c r="CF271" s="142">
        <v>2359483.4191590333</v>
      </c>
      <c r="CG271" s="142">
        <v>2174414.8696587919</v>
      </c>
      <c r="CH271" s="142">
        <v>515476.59805090597</v>
      </c>
      <c r="CI271" s="143">
        <v>-330408.0485506648</v>
      </c>
      <c r="CJ271" s="143"/>
    </row>
    <row r="272" spans="2:92" hidden="1" x14ac:dyDescent="0.2">
      <c r="D272" s="129">
        <f>SUM(D265:D270)+D271</f>
        <v>1412662.4701445592</v>
      </c>
      <c r="E272" s="129">
        <f t="shared" ref="E272:BP272" si="252">SUM(E265:E270)+E271</f>
        <v>1589182.9380640001</v>
      </c>
      <c r="F272" s="77">
        <f t="shared" si="252"/>
        <v>85821.689781620604</v>
      </c>
      <c r="G272" s="77">
        <f t="shared" si="252"/>
        <v>-242355.45474653738</v>
      </c>
      <c r="H272" s="77">
        <f t="shared" si="252"/>
        <v>-201520.57935142159</v>
      </c>
      <c r="I272" s="129">
        <f t="shared" si="252"/>
        <v>2244406.4889810896</v>
      </c>
      <c r="J272" s="129">
        <f t="shared" si="252"/>
        <v>2585632.7085227915</v>
      </c>
      <c r="K272" s="129">
        <f t="shared" si="252"/>
        <v>445656.33592318761</v>
      </c>
      <c r="L272" s="129">
        <f t="shared" si="252"/>
        <v>-634880.49471467361</v>
      </c>
      <c r="M272" s="129">
        <f t="shared" si="252"/>
        <v>-385251.77076411928</v>
      </c>
      <c r="N272" s="129">
        <f t="shared" si="252"/>
        <v>1917737.0485362029</v>
      </c>
      <c r="O272" s="129">
        <f t="shared" si="252"/>
        <v>1705468.2199999997</v>
      </c>
      <c r="P272" s="129">
        <f t="shared" si="252"/>
        <v>178041.32242326345</v>
      </c>
      <c r="Q272" s="129">
        <f t="shared" si="252"/>
        <v>-2000.1739329319003</v>
      </c>
      <c r="R272" s="129">
        <f t="shared" si="252"/>
        <v>194625.81501548787</v>
      </c>
      <c r="S272" s="129">
        <f t="shared" si="252"/>
        <v>86362.584495449817</v>
      </c>
      <c r="T272" s="129">
        <f t="shared" si="252"/>
        <v>102942.22</v>
      </c>
      <c r="U272" s="129">
        <f t="shared" si="252"/>
        <v>49460.837750780098</v>
      </c>
      <c r="V272" s="129">
        <f t="shared" si="252"/>
        <v>-66064.985279010798</v>
      </c>
      <c r="W272" s="129">
        <f t="shared" si="252"/>
        <v>-27076.794752884693</v>
      </c>
      <c r="X272" s="129">
        <f t="shared" si="252"/>
        <v>859912.4234479958</v>
      </c>
      <c r="Y272" s="129">
        <f t="shared" si="252"/>
        <v>757967.78000000014</v>
      </c>
      <c r="Z272" s="129">
        <f t="shared" si="252"/>
        <v>167040.16143279398</v>
      </c>
      <c r="AA272" s="129">
        <f t="shared" si="252"/>
        <v>-64098.932709778201</v>
      </c>
      <c r="AB272" s="129">
        <f t="shared" si="252"/>
        <v>91799.64244956238</v>
      </c>
      <c r="AC272" s="129">
        <f t="shared" si="252"/>
        <v>28263.430443850797</v>
      </c>
      <c r="AD272" s="129">
        <f t="shared" si="252"/>
        <v>11147.809999999998</v>
      </c>
      <c r="AE272" s="129">
        <f t="shared" si="252"/>
        <v>21027.343903778597</v>
      </c>
      <c r="AF272" s="129">
        <f t="shared" si="252"/>
        <v>-6290.7405098520003</v>
      </c>
      <c r="AG272" s="129">
        <f t="shared" si="252"/>
        <v>17117.844725109895</v>
      </c>
      <c r="AH272" s="129">
        <f t="shared" si="252"/>
        <v>2590943.798792107</v>
      </c>
      <c r="AI272" s="129">
        <f t="shared" si="252"/>
        <v>2590736.8819999998</v>
      </c>
      <c r="AJ272" s="129">
        <f t="shared" si="252"/>
        <v>453760.30965693836</v>
      </c>
      <c r="AK272" s="129">
        <f t="shared" si="252"/>
        <v>-510191.78134698409</v>
      </c>
      <c r="AL272" s="129">
        <f t="shared" si="252"/>
        <v>-120965.8009427342</v>
      </c>
      <c r="AM272" s="129">
        <f t="shared" si="252"/>
        <v>171863.54942879349</v>
      </c>
      <c r="AN272" s="129">
        <f t="shared" si="252"/>
        <v>150941.74999999997</v>
      </c>
      <c r="AO272" s="129">
        <f t="shared" si="252"/>
        <v>18052.408538605472</v>
      </c>
      <c r="AP272" s="129">
        <f t="shared" si="252"/>
        <v>-382.47406778850001</v>
      </c>
      <c r="AQ272" s="129">
        <f t="shared" si="252"/>
        <v>19415.926319989532</v>
      </c>
      <c r="AR272" s="129">
        <f t="shared" si="252"/>
        <v>8928.7492598099452</v>
      </c>
      <c r="AS272" s="129">
        <f t="shared" si="252"/>
        <v>6264.1399999999994</v>
      </c>
      <c r="AT272" s="129">
        <f t="shared" si="252"/>
        <v>7507.6892655826177</v>
      </c>
      <c r="AU272" s="129">
        <f t="shared" si="252"/>
        <v>-4522.0646614190991</v>
      </c>
      <c r="AV272" s="129">
        <f t="shared" si="252"/>
        <v>4581.264604163518</v>
      </c>
      <c r="AW272" s="129">
        <f t="shared" si="252"/>
        <v>208890.754488623</v>
      </c>
      <c r="AX272" s="129">
        <f t="shared" si="252"/>
        <v>235804.88999999998</v>
      </c>
      <c r="AY272" s="129">
        <f t="shared" si="252"/>
        <v>230500.47855615229</v>
      </c>
      <c r="AZ272" s="129">
        <f t="shared" si="252"/>
        <v>-215420.20224874764</v>
      </c>
      <c r="BA272" s="129">
        <f t="shared" si="252"/>
        <v>-26914.135511377041</v>
      </c>
      <c r="BB272" s="129">
        <f t="shared" si="252"/>
        <v>409999.45080196357</v>
      </c>
      <c r="BC272" s="129">
        <f t="shared" si="252"/>
        <v>653222.19000000029</v>
      </c>
      <c r="BD272" s="129">
        <f t="shared" si="252"/>
        <v>254628.78784479562</v>
      </c>
      <c r="BE272" s="129">
        <f t="shared" si="252"/>
        <v>-388486.10705911607</v>
      </c>
      <c r="BF272" s="129">
        <f t="shared" si="252"/>
        <v>-151668.65447299683</v>
      </c>
      <c r="BG272" s="129">
        <f t="shared" si="252"/>
        <v>4557099.3876819713</v>
      </c>
      <c r="BH272" s="129">
        <f t="shared" si="252"/>
        <v>5050522.919999999</v>
      </c>
      <c r="BI272" s="129">
        <f t="shared" si="252"/>
        <v>2800256.5691500162</v>
      </c>
      <c r="BJ272" s="129">
        <f t="shared" si="252"/>
        <v>-3287884.7515523555</v>
      </c>
      <c r="BK272" s="129">
        <f t="shared" si="252"/>
        <v>-493423.5323180306</v>
      </c>
      <c r="BL272" s="129">
        <f t="shared" si="252"/>
        <v>641856.55056055426</v>
      </c>
      <c r="BM272" s="129">
        <f t="shared" si="252"/>
        <v>792097.78000000014</v>
      </c>
      <c r="BN272" s="129">
        <f t="shared" si="252"/>
        <v>366655.25859680405</v>
      </c>
      <c r="BO272" s="129">
        <f t="shared" si="252"/>
        <v>-608518.0399999998</v>
      </c>
      <c r="BP272" s="129">
        <f t="shared" si="252"/>
        <v>-241862.78140319575</v>
      </c>
      <c r="BQ272" s="129">
        <f t="shared" ref="BQ272:CI272" si="253">SUM(BQ265:BQ270)+BQ271</f>
        <v>194.11869313200003</v>
      </c>
      <c r="BR272" s="129">
        <f t="shared" si="253"/>
        <v>0</v>
      </c>
      <c r="BS272" s="129">
        <f t="shared" si="253"/>
        <v>166.43153600380003</v>
      </c>
      <c r="BT272" s="129">
        <f t="shared" si="253"/>
        <v>0</v>
      </c>
      <c r="BU272" s="129">
        <f t="shared" si="253"/>
        <v>166.43153600380003</v>
      </c>
      <c r="BV272" s="129">
        <f t="shared" si="253"/>
        <v>861372.09584365401</v>
      </c>
      <c r="BW272" s="129">
        <f t="shared" si="253"/>
        <v>1331350.4600000002</v>
      </c>
      <c r="BX272" s="129">
        <f t="shared" si="253"/>
        <v>80826.078593217986</v>
      </c>
      <c r="BY272" s="129">
        <f t="shared" si="253"/>
        <v>-491144.27729234728</v>
      </c>
      <c r="BZ272" s="129">
        <f t="shared" si="253"/>
        <v>-469978.36415634607</v>
      </c>
      <c r="CA272" s="129">
        <f t="shared" si="253"/>
        <v>501053.73828094488</v>
      </c>
      <c r="CB272" s="129">
        <f t="shared" si="253"/>
        <v>817109.58000000007</v>
      </c>
      <c r="CC272" s="129">
        <f t="shared" si="253"/>
        <v>13128.323160325499</v>
      </c>
      <c r="CD272" s="129">
        <f t="shared" si="253"/>
        <v>-275952.51339885086</v>
      </c>
      <c r="CE272" s="129">
        <f t="shared" si="253"/>
        <v>-324995.47884713928</v>
      </c>
      <c r="CF272" s="129">
        <f t="shared" si="253"/>
        <v>16501546.640441246</v>
      </c>
      <c r="CG272" s="129">
        <f t="shared" si="253"/>
        <v>18380392.25858679</v>
      </c>
      <c r="CH272" s="129">
        <f t="shared" si="253"/>
        <v>1730539.9517317759</v>
      </c>
      <c r="CI272" s="77">
        <f t="shared" si="253"/>
        <v>-3356202.9191383026</v>
      </c>
      <c r="CJ272" s="77"/>
    </row>
    <row r="273" spans="2:92" hidden="1" x14ac:dyDescent="0.2">
      <c r="D273" s="127">
        <f t="shared" ref="D273:BO273" si="254">D272-D256</f>
        <v>-1314528.0372700058</v>
      </c>
      <c r="E273" s="127">
        <f t="shared" si="254"/>
        <v>-1236434.7991630146</v>
      </c>
      <c r="F273" s="148">
        <f t="shared" si="254"/>
        <v>54087.448115835556</v>
      </c>
      <c r="G273" s="148">
        <f t="shared" si="254"/>
        <v>-112193.98326830124</v>
      </c>
      <c r="H273" s="148">
        <f t="shared" si="254"/>
        <v>-102617.23705178434</v>
      </c>
      <c r="I273" s="129">
        <f t="shared" si="254"/>
        <v>-2216487.8834225647</v>
      </c>
      <c r="J273" s="129">
        <f t="shared" si="254"/>
        <v>-2059564.2969772075</v>
      </c>
      <c r="K273" s="129">
        <f t="shared" si="254"/>
        <v>341876.38938826055</v>
      </c>
      <c r="L273" s="129">
        <f t="shared" si="254"/>
        <v>-346797.9150834012</v>
      </c>
      <c r="M273" s="129">
        <f t="shared" si="254"/>
        <v>-200949.13766777384</v>
      </c>
      <c r="N273" s="129">
        <f t="shared" si="254"/>
        <v>-1625858.6476218696</v>
      </c>
      <c r="O273" s="129">
        <f t="shared" si="254"/>
        <v>-1437188.540000001</v>
      </c>
      <c r="P273" s="129">
        <f t="shared" si="254"/>
        <v>-223973.19394176046</v>
      </c>
      <c r="Q273" s="129">
        <f t="shared" si="254"/>
        <v>-924.59372597852621</v>
      </c>
      <c r="R273" s="129">
        <f t="shared" si="254"/>
        <v>-206313.12114258265</v>
      </c>
      <c r="S273" s="129">
        <f t="shared" si="254"/>
        <v>-76094.929827412765</v>
      </c>
      <c r="T273" s="129">
        <f t="shared" si="254"/>
        <v>-78447.71000000005</v>
      </c>
      <c r="U273" s="129">
        <f t="shared" si="254"/>
        <v>38662.521802023817</v>
      </c>
      <c r="V273" s="129">
        <f t="shared" si="254"/>
        <v>-36334.253653117121</v>
      </c>
      <c r="W273" s="129">
        <f t="shared" si="254"/>
        <v>-8144.3790757473107</v>
      </c>
      <c r="X273" s="129">
        <f t="shared" si="254"/>
        <v>-644104.07515878591</v>
      </c>
      <c r="Y273" s="129">
        <f t="shared" si="254"/>
        <v>-355588.95333333325</v>
      </c>
      <c r="Z273" s="129">
        <f t="shared" si="254"/>
        <v>-223419.60445859077</v>
      </c>
      <c r="AA273" s="129">
        <f t="shared" si="254"/>
        <v>-64098.932091842202</v>
      </c>
      <c r="AB273" s="129">
        <f t="shared" si="254"/>
        <v>-298660.12282388634</v>
      </c>
      <c r="AC273" s="129">
        <f t="shared" si="254"/>
        <v>-13184.848982923715</v>
      </c>
      <c r="AD273" s="129">
        <f t="shared" si="254"/>
        <v>-1560.4999999999964</v>
      </c>
      <c r="AE273" s="129">
        <f t="shared" si="254"/>
        <v>-10354.419118312784</v>
      </c>
      <c r="AF273" s="129">
        <f t="shared" si="254"/>
        <v>-3648.9469145351222</v>
      </c>
      <c r="AG273" s="129">
        <f t="shared" si="254"/>
        <v>-11622.124701664623</v>
      </c>
      <c r="AH273" s="129">
        <f t="shared" si="254"/>
        <v>-2510372.5912424233</v>
      </c>
      <c r="AI273" s="129">
        <f t="shared" si="254"/>
        <v>-2190960.8083333368</v>
      </c>
      <c r="AJ273" s="129">
        <f t="shared" si="254"/>
        <v>-378358.47577613633</v>
      </c>
      <c r="AK273" s="129">
        <f t="shared" si="254"/>
        <v>2308.3043848906527</v>
      </c>
      <c r="AL273" s="129">
        <f t="shared" si="254"/>
        <v>-440584.50064393424</v>
      </c>
      <c r="AM273" s="129">
        <f t="shared" si="254"/>
        <v>-127218.82482283766</v>
      </c>
      <c r="AN273" s="129">
        <f t="shared" si="254"/>
        <v>-106797.52000000025</v>
      </c>
      <c r="AO273" s="129">
        <f t="shared" si="254"/>
        <v>-23290.695713025758</v>
      </c>
      <c r="AP273" s="129">
        <f t="shared" si="254"/>
        <v>-382.47406778850001</v>
      </c>
      <c r="AQ273" s="129">
        <f t="shared" si="254"/>
        <v>-21927.177931641698</v>
      </c>
      <c r="AR273" s="129">
        <f t="shared" si="254"/>
        <v>-3254.5419033681464</v>
      </c>
      <c r="AS273" s="129">
        <f t="shared" si="254"/>
        <v>-8292.0200000000059</v>
      </c>
      <c r="AT273" s="129">
        <f t="shared" si="254"/>
        <v>-1432.365680000521</v>
      </c>
      <c r="AU273" s="129">
        <f t="shared" si="254"/>
        <v>6790.8591209859514</v>
      </c>
      <c r="AV273" s="129">
        <f t="shared" si="254"/>
        <v>6954.133440985428</v>
      </c>
      <c r="AW273" s="129">
        <f t="shared" si="254"/>
        <v>-208448.92195407388</v>
      </c>
      <c r="AX273" s="129">
        <f t="shared" si="254"/>
        <v>-227115.06999999992</v>
      </c>
      <c r="AY273" s="129">
        <f t="shared" si="254"/>
        <v>183146.2660943433</v>
      </c>
      <c r="AZ273" s="129">
        <f t="shared" si="254"/>
        <v>-122485.70622963534</v>
      </c>
      <c r="BA273" s="129">
        <f t="shared" si="254"/>
        <v>18666.148045926209</v>
      </c>
      <c r="BB273" s="129">
        <f t="shared" si="254"/>
        <v>-738441.41057892831</v>
      </c>
      <c r="BC273" s="129">
        <f t="shared" si="254"/>
        <v>-448479.10000000044</v>
      </c>
      <c r="BD273" s="129">
        <f t="shared" si="254"/>
        <v>-9130.2709048513789</v>
      </c>
      <c r="BE273" s="129">
        <f t="shared" si="254"/>
        <v>-171466.6196903605</v>
      </c>
      <c r="BF273" s="129">
        <f t="shared" si="254"/>
        <v>-198408.22585388841</v>
      </c>
      <c r="BG273" s="129">
        <f t="shared" si="254"/>
        <v>-4307612.6573137371</v>
      </c>
      <c r="BH273" s="129">
        <f t="shared" si="254"/>
        <v>-4429359.0690504303</v>
      </c>
      <c r="BI273" s="129">
        <f t="shared" si="254"/>
        <v>616027.0364964786</v>
      </c>
      <c r="BJ273" s="129">
        <f t="shared" si="254"/>
        <v>-488485.27484409092</v>
      </c>
      <c r="BK273" s="129">
        <f t="shared" si="254"/>
        <v>121746.41173669382</v>
      </c>
      <c r="BL273" s="129">
        <f t="shared" si="254"/>
        <v>-373346.60727806168</v>
      </c>
      <c r="BM273" s="129">
        <f t="shared" si="254"/>
        <v>-465133.12494407792</v>
      </c>
      <c r="BN273" s="129">
        <f t="shared" si="254"/>
        <v>329255.28970104415</v>
      </c>
      <c r="BO273" s="129">
        <f t="shared" si="254"/>
        <v>-329090.3239987783</v>
      </c>
      <c r="BP273" s="129">
        <f t="shared" ref="BP273:CI273" si="255">BP272-BP256</f>
        <v>164.96570226576296</v>
      </c>
      <c r="BQ273" s="129">
        <f t="shared" si="255"/>
        <v>-1118.0562291448418</v>
      </c>
      <c r="BR273" s="129">
        <f t="shared" si="255"/>
        <v>0</v>
      </c>
      <c r="BS273" s="129">
        <f t="shared" si="255"/>
        <v>-1145.7433862730418</v>
      </c>
      <c r="BT273" s="129">
        <f t="shared" si="255"/>
        <v>0</v>
      </c>
      <c r="BU273" s="129">
        <f t="shared" si="255"/>
        <v>-1145.7433862730418</v>
      </c>
      <c r="BV273" s="129">
        <f t="shared" si="255"/>
        <v>-1185695.3116037403</v>
      </c>
      <c r="BW273" s="129">
        <f t="shared" si="255"/>
        <v>-1039263.0100000005</v>
      </c>
      <c r="BX273" s="129">
        <f t="shared" si="255"/>
        <v>-208416.16712176835</v>
      </c>
      <c r="BY273" s="129">
        <f t="shared" si="255"/>
        <v>121644.03097524482</v>
      </c>
      <c r="BZ273" s="129">
        <f t="shared" si="255"/>
        <v>-146432.30160374037</v>
      </c>
      <c r="CA273" s="129">
        <f t="shared" si="255"/>
        <v>-707483.15010057844</v>
      </c>
      <c r="CB273" s="129">
        <f t="shared" si="255"/>
        <v>-605650.71999999974</v>
      </c>
      <c r="CC273" s="129">
        <f t="shared" si="255"/>
        <v>-75050.447855078382</v>
      </c>
      <c r="CD273" s="129">
        <f t="shared" si="255"/>
        <v>26449.669235029607</v>
      </c>
      <c r="CE273" s="129">
        <f t="shared" si="255"/>
        <v>-110772.06722866264</v>
      </c>
      <c r="CF273" s="129">
        <f t="shared" si="255"/>
        <v>-16053250.494749911</v>
      </c>
      <c r="CG273" s="129">
        <f>CG272-CG256</f>
        <v>-14689835.291801415</v>
      </c>
      <c r="CH273" s="129">
        <f t="shared" si="255"/>
        <v>-718044.20337516768</v>
      </c>
      <c r="CI273" s="77">
        <f t="shared" si="255"/>
        <v>-392188.38883432467</v>
      </c>
      <c r="CJ273" s="77"/>
    </row>
    <row r="274" spans="2:92" hidden="1" x14ac:dyDescent="0.2">
      <c r="D274" s="127"/>
      <c r="E274" s="127"/>
      <c r="F274" s="148"/>
      <c r="G274" s="148"/>
      <c r="H274" s="148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129"/>
      <c r="BQ274" s="129"/>
      <c r="BR274" s="129"/>
      <c r="BS274" s="129"/>
      <c r="BT274" s="129"/>
      <c r="BU274" s="129"/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29"/>
      <c r="CI274" s="77"/>
      <c r="CJ274" s="77"/>
      <c r="CK274" s="133" t="e">
        <f>SUM(#REF!)</f>
        <v>#REF!</v>
      </c>
    </row>
    <row r="275" spans="2:92" s="75" customFormat="1" hidden="1" x14ac:dyDescent="0.2">
      <c r="B275" s="75" t="s">
        <v>279</v>
      </c>
      <c r="D275" s="142">
        <v>1675799.4350410921</v>
      </c>
      <c r="E275" s="142">
        <v>1816516.3992999992</v>
      </c>
      <c r="F275" s="143">
        <v>27488.010112993321</v>
      </c>
      <c r="G275" s="143">
        <v>-168204.97437190209</v>
      </c>
      <c r="H275" s="143">
        <v>-140716.96425890882</v>
      </c>
      <c r="I275" s="75">
        <v>2688184.6344457795</v>
      </c>
      <c r="J275" s="66">
        <v>3073334.9280507932</v>
      </c>
      <c r="K275" s="66">
        <v>32163.176081283713</v>
      </c>
      <c r="L275" s="66">
        <v>-417313.46968629636</v>
      </c>
      <c r="M275" s="74">
        <v>-385150.29360501276</v>
      </c>
      <c r="N275" s="75">
        <v>2243139.3865155261</v>
      </c>
      <c r="O275" s="74">
        <v>1987470.7200000004</v>
      </c>
      <c r="P275" s="74">
        <v>256730.06747146376</v>
      </c>
      <c r="Q275" s="74">
        <v>-1061.4009559363089</v>
      </c>
      <c r="R275" s="76">
        <v>255668.66651552741</v>
      </c>
      <c r="S275" s="75">
        <v>101592.28637116312</v>
      </c>
      <c r="T275" s="74">
        <v>119134.99999999999</v>
      </c>
      <c r="U275" s="74">
        <v>8503.1521531937033</v>
      </c>
      <c r="V275" s="74">
        <v>-26045.865782030538</v>
      </c>
      <c r="W275" s="76">
        <v>-17542.713628836827</v>
      </c>
      <c r="X275" s="75">
        <v>989830.34613230661</v>
      </c>
      <c r="Y275" s="74">
        <v>880752.14999999932</v>
      </c>
      <c r="Z275" s="74">
        <v>140010.80720459949</v>
      </c>
      <c r="AA275" s="74">
        <v>-30932.611072293039</v>
      </c>
      <c r="AB275" s="76">
        <v>109078.19613230642</v>
      </c>
      <c r="AC275" s="75">
        <v>32137.639074142393</v>
      </c>
      <c r="AD275" s="74">
        <v>12805.799999999996</v>
      </c>
      <c r="AE275" s="74">
        <v>28145.277613641356</v>
      </c>
      <c r="AF275" s="74">
        <v>-8813.4385394989622</v>
      </c>
      <c r="AG275" s="76">
        <v>19331.839074142394</v>
      </c>
      <c r="AH275" s="75">
        <v>3093368.8782513742</v>
      </c>
      <c r="AI275" s="74">
        <v>2992796.041999999</v>
      </c>
      <c r="AJ275" s="74">
        <v>425991.23788600287</v>
      </c>
      <c r="AK275" s="74">
        <v>-325418.4016346304</v>
      </c>
      <c r="AL275" s="76">
        <v>100572.8362513725</v>
      </c>
      <c r="AM275" s="74">
        <v>197330.04687527413</v>
      </c>
      <c r="AN275" s="74">
        <v>172213.5500000001</v>
      </c>
      <c r="AO275" s="74">
        <v>25444.570643679315</v>
      </c>
      <c r="AP275" s="74">
        <v>-328.07376840523659</v>
      </c>
      <c r="AQ275" s="76">
        <v>25116.496875274079</v>
      </c>
      <c r="AR275" s="74">
        <v>9579.6059174218281</v>
      </c>
      <c r="AS275" s="74">
        <v>10325.460000000003</v>
      </c>
      <c r="AT275" s="74">
        <v>7666.6140673692726</v>
      </c>
      <c r="AU275" s="74">
        <v>-8412.4681499474373</v>
      </c>
      <c r="AV275" s="76">
        <v>-745.85408257816698</v>
      </c>
      <c r="AW275" s="75">
        <v>250601.22715789583</v>
      </c>
      <c r="AX275" s="74">
        <v>282020.99000000005</v>
      </c>
      <c r="AY275" s="74">
        <v>80097.487123093815</v>
      </c>
      <c r="AZ275" s="74">
        <v>-111517.24996519793</v>
      </c>
      <c r="BA275" s="76">
        <v>-31419.762842104123</v>
      </c>
      <c r="BB275" s="75">
        <v>557734.78797562921</v>
      </c>
      <c r="BC275" s="74">
        <v>741512.51000000059</v>
      </c>
      <c r="BD275" s="74">
        <v>109358.8221410181</v>
      </c>
      <c r="BE275" s="74">
        <v>-293136.54416538897</v>
      </c>
      <c r="BF275" s="76">
        <v>-183777.72202437089</v>
      </c>
      <c r="BG275" s="75">
        <v>5419141.8466119599</v>
      </c>
      <c r="BH275" s="74">
        <v>5626133.1400000034</v>
      </c>
      <c r="BI275" s="74">
        <v>1925734.6290101775</v>
      </c>
      <c r="BJ275" s="74">
        <v>-2132725.9223982207</v>
      </c>
      <c r="BK275" s="76">
        <v>-206991.29338804187</v>
      </c>
      <c r="BL275" s="75">
        <v>716590.03301947773</v>
      </c>
      <c r="BM275" s="74">
        <v>792097.78000000038</v>
      </c>
      <c r="BN275" s="74">
        <v>54017.30668803864</v>
      </c>
      <c r="BO275" s="74">
        <v>-129525.05366856139</v>
      </c>
      <c r="BP275" s="76">
        <v>-75507.746980522745</v>
      </c>
      <c r="BQ275" s="75">
        <v>233.99346644177558</v>
      </c>
      <c r="BR275" s="74">
        <v>0</v>
      </c>
      <c r="BS275" s="74">
        <v>233.99346644177558</v>
      </c>
      <c r="BT275" s="74">
        <v>0</v>
      </c>
      <c r="BU275" s="76">
        <v>233.99346644177558</v>
      </c>
      <c r="BV275" s="75">
        <v>1098523.4870072552</v>
      </c>
      <c r="BW275" s="74">
        <v>1495942.1400000006</v>
      </c>
      <c r="BX275" s="74">
        <v>115464.75666028925</v>
      </c>
      <c r="BY275" s="74">
        <v>-512883.40965303418</v>
      </c>
      <c r="BZ275" s="76">
        <v>-397418.65299274487</v>
      </c>
      <c r="CA275" s="75">
        <v>643415.15844819241</v>
      </c>
      <c r="CB275" s="74">
        <v>922659.28999999992</v>
      </c>
      <c r="CC275" s="74">
        <v>22880.081420884908</v>
      </c>
      <c r="CD275" s="74">
        <v>-302124.21297269256</v>
      </c>
      <c r="CE275" s="76">
        <v>-279244.13155180757</v>
      </c>
      <c r="CF275" s="134">
        <v>19717202.792310935</v>
      </c>
      <c r="CG275" s="74">
        <v>20925715.899350811</v>
      </c>
      <c r="CH275" s="74">
        <v>1512587.2677457351</v>
      </c>
      <c r="CI275" s="80">
        <v>-2721100.3747855984</v>
      </c>
      <c r="CJ275" s="80"/>
      <c r="CL275" s="78"/>
      <c r="CM275" s="78"/>
      <c r="CN275" s="78"/>
    </row>
    <row r="276" spans="2:92" s="75" customFormat="1" hidden="1" x14ac:dyDescent="0.2">
      <c r="B276" s="75" t="s">
        <v>280</v>
      </c>
      <c r="D276" s="142">
        <v>263126.92816726281</v>
      </c>
      <c r="E276" s="142">
        <v>229676.29999999996</v>
      </c>
      <c r="F276" s="143">
        <v>34437.929043899327</v>
      </c>
      <c r="G276" s="143">
        <v>-987.30087663674942</v>
      </c>
      <c r="H276" s="143">
        <v>33450.628167262592</v>
      </c>
      <c r="I276" s="75">
        <v>443740.11774382158</v>
      </c>
      <c r="J276" s="66">
        <v>467941.63000000018</v>
      </c>
      <c r="K276" s="66">
        <v>22151.569667580214</v>
      </c>
      <c r="L276" s="66">
        <v>-46353.081923758429</v>
      </c>
      <c r="M276" s="74">
        <v>-24201.512256178186</v>
      </c>
      <c r="N276" s="75">
        <v>325412.16782558651</v>
      </c>
      <c r="O276" s="74">
        <v>284040.17</v>
      </c>
      <c r="P276" s="74">
        <v>41436.48612353683</v>
      </c>
      <c r="Q276" s="74">
        <v>-64.488297950219632</v>
      </c>
      <c r="R276" s="76">
        <v>41371.997825586615</v>
      </c>
      <c r="S276" s="75">
        <v>15228.735939809885</v>
      </c>
      <c r="T276" s="74">
        <v>14629.150000000005</v>
      </c>
      <c r="U276" s="74">
        <v>7202.3472267444404</v>
      </c>
      <c r="V276" s="74">
        <v>-6602.7612869345467</v>
      </c>
      <c r="W276" s="76">
        <v>599.58593980989133</v>
      </c>
      <c r="X276" s="75">
        <v>129323.03845556345</v>
      </c>
      <c r="Y276" s="74">
        <v>0</v>
      </c>
      <c r="Z276" s="74">
        <v>129323.03845556345</v>
      </c>
      <c r="AA276" s="74">
        <v>0</v>
      </c>
      <c r="AB276" s="76">
        <v>129323.03845556345</v>
      </c>
      <c r="AC276" s="75">
        <v>1011.9202288716409</v>
      </c>
      <c r="AD276" s="74">
        <v>0</v>
      </c>
      <c r="AE276" s="74">
        <v>3174.1202288716413</v>
      </c>
      <c r="AF276" s="74">
        <v>-2162.1999999999998</v>
      </c>
      <c r="AG276" s="76">
        <v>1011.9202288716409</v>
      </c>
      <c r="AH276" s="75">
        <v>502471.45398604055</v>
      </c>
      <c r="AI276" s="74">
        <v>392434.79999999993</v>
      </c>
      <c r="AJ276" s="74">
        <v>214790.8598531649</v>
      </c>
      <c r="AK276" s="74">
        <v>-104754.20586712434</v>
      </c>
      <c r="AL276" s="76">
        <v>110036.65398604059</v>
      </c>
      <c r="AM276" s="74">
        <v>25464.905269254145</v>
      </c>
      <c r="AN276" s="74">
        <v>21303.299999999988</v>
      </c>
      <c r="AO276" s="74">
        <v>4166.6350362765334</v>
      </c>
      <c r="AP276" s="74">
        <v>-5.0297670223760207</v>
      </c>
      <c r="AQ276" s="76">
        <v>4161.6052692541571</v>
      </c>
      <c r="AR276" s="74">
        <v>652.01291342086404</v>
      </c>
      <c r="AS276" s="74">
        <v>3486.3100000000004</v>
      </c>
      <c r="AT276" s="74">
        <v>590.79130888875636</v>
      </c>
      <c r="AU276" s="74">
        <v>-3425.088395467892</v>
      </c>
      <c r="AV276" s="76">
        <v>-2834.2970865791353</v>
      </c>
      <c r="AW276" s="75">
        <v>41709.528803127287</v>
      </c>
      <c r="AX276" s="74">
        <v>65863.66</v>
      </c>
      <c r="AY276" s="74">
        <v>36295.508365053181</v>
      </c>
      <c r="AZ276" s="74">
        <v>-60449.639561925898</v>
      </c>
      <c r="BA276" s="76">
        <v>-24154.131196872695</v>
      </c>
      <c r="BB276" s="75">
        <v>147734.55313179162</v>
      </c>
      <c r="BC276" s="74">
        <v>41273.819999999992</v>
      </c>
      <c r="BD276" s="74">
        <v>125966.88047787029</v>
      </c>
      <c r="BE276" s="74">
        <v>-19506.147346078567</v>
      </c>
      <c r="BF276" s="76">
        <v>106460.7331317917</v>
      </c>
      <c r="BG276" s="75">
        <v>862106.27022886404</v>
      </c>
      <c r="BH276" s="74">
        <v>808403.97199999995</v>
      </c>
      <c r="BI276" s="74">
        <v>630341.10491692787</v>
      </c>
      <c r="BJ276" s="74">
        <v>-576638.80668806389</v>
      </c>
      <c r="BK276" s="76">
        <v>53702.298228863758</v>
      </c>
      <c r="BL276" s="75">
        <v>74731.152334134065</v>
      </c>
      <c r="BM276" s="74">
        <v>0</v>
      </c>
      <c r="BN276" s="74">
        <v>74731.152334134065</v>
      </c>
      <c r="BO276" s="74">
        <v>0</v>
      </c>
      <c r="BP276" s="76">
        <v>74731.152334134065</v>
      </c>
      <c r="BQ276" s="75">
        <v>268.99999409464624</v>
      </c>
      <c r="BR276" s="74">
        <v>0</v>
      </c>
      <c r="BS276" s="74">
        <v>268.99999409464624</v>
      </c>
      <c r="BT276" s="74">
        <v>0</v>
      </c>
      <c r="BU276" s="76">
        <v>268.99999409464624</v>
      </c>
      <c r="BV276" s="75">
        <v>237138.31955398625</v>
      </c>
      <c r="BW276" s="74">
        <v>178064.88999999984</v>
      </c>
      <c r="BX276" s="74">
        <v>82028.663396455973</v>
      </c>
      <c r="BY276" s="74">
        <v>-22955.233842469726</v>
      </c>
      <c r="BZ276" s="76">
        <v>59073.429553986265</v>
      </c>
      <c r="CA276" s="75">
        <v>141985.70019165895</v>
      </c>
      <c r="CB276" s="74">
        <v>119624.75</v>
      </c>
      <c r="CC276" s="74">
        <v>33582.702132504579</v>
      </c>
      <c r="CD276" s="74">
        <v>-11221.751940845654</v>
      </c>
      <c r="CE276" s="76">
        <v>22360.950191658932</v>
      </c>
      <c r="CF276" s="134">
        <v>3212105.8047672887</v>
      </c>
      <c r="CG276" s="74">
        <v>2626742.7519999999</v>
      </c>
      <c r="CH276" s="130">
        <v>1440488.7885615674</v>
      </c>
      <c r="CI276" s="69">
        <v>-855125.73579427763</v>
      </c>
      <c r="CJ276" s="69"/>
      <c r="CL276" s="78"/>
      <c r="CM276" s="78"/>
      <c r="CN276" s="78"/>
    </row>
    <row r="277" spans="2:92" s="75" customFormat="1" hidden="1" x14ac:dyDescent="0.2">
      <c r="D277" s="142">
        <f>SUM(D275:D276)</f>
        <v>1938926.3632083549</v>
      </c>
      <c r="E277" s="142">
        <f t="shared" ref="E277:BP277" si="256">SUM(E275:E276)</f>
        <v>2046192.6992999993</v>
      </c>
      <c r="F277" s="143">
        <f t="shared" si="256"/>
        <v>61925.939156892651</v>
      </c>
      <c r="G277" s="143">
        <f t="shared" si="256"/>
        <v>-169192.27524853885</v>
      </c>
      <c r="H277" s="143">
        <f t="shared" si="256"/>
        <v>-107266.33609164623</v>
      </c>
      <c r="I277" s="142">
        <f t="shared" si="256"/>
        <v>3131924.7521896008</v>
      </c>
      <c r="J277" s="142">
        <f t="shared" si="256"/>
        <v>3541276.5580507936</v>
      </c>
      <c r="K277" s="142">
        <f t="shared" si="256"/>
        <v>54314.745748863927</v>
      </c>
      <c r="L277" s="142">
        <f t="shared" si="256"/>
        <v>-463666.5516100548</v>
      </c>
      <c r="M277" s="142">
        <f t="shared" si="256"/>
        <v>-409351.80586119095</v>
      </c>
      <c r="N277" s="142">
        <f t="shared" si="256"/>
        <v>2568551.5543411127</v>
      </c>
      <c r="O277" s="142">
        <f t="shared" si="256"/>
        <v>2271510.8900000006</v>
      </c>
      <c r="P277" s="142">
        <f t="shared" si="256"/>
        <v>298166.55359500059</v>
      </c>
      <c r="Q277" s="142">
        <f t="shared" si="256"/>
        <v>-1125.8892538865286</v>
      </c>
      <c r="R277" s="142">
        <f t="shared" si="256"/>
        <v>297040.664341114</v>
      </c>
      <c r="S277" s="142">
        <f t="shared" si="256"/>
        <v>116821.022310973</v>
      </c>
      <c r="T277" s="142">
        <f t="shared" si="256"/>
        <v>133764.15</v>
      </c>
      <c r="U277" s="142">
        <f t="shared" si="256"/>
        <v>15705.499379938145</v>
      </c>
      <c r="V277" s="142">
        <f t="shared" si="256"/>
        <v>-32648.627068965085</v>
      </c>
      <c r="W277" s="142">
        <f t="shared" si="256"/>
        <v>-16943.127689026936</v>
      </c>
      <c r="X277" s="142">
        <f t="shared" si="256"/>
        <v>1119153.38458787</v>
      </c>
      <c r="Y277" s="142">
        <f t="shared" si="256"/>
        <v>880752.14999999932</v>
      </c>
      <c r="Z277" s="142">
        <f t="shared" si="256"/>
        <v>269333.84566016297</v>
      </c>
      <c r="AA277" s="142">
        <f t="shared" si="256"/>
        <v>-30932.611072293039</v>
      </c>
      <c r="AB277" s="142">
        <f t="shared" si="256"/>
        <v>238401.23458786987</v>
      </c>
      <c r="AC277" s="142">
        <f t="shared" si="256"/>
        <v>33149.559303014037</v>
      </c>
      <c r="AD277" s="142">
        <f t="shared" si="256"/>
        <v>12805.799999999996</v>
      </c>
      <c r="AE277" s="142">
        <f t="shared" si="256"/>
        <v>31319.397842512997</v>
      </c>
      <c r="AF277" s="142">
        <f t="shared" si="256"/>
        <v>-10975.638539498963</v>
      </c>
      <c r="AG277" s="142">
        <f t="shared" si="256"/>
        <v>20343.759303014034</v>
      </c>
      <c r="AH277" s="142">
        <f t="shared" si="256"/>
        <v>3595840.332237415</v>
      </c>
      <c r="AI277" s="142">
        <f t="shared" si="256"/>
        <v>3385230.8419999988</v>
      </c>
      <c r="AJ277" s="142">
        <f t="shared" si="256"/>
        <v>640782.09773916774</v>
      </c>
      <c r="AK277" s="142">
        <f t="shared" si="256"/>
        <v>-430172.60750175477</v>
      </c>
      <c r="AL277" s="142">
        <f t="shared" si="256"/>
        <v>210609.49023741309</v>
      </c>
      <c r="AM277" s="142">
        <f t="shared" si="256"/>
        <v>222794.95214452827</v>
      </c>
      <c r="AN277" s="142">
        <f t="shared" si="256"/>
        <v>193516.85000000009</v>
      </c>
      <c r="AO277" s="142">
        <f t="shared" si="256"/>
        <v>29611.205679955849</v>
      </c>
      <c r="AP277" s="142">
        <f t="shared" si="256"/>
        <v>-333.1035354276126</v>
      </c>
      <c r="AQ277" s="142">
        <f t="shared" si="256"/>
        <v>29278.102144528235</v>
      </c>
      <c r="AR277" s="142">
        <f t="shared" si="256"/>
        <v>10231.618830842692</v>
      </c>
      <c r="AS277" s="142">
        <f t="shared" si="256"/>
        <v>13811.770000000004</v>
      </c>
      <c r="AT277" s="142">
        <f t="shared" si="256"/>
        <v>8257.4053762580297</v>
      </c>
      <c r="AU277" s="142">
        <f t="shared" si="256"/>
        <v>-11837.556545415329</v>
      </c>
      <c r="AV277" s="142">
        <f t="shared" si="256"/>
        <v>-3580.1511691573023</v>
      </c>
      <c r="AW277" s="142">
        <f t="shared" si="256"/>
        <v>292310.7559610231</v>
      </c>
      <c r="AX277" s="142">
        <f t="shared" si="256"/>
        <v>347884.65</v>
      </c>
      <c r="AY277" s="142">
        <f t="shared" si="256"/>
        <v>116392.99548814699</v>
      </c>
      <c r="AZ277" s="142">
        <f t="shared" si="256"/>
        <v>-171966.88952712383</v>
      </c>
      <c r="BA277" s="142">
        <f t="shared" si="256"/>
        <v>-55573.894038976818</v>
      </c>
      <c r="BB277" s="142">
        <f t="shared" si="256"/>
        <v>705469.34110742086</v>
      </c>
      <c r="BC277" s="142">
        <f t="shared" si="256"/>
        <v>782786.33000000054</v>
      </c>
      <c r="BD277" s="142">
        <f t="shared" si="256"/>
        <v>235325.7026188884</v>
      </c>
      <c r="BE277" s="142">
        <f t="shared" si="256"/>
        <v>-312642.69151146756</v>
      </c>
      <c r="BF277" s="142">
        <f t="shared" si="256"/>
        <v>-77316.988892579189</v>
      </c>
      <c r="BG277" s="142">
        <f t="shared" si="256"/>
        <v>6281248.1168408236</v>
      </c>
      <c r="BH277" s="142">
        <f t="shared" si="256"/>
        <v>6434537.1120000035</v>
      </c>
      <c r="BI277" s="142">
        <f t="shared" si="256"/>
        <v>2556075.7339271056</v>
      </c>
      <c r="BJ277" s="142">
        <f t="shared" si="256"/>
        <v>-2709364.7290862845</v>
      </c>
      <c r="BK277" s="142">
        <f t="shared" si="256"/>
        <v>-153288.9951591781</v>
      </c>
      <c r="BL277" s="142">
        <f t="shared" si="256"/>
        <v>791321.18535361183</v>
      </c>
      <c r="BM277" s="142">
        <f t="shared" si="256"/>
        <v>792097.78000000038</v>
      </c>
      <c r="BN277" s="142">
        <f t="shared" si="256"/>
        <v>128748.4590221727</v>
      </c>
      <c r="BO277" s="142">
        <f t="shared" si="256"/>
        <v>-129525.05366856139</v>
      </c>
      <c r="BP277" s="142">
        <f t="shared" si="256"/>
        <v>-776.59464638867939</v>
      </c>
      <c r="BQ277" s="142">
        <f t="shared" ref="BQ277:CI277" si="257">SUM(BQ275:BQ276)</f>
        <v>502.99346053642182</v>
      </c>
      <c r="BR277" s="142">
        <f t="shared" si="257"/>
        <v>0</v>
      </c>
      <c r="BS277" s="142">
        <f t="shared" si="257"/>
        <v>502.99346053642182</v>
      </c>
      <c r="BT277" s="142">
        <f t="shared" si="257"/>
        <v>0</v>
      </c>
      <c r="BU277" s="142">
        <f t="shared" si="257"/>
        <v>502.99346053642182</v>
      </c>
      <c r="BV277" s="142">
        <f t="shared" si="257"/>
        <v>1335661.8065612414</v>
      </c>
      <c r="BW277" s="142">
        <f t="shared" si="257"/>
        <v>1674007.0300000005</v>
      </c>
      <c r="BX277" s="142">
        <f t="shared" si="257"/>
        <v>197493.42005674524</v>
      </c>
      <c r="BY277" s="142">
        <f t="shared" si="257"/>
        <v>-535838.64349550393</v>
      </c>
      <c r="BZ277" s="142">
        <f t="shared" si="257"/>
        <v>-338345.22343875864</v>
      </c>
      <c r="CA277" s="142">
        <f t="shared" si="257"/>
        <v>785400.85863985133</v>
      </c>
      <c r="CB277" s="142">
        <f t="shared" si="257"/>
        <v>1042284.0399999999</v>
      </c>
      <c r="CC277" s="142">
        <f t="shared" si="257"/>
        <v>56462.783553389483</v>
      </c>
      <c r="CD277" s="142">
        <f t="shared" si="257"/>
        <v>-313345.96491353819</v>
      </c>
      <c r="CE277" s="142">
        <f t="shared" si="257"/>
        <v>-256883.18136014865</v>
      </c>
      <c r="CF277" s="142">
        <f t="shared" si="257"/>
        <v>22929308.597078223</v>
      </c>
      <c r="CG277" s="142">
        <f t="shared" si="257"/>
        <v>23552458.651350811</v>
      </c>
      <c r="CH277" s="142">
        <f t="shared" si="257"/>
        <v>2953076.0563073028</v>
      </c>
      <c r="CI277" s="143">
        <f t="shared" si="257"/>
        <v>-3576226.1105798762</v>
      </c>
      <c r="CJ277" s="143"/>
      <c r="CL277" s="78"/>
      <c r="CM277" s="78"/>
      <c r="CN277" s="78"/>
    </row>
    <row r="278" spans="2:92" s="75" customFormat="1" hidden="1" x14ac:dyDescent="0.2">
      <c r="D278" s="142"/>
      <c r="E278" s="142"/>
      <c r="F278" s="143"/>
      <c r="G278" s="143">
        <f>F256+G256</f>
        <v>-98427.229812451085</v>
      </c>
      <c r="H278" s="143"/>
      <c r="J278" s="66"/>
      <c r="K278" s="66"/>
      <c r="L278" s="143">
        <f>K256+L256</f>
        <v>-184302.63309634535</v>
      </c>
      <c r="M278" s="74"/>
      <c r="O278" s="74"/>
      <c r="P278" s="74"/>
      <c r="Q278" s="143">
        <f>P256+Q256</f>
        <v>400938.93615807052</v>
      </c>
      <c r="R278" s="76"/>
      <c r="T278" s="74"/>
      <c r="U278" s="74"/>
      <c r="V278" s="143">
        <f>U256+V256</f>
        <v>-18932.415677137396</v>
      </c>
      <c r="W278" s="76"/>
      <c r="Y278" s="74"/>
      <c r="Z278" s="74"/>
      <c r="AA278" s="143">
        <f>Z256+AA256</f>
        <v>390459.76527344872</v>
      </c>
      <c r="AB278" s="76"/>
      <c r="AD278" s="74"/>
      <c r="AE278" s="74"/>
      <c r="AF278" s="143">
        <f>AE256+AF256</f>
        <v>28739.969426774504</v>
      </c>
      <c r="AG278" s="76"/>
      <c r="AI278" s="74"/>
      <c r="AJ278" s="74"/>
      <c r="AK278" s="143">
        <f>AJ256+AK256</f>
        <v>319618.69970119995</v>
      </c>
      <c r="AL278" s="76"/>
      <c r="AM278" s="74"/>
      <c r="AN278" s="74"/>
      <c r="AO278" s="74"/>
      <c r="AP278" s="143">
        <f>AO256+AP256</f>
        <v>41343.10425163123</v>
      </c>
      <c r="AQ278" s="76"/>
      <c r="AR278" s="74"/>
      <c r="AS278" s="74"/>
      <c r="AT278" s="74"/>
      <c r="AU278" s="143">
        <f>AT256+AU256</f>
        <v>-2372.8688368219118</v>
      </c>
      <c r="AV278" s="76"/>
      <c r="AX278" s="74"/>
      <c r="AY278" s="74"/>
      <c r="AZ278" s="143">
        <f>AY256+AZ256</f>
        <v>-45580.283557303315</v>
      </c>
      <c r="BA278" s="76"/>
      <c r="BC278" s="74"/>
      <c r="BD278" s="74"/>
      <c r="BE278" s="143">
        <f>BD256+BE256</f>
        <v>46739.57138089143</v>
      </c>
      <c r="BF278" s="76"/>
      <c r="BH278" s="74"/>
      <c r="BI278" s="74"/>
      <c r="BJ278" s="143">
        <f>BI256+BJ256</f>
        <v>-615169.94405472698</v>
      </c>
      <c r="BK278" s="76"/>
      <c r="BM278" s="74"/>
      <c r="BN278" s="74"/>
      <c r="BO278" s="143">
        <f>BN256+BO256</f>
        <v>-242027.7471054616</v>
      </c>
      <c r="BP278" s="76"/>
      <c r="BR278" s="74"/>
      <c r="BS278" s="74"/>
      <c r="BT278" s="143">
        <f>BS256+BT256</f>
        <v>1312.1749222768419</v>
      </c>
      <c r="BU278" s="76"/>
      <c r="BW278" s="74"/>
      <c r="BX278" s="74"/>
      <c r="BY278" s="143">
        <f>BX256+BY256</f>
        <v>-323546.06255260576</v>
      </c>
      <c r="BZ278" s="76"/>
      <c r="CB278" s="74"/>
      <c r="CC278" s="74"/>
      <c r="CD278" s="143">
        <f>CC256+CD256</f>
        <v>-214223.41161847659</v>
      </c>
      <c r="CE278" s="76"/>
      <c r="CF278" s="134">
        <f>CF275+CF276</f>
        <v>22929308.597078223</v>
      </c>
      <c r="CG278" s="134">
        <f>CG275+CG276</f>
        <v>23552458.651350811</v>
      </c>
      <c r="CH278" s="134">
        <f>CH275+CH276</f>
        <v>2953076.0563073028</v>
      </c>
      <c r="CI278" s="143">
        <f>CH256+CI256</f>
        <v>-515430.37519703433</v>
      </c>
      <c r="CJ278" s="143"/>
      <c r="CL278" s="78"/>
      <c r="CM278" s="78"/>
      <c r="CN278" s="78"/>
    </row>
    <row r="279" spans="2:92" s="75" customFormat="1" hidden="1" x14ac:dyDescent="0.2">
      <c r="D279" s="142"/>
      <c r="E279" s="142"/>
      <c r="F279" s="143"/>
      <c r="G279" s="143">
        <f>G278-H256</f>
        <v>476.11248718616844</v>
      </c>
      <c r="H279" s="143"/>
      <c r="J279" s="66"/>
      <c r="K279" s="66"/>
      <c r="L279" s="143">
        <f>L278-M256</f>
        <v>0</v>
      </c>
      <c r="M279" s="74"/>
      <c r="O279" s="74"/>
      <c r="P279" s="74"/>
      <c r="Q279" s="143">
        <f>Q278-R256</f>
        <v>0</v>
      </c>
      <c r="R279" s="76"/>
      <c r="T279" s="74"/>
      <c r="U279" s="74"/>
      <c r="V279" s="143">
        <f>V278-W256</f>
        <v>0</v>
      </c>
      <c r="W279" s="76"/>
      <c r="Y279" s="74"/>
      <c r="Z279" s="74"/>
      <c r="AA279" s="143">
        <f>AA278-AB256</f>
        <v>0</v>
      </c>
      <c r="AB279" s="76"/>
      <c r="AD279" s="74"/>
      <c r="AE279" s="74"/>
      <c r="AF279" s="143">
        <f>AF278-AG256</f>
        <v>0</v>
      </c>
      <c r="AG279" s="76"/>
      <c r="AI279" s="74"/>
      <c r="AJ279" s="74"/>
      <c r="AK279" s="143">
        <f>AK278-AL256</f>
        <v>0</v>
      </c>
      <c r="AL279" s="76"/>
      <c r="AM279" s="74"/>
      <c r="AN279" s="74"/>
      <c r="AO279" s="74"/>
      <c r="AP279" s="143">
        <f>AP278-AQ256</f>
        <v>0</v>
      </c>
      <c r="AQ279" s="76"/>
      <c r="AR279" s="74"/>
      <c r="AS279" s="74"/>
      <c r="AT279" s="74"/>
      <c r="AU279" s="143">
        <f>AU278-AV256</f>
        <v>0</v>
      </c>
      <c r="AV279" s="76"/>
      <c r="AX279" s="74"/>
      <c r="AY279" s="74"/>
      <c r="AZ279" s="143">
        <f>AZ278-BA256</f>
        <v>-6.5483618527650833E-11</v>
      </c>
      <c r="BA279" s="76"/>
      <c r="BC279" s="74"/>
      <c r="BD279" s="74"/>
      <c r="BE279" s="143">
        <f>BE278-BF256</f>
        <v>-1.4551915228366852E-10</v>
      </c>
      <c r="BF279" s="76"/>
      <c r="BH279" s="74"/>
      <c r="BI279" s="74"/>
      <c r="BJ279" s="143">
        <f>BJ278-BK256</f>
        <v>-2.5611370801925659E-9</v>
      </c>
      <c r="BK279" s="76"/>
      <c r="BM279" s="74"/>
      <c r="BN279" s="74"/>
      <c r="BO279" s="143">
        <f>BO278-BP256</f>
        <v>0</v>
      </c>
      <c r="BP279" s="76"/>
      <c r="BR279" s="74"/>
      <c r="BS279" s="74"/>
      <c r="BT279" s="143">
        <f>BT278-BU256</f>
        <v>0</v>
      </c>
      <c r="BU279" s="76"/>
      <c r="BW279" s="74"/>
      <c r="BX279" s="74"/>
      <c r="BY279" s="143">
        <f>BY278-BZ256</f>
        <v>0</v>
      </c>
      <c r="BZ279" s="76"/>
      <c r="CB279" s="74"/>
      <c r="CC279" s="74"/>
      <c r="CD279" s="143">
        <f>CD278-CE256</f>
        <v>0</v>
      </c>
      <c r="CE279" s="76"/>
      <c r="CF279" s="134">
        <f>CF278-CF256</f>
        <v>-9625488.5381129347</v>
      </c>
      <c r="CG279" s="134">
        <f>CG278-CG256</f>
        <v>-9517768.8990373947</v>
      </c>
      <c r="CH279" s="134">
        <f>CH278-CH256</f>
        <v>504491.90120035922</v>
      </c>
      <c r="CI279" s="143" t="e">
        <f>CI278-#REF!</f>
        <v>#REF!</v>
      </c>
      <c r="CJ279" s="143"/>
      <c r="CL279" s="78"/>
      <c r="CM279" s="78"/>
      <c r="CN279" s="78"/>
    </row>
    <row r="280" spans="2:92" s="75" customFormat="1" x14ac:dyDescent="0.2">
      <c r="D280" s="142"/>
      <c r="E280" s="142"/>
      <c r="F280" s="143"/>
      <c r="G280" s="143"/>
      <c r="H280" s="143"/>
      <c r="J280" s="66"/>
      <c r="K280" s="66"/>
      <c r="L280" s="143"/>
      <c r="M280" s="74"/>
      <c r="O280" s="74"/>
      <c r="P280" s="74"/>
      <c r="Q280" s="143"/>
      <c r="R280" s="76"/>
      <c r="T280" s="74"/>
      <c r="U280" s="74"/>
      <c r="V280" s="143"/>
      <c r="W280" s="76"/>
      <c r="Y280" s="74"/>
      <c r="Z280" s="74"/>
      <c r="AA280" s="143"/>
      <c r="AB280" s="76"/>
      <c r="AD280" s="74"/>
      <c r="AE280" s="74"/>
      <c r="AF280" s="143"/>
      <c r="AG280" s="76"/>
      <c r="AI280" s="74"/>
      <c r="AJ280" s="74"/>
      <c r="AK280" s="143"/>
      <c r="AL280" s="76"/>
      <c r="AM280" s="74"/>
      <c r="AN280" s="74"/>
      <c r="AO280" s="74"/>
      <c r="AP280" s="143"/>
      <c r="AQ280" s="76"/>
      <c r="AR280" s="74"/>
      <c r="AS280" s="74"/>
      <c r="AT280" s="74"/>
      <c r="AU280" s="143"/>
      <c r="AV280" s="76"/>
      <c r="AX280" s="74"/>
      <c r="AY280" s="74"/>
      <c r="AZ280" s="143"/>
      <c r="BA280" s="76"/>
      <c r="BC280" s="74"/>
      <c r="BD280" s="74"/>
      <c r="BE280" s="143"/>
      <c r="BF280" s="76"/>
      <c r="BH280" s="74"/>
      <c r="BI280" s="74"/>
      <c r="BJ280" s="143"/>
      <c r="BK280" s="76"/>
      <c r="BM280" s="74"/>
      <c r="BN280" s="74"/>
      <c r="BO280" s="143"/>
      <c r="BP280" s="76"/>
      <c r="BR280" s="74"/>
      <c r="BS280" s="74"/>
      <c r="BT280" s="143"/>
      <c r="BU280" s="76"/>
      <c r="BW280" s="74"/>
      <c r="BX280" s="74"/>
      <c r="BY280" s="143"/>
      <c r="BZ280" s="76"/>
      <c r="CB280" s="74"/>
      <c r="CC280" s="74"/>
      <c r="CD280" s="143"/>
      <c r="CE280" s="76"/>
      <c r="CF280" s="134"/>
      <c r="CG280" s="134"/>
      <c r="CH280" s="134"/>
      <c r="CI280" s="143"/>
      <c r="CJ280" s="143"/>
      <c r="CL280" s="78"/>
      <c r="CM280" s="78"/>
      <c r="CN280" s="78"/>
    </row>
    <row r="281" spans="2:92" s="75" customFormat="1" x14ac:dyDescent="0.2">
      <c r="B281" s="67" t="s">
        <v>281</v>
      </c>
      <c r="C281" s="67"/>
      <c r="D281" s="149"/>
      <c r="E281" s="150"/>
      <c r="F281" s="143" t="s">
        <v>334</v>
      </c>
      <c r="G281" s="151"/>
      <c r="H281" s="152"/>
      <c r="J281" s="66"/>
      <c r="K281" s="66"/>
      <c r="L281" s="66"/>
      <c r="M281" s="74"/>
      <c r="O281" s="74"/>
      <c r="P281" s="74"/>
      <c r="Q281" s="74"/>
      <c r="R281" s="76"/>
      <c r="T281" s="74"/>
      <c r="U281" s="74"/>
      <c r="V281" s="74"/>
      <c r="W281" s="76"/>
      <c r="Y281" s="74"/>
      <c r="Z281" s="74"/>
      <c r="AA281" s="74"/>
      <c r="AB281" s="76"/>
      <c r="AD281" s="74"/>
      <c r="AE281" s="74"/>
      <c r="AF281" s="74"/>
      <c r="AG281" s="76"/>
      <c r="AI281" s="74"/>
      <c r="AJ281" s="74"/>
      <c r="AK281" s="74"/>
      <c r="AL281" s="76"/>
      <c r="AM281" s="74"/>
      <c r="AN281" s="74"/>
      <c r="AO281" s="74"/>
      <c r="AP281" s="74"/>
      <c r="AQ281" s="76"/>
      <c r="AR281" s="74"/>
      <c r="AS281" s="74"/>
      <c r="AT281" s="74"/>
      <c r="AU281" s="74"/>
      <c r="AV281" s="76"/>
      <c r="AX281" s="74"/>
      <c r="AY281" s="74"/>
      <c r="AZ281" s="74"/>
      <c r="BA281" s="76"/>
      <c r="BC281" s="74"/>
      <c r="BD281" s="74"/>
      <c r="BE281" s="74"/>
      <c r="BF281" s="76"/>
      <c r="BH281" s="74"/>
      <c r="BI281" s="74"/>
      <c r="BJ281" s="74"/>
      <c r="BK281" s="76"/>
      <c r="BM281" s="74"/>
      <c r="BN281" s="74"/>
      <c r="BO281" s="74"/>
      <c r="BP281" s="76"/>
      <c r="BR281" s="74"/>
      <c r="BS281" s="74"/>
      <c r="BT281" s="74"/>
      <c r="BU281" s="76"/>
      <c r="BW281" s="74"/>
      <c r="BX281" s="74"/>
      <c r="BY281" s="74"/>
      <c r="BZ281" s="76"/>
      <c r="CB281" s="74"/>
      <c r="CC281" s="74"/>
      <c r="CD281" s="74"/>
      <c r="CE281" s="76"/>
      <c r="CF281" s="134"/>
      <c r="CG281" s="74"/>
      <c r="CH281" s="74"/>
      <c r="CI281" s="80"/>
      <c r="CJ281" s="80"/>
      <c r="CL281" s="78"/>
      <c r="CM281" s="78"/>
      <c r="CN281" s="78"/>
    </row>
    <row r="282" spans="2:92" s="75" customFormat="1" x14ac:dyDescent="0.2">
      <c r="D282" s="137"/>
      <c r="E282" s="66"/>
      <c r="F282" s="69"/>
      <c r="G282" s="79"/>
      <c r="H282" s="80"/>
      <c r="J282" s="66"/>
      <c r="K282" s="66"/>
      <c r="L282" s="66"/>
      <c r="M282" s="74"/>
      <c r="O282" s="74"/>
      <c r="P282" s="74"/>
      <c r="Q282" s="74"/>
      <c r="R282" s="76"/>
      <c r="T282" s="74"/>
      <c r="U282" s="74"/>
      <c r="V282" s="74"/>
      <c r="W282" s="76"/>
      <c r="Y282" s="74"/>
      <c r="Z282" s="74"/>
      <c r="AA282" s="74"/>
      <c r="AB282" s="76"/>
      <c r="AD282" s="74"/>
      <c r="AE282" s="74"/>
      <c r="AF282" s="74"/>
      <c r="AG282" s="76"/>
      <c r="AI282" s="74"/>
      <c r="AJ282" s="74"/>
      <c r="AK282" s="74"/>
      <c r="AL282" s="76"/>
      <c r="AM282" s="74"/>
      <c r="AN282" s="74"/>
      <c r="AO282" s="74"/>
      <c r="AP282" s="74"/>
      <c r="AQ282" s="76"/>
      <c r="AR282" s="74"/>
      <c r="AS282" s="74"/>
      <c r="AT282" s="74"/>
      <c r="AU282" s="74"/>
      <c r="AV282" s="76"/>
      <c r="AX282" s="74"/>
      <c r="AY282" s="74"/>
      <c r="AZ282" s="74"/>
      <c r="BA282" s="76"/>
      <c r="BC282" s="74"/>
      <c r="BD282" s="74"/>
      <c r="BE282" s="74"/>
      <c r="BF282" s="76"/>
      <c r="BH282" s="74"/>
      <c r="BI282" s="74"/>
      <c r="BJ282" s="74"/>
      <c r="BK282" s="76"/>
      <c r="BM282" s="74"/>
      <c r="BN282" s="74"/>
      <c r="BO282" s="74"/>
      <c r="BP282" s="76"/>
      <c r="BR282" s="74"/>
      <c r="BS282" s="74"/>
      <c r="BT282" s="74"/>
      <c r="BU282" s="76"/>
      <c r="BW282" s="74"/>
      <c r="BX282" s="74"/>
      <c r="BY282" s="74"/>
      <c r="BZ282" s="76"/>
      <c r="CB282" s="74"/>
      <c r="CC282" s="74"/>
      <c r="CD282" s="74"/>
      <c r="CE282" s="76"/>
      <c r="CF282" s="66"/>
      <c r="CG282" s="74"/>
      <c r="CH282" s="74"/>
      <c r="CI282" s="80"/>
      <c r="CJ282" s="80"/>
      <c r="CL282" s="78"/>
      <c r="CM282" s="78"/>
      <c r="CN282" s="78"/>
    </row>
    <row r="283" spans="2:92" s="75" customFormat="1" x14ac:dyDescent="0.2">
      <c r="D283" s="137"/>
      <c r="E283" s="66"/>
      <c r="F283" s="69"/>
      <c r="G283" s="79"/>
      <c r="H283" s="80"/>
      <c r="J283" s="66"/>
      <c r="K283" s="66"/>
      <c r="L283" s="66"/>
      <c r="M283" s="74"/>
      <c r="O283" s="74"/>
      <c r="P283" s="74"/>
      <c r="Q283" s="74"/>
      <c r="R283" s="76"/>
      <c r="T283" s="74"/>
      <c r="U283" s="74"/>
      <c r="V283" s="74"/>
      <c r="W283" s="76"/>
      <c r="Y283" s="74"/>
      <c r="Z283" s="74"/>
      <c r="AA283" s="74"/>
      <c r="AB283" s="76"/>
      <c r="AD283" s="74"/>
      <c r="AE283" s="74"/>
      <c r="AF283" s="74"/>
      <c r="AG283" s="76"/>
      <c r="AI283" s="74"/>
      <c r="AJ283" s="74"/>
      <c r="AK283" s="74"/>
      <c r="AL283" s="76"/>
      <c r="AM283" s="74"/>
      <c r="AN283" s="74"/>
      <c r="AO283" s="74"/>
      <c r="AP283" s="74"/>
      <c r="AQ283" s="76"/>
      <c r="AR283" s="74"/>
      <c r="AS283" s="74"/>
      <c r="AT283" s="74"/>
      <c r="AU283" s="74"/>
      <c r="AV283" s="76"/>
      <c r="AX283" s="74"/>
      <c r="AY283" s="74"/>
      <c r="AZ283" s="74"/>
      <c r="BA283" s="76"/>
      <c r="BC283" s="74"/>
      <c r="BD283" s="74"/>
      <c r="BE283" s="74"/>
      <c r="BF283" s="76"/>
      <c r="BH283" s="74"/>
      <c r="BI283" s="74"/>
      <c r="BJ283" s="74"/>
      <c r="BK283" s="76"/>
      <c r="BM283" s="74"/>
      <c r="BN283" s="74"/>
      <c r="BO283" s="74"/>
      <c r="BP283" s="76"/>
      <c r="BR283" s="74"/>
      <c r="BS283" s="74"/>
      <c r="BT283" s="74"/>
      <c r="BU283" s="76"/>
      <c r="BW283" s="74"/>
      <c r="BX283" s="74"/>
      <c r="BY283" s="74"/>
      <c r="BZ283" s="76"/>
      <c r="CB283" s="74"/>
      <c r="CC283" s="74"/>
      <c r="CD283" s="74"/>
      <c r="CE283" s="76"/>
      <c r="CF283" s="66"/>
      <c r="CG283" s="74"/>
      <c r="CH283" s="74"/>
      <c r="CI283" s="80"/>
      <c r="CJ283" s="80"/>
      <c r="CL283" s="78"/>
      <c r="CM283" s="78"/>
      <c r="CN283" s="78"/>
    </row>
    <row r="284" spans="2:92" s="75" customFormat="1" x14ac:dyDescent="0.2">
      <c r="B284" s="67" t="s">
        <v>276</v>
      </c>
      <c r="D284" s="137"/>
      <c r="E284" s="66"/>
      <c r="F284" s="69" t="s">
        <v>282</v>
      </c>
      <c r="G284" s="79"/>
      <c r="H284" s="80"/>
      <c r="J284" s="66"/>
      <c r="K284" s="66"/>
      <c r="L284" s="66"/>
      <c r="M284" s="74"/>
      <c r="O284" s="74"/>
      <c r="P284" s="74"/>
      <c r="Q284" s="74"/>
      <c r="R284" s="76"/>
      <c r="T284" s="74"/>
      <c r="U284" s="74"/>
      <c r="V284" s="74"/>
      <c r="W284" s="76"/>
      <c r="Y284" s="74"/>
      <c r="Z284" s="74"/>
      <c r="AA284" s="74"/>
      <c r="AB284" s="76"/>
      <c r="AD284" s="74"/>
      <c r="AE284" s="74"/>
      <c r="AF284" s="74"/>
      <c r="AG284" s="76"/>
      <c r="AI284" s="74"/>
      <c r="AJ284" s="74"/>
      <c r="AK284" s="74"/>
      <c r="AL284" s="76"/>
      <c r="AM284" s="74"/>
      <c r="AN284" s="74"/>
      <c r="AO284" s="74"/>
      <c r="AP284" s="74"/>
      <c r="AQ284" s="76"/>
      <c r="AR284" s="74"/>
      <c r="AS284" s="74"/>
      <c r="AT284" s="74"/>
      <c r="AU284" s="74"/>
      <c r="AV284" s="76"/>
      <c r="AX284" s="74"/>
      <c r="AY284" s="74"/>
      <c r="AZ284" s="74"/>
      <c r="BA284" s="76"/>
      <c r="BC284" s="74"/>
      <c r="BD284" s="74"/>
      <c r="BE284" s="74"/>
      <c r="BF284" s="76"/>
      <c r="BH284" s="74"/>
      <c r="BI284" s="74"/>
      <c r="BJ284" s="74"/>
      <c r="BK284" s="76"/>
      <c r="BM284" s="74"/>
      <c r="BN284" s="74"/>
      <c r="BO284" s="74"/>
      <c r="BP284" s="76"/>
      <c r="BR284" s="74"/>
      <c r="BS284" s="74"/>
      <c r="BT284" s="74"/>
      <c r="BU284" s="76"/>
      <c r="BW284" s="74"/>
      <c r="BX284" s="74"/>
      <c r="BY284" s="74"/>
      <c r="BZ284" s="76"/>
      <c r="CB284" s="74"/>
      <c r="CC284" s="74"/>
      <c r="CD284" s="74"/>
      <c r="CE284" s="76"/>
      <c r="CF284" s="66"/>
      <c r="CG284" s="74"/>
      <c r="CH284" s="74"/>
      <c r="CI284" s="80"/>
      <c r="CJ284" s="80"/>
      <c r="CL284" s="78"/>
      <c r="CM284" s="78"/>
      <c r="CN284" s="78"/>
    </row>
    <row r="285" spans="2:92" x14ac:dyDescent="0.2">
      <c r="B285" s="126"/>
    </row>
  </sheetData>
  <mergeCells count="19">
    <mergeCell ref="X4:AB4"/>
    <mergeCell ref="AC4:AG4"/>
    <mergeCell ref="AH4:AL4"/>
    <mergeCell ref="A256:B256"/>
    <mergeCell ref="BV4:BZ4"/>
    <mergeCell ref="AM4:AQ4"/>
    <mergeCell ref="C4:C5"/>
    <mergeCell ref="D4:H4"/>
    <mergeCell ref="I4:M4"/>
    <mergeCell ref="N4:R4"/>
    <mergeCell ref="S4:W4"/>
    <mergeCell ref="CA4:CE4"/>
    <mergeCell ref="CF4:CI4"/>
    <mergeCell ref="AR4:AV4"/>
    <mergeCell ref="AW4:BA4"/>
    <mergeCell ref="BB4:BF4"/>
    <mergeCell ref="BG4:BK4"/>
    <mergeCell ref="BL4:BP4"/>
    <mergeCell ref="BQ4:BU4"/>
  </mergeCells>
  <pageMargins left="0.31496062992125984" right="0.11811023622047245" top="0.15748031496062992" bottom="0.15748031496062992" header="0.31496062992125984" footer="0.31496062992125984"/>
  <pageSetup paperSize="9" scale="7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I303"/>
  <sheetViews>
    <sheetView tabSelected="1" zoomScaleNormal="100" workbookViewId="0">
      <pane xSplit="2" ySplit="9" topLeftCell="I168" activePane="bottomRight" state="frozen"/>
      <selection activeCell="K275" sqref="K275"/>
      <selection pane="topRight" activeCell="K275" sqref="K275"/>
      <selection pane="bottomLeft" activeCell="K275" sqref="K275"/>
      <selection pane="bottomRight" activeCell="V171" sqref="V171"/>
    </sheetView>
  </sheetViews>
  <sheetFormatPr defaultColWidth="9.140625" defaultRowHeight="11.25" x14ac:dyDescent="0.2"/>
  <cols>
    <col min="1" max="1" width="3.7109375" style="4" customWidth="1"/>
    <col min="2" max="2" width="24.42578125" style="5" customWidth="1"/>
    <col min="3" max="3" width="11.5703125" style="6" customWidth="1"/>
    <col min="4" max="4" width="11.42578125" style="6" customWidth="1"/>
    <col min="5" max="5" width="9.140625" style="6" hidden="1" customWidth="1"/>
    <col min="6" max="6" width="10" style="6" customWidth="1"/>
    <col min="7" max="7" width="8.28515625" style="6" customWidth="1"/>
    <col min="8" max="8" width="11.42578125" style="6" customWidth="1"/>
    <col min="9" max="9" width="10.28515625" style="6" customWidth="1"/>
    <col min="10" max="10" width="9.5703125" style="6" customWidth="1"/>
    <col min="11" max="11" width="11" style="6" customWidth="1"/>
    <col min="12" max="12" width="12.140625" style="6" customWidth="1"/>
    <col min="13" max="13" width="11" style="6" hidden="1" customWidth="1"/>
    <col min="14" max="14" width="10.42578125" style="6" customWidth="1"/>
    <col min="15" max="15" width="10.28515625" style="6" customWidth="1"/>
    <col min="16" max="16" width="9.28515625" style="6" hidden="1" customWidth="1"/>
    <col min="17" max="17" width="10.7109375" style="6" customWidth="1"/>
    <col min="18" max="18" width="8.28515625" style="6" customWidth="1"/>
    <col min="19" max="19" width="10.28515625" style="6" customWidth="1"/>
    <col min="20" max="20" width="10.140625" style="6" customWidth="1"/>
    <col min="21" max="21" width="10.28515625" style="6" customWidth="1"/>
    <col min="22" max="22" width="14.5703125" style="6" customWidth="1"/>
    <col min="23" max="23" width="10.140625" style="6" customWidth="1"/>
    <col min="24" max="24" width="7.28515625" style="6" hidden="1" customWidth="1"/>
    <col min="25" max="25" width="10.5703125" style="6" customWidth="1"/>
    <col min="26" max="26" width="9.7109375" style="6" customWidth="1"/>
    <col min="27" max="27" width="11.42578125" style="6" customWidth="1"/>
    <col min="28" max="28" width="12.7109375" style="6" customWidth="1"/>
    <col min="29" max="29" width="11" style="6" hidden="1" customWidth="1"/>
    <col min="30" max="30" width="8" style="6" customWidth="1"/>
    <col min="31" max="31" width="9.140625" style="6" customWidth="1"/>
    <col min="32" max="32" width="10.7109375" style="6" customWidth="1"/>
    <col min="33" max="33" width="11" style="6" customWidth="1"/>
    <col min="34" max="34" width="12.85546875" style="6" customWidth="1"/>
    <col min="35" max="35" width="10" style="6" customWidth="1"/>
    <col min="36" max="16384" width="9.140625" style="6"/>
  </cols>
  <sheetData>
    <row r="1" spans="1:35" s="9" customFormat="1" ht="15" customHeight="1" x14ac:dyDescent="0.2">
      <c r="B1" s="7"/>
      <c r="C1" s="7"/>
      <c r="D1" s="8"/>
      <c r="E1" s="8"/>
      <c r="K1" s="10"/>
      <c r="P1" s="10"/>
      <c r="U1" s="10"/>
      <c r="AA1" s="10"/>
      <c r="AG1" s="10"/>
    </row>
    <row r="2" spans="1:35" s="4" customFormat="1" ht="13.5" customHeight="1" x14ac:dyDescent="0.2">
      <c r="A2" s="279" t="s">
        <v>340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</row>
    <row r="3" spans="1:35" s="4" customFormat="1" ht="14.25" customHeight="1" x14ac:dyDescent="0.2">
      <c r="A3" s="7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</row>
    <row r="4" spans="1:35" s="4" customFormat="1" ht="14.25" customHeight="1" thickBot="1" x14ac:dyDescent="0.25">
      <c r="A4" s="7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</row>
    <row r="5" spans="1:35" s="4" customFormat="1" ht="15.75" customHeight="1" x14ac:dyDescent="0.2">
      <c r="A5" s="280" t="s">
        <v>284</v>
      </c>
      <c r="B5" s="283" t="s">
        <v>19</v>
      </c>
      <c r="C5" s="286" t="s">
        <v>285</v>
      </c>
      <c r="D5" s="289" t="s">
        <v>286</v>
      </c>
      <c r="E5" s="290"/>
      <c r="F5" s="290"/>
      <c r="G5" s="290"/>
      <c r="H5" s="290"/>
      <c r="I5" s="290"/>
      <c r="J5" s="290"/>
      <c r="K5" s="290"/>
      <c r="L5" s="290"/>
      <c r="M5" s="290"/>
      <c r="N5" s="291"/>
      <c r="O5" s="289" t="s">
        <v>287</v>
      </c>
      <c r="P5" s="290"/>
      <c r="Q5" s="290"/>
      <c r="R5" s="290"/>
      <c r="S5" s="290"/>
      <c r="T5" s="290"/>
      <c r="U5" s="290"/>
      <c r="V5" s="290"/>
      <c r="W5" s="290"/>
      <c r="X5" s="290"/>
      <c r="Y5" s="291"/>
      <c r="Z5" s="205"/>
      <c r="AA5" s="292" t="s">
        <v>288</v>
      </c>
      <c r="AB5" s="293"/>
      <c r="AC5" s="208"/>
      <c r="AD5" s="156"/>
      <c r="AE5" s="296" t="s">
        <v>337</v>
      </c>
      <c r="AF5" s="296" t="s">
        <v>338</v>
      </c>
    </row>
    <row r="6" spans="1:35" s="4" customFormat="1" ht="64.5" customHeight="1" x14ac:dyDescent="0.2">
      <c r="A6" s="281"/>
      <c r="B6" s="284"/>
      <c r="C6" s="287"/>
      <c r="D6" s="276" t="s">
        <v>289</v>
      </c>
      <c r="E6" s="277"/>
      <c r="F6" s="278" t="s">
        <v>290</v>
      </c>
      <c r="G6" s="277"/>
      <c r="H6" s="278" t="s">
        <v>291</v>
      </c>
      <c r="I6" s="277"/>
      <c r="J6" s="278" t="s">
        <v>292</v>
      </c>
      <c r="K6" s="277"/>
      <c r="L6" s="278" t="s">
        <v>293</v>
      </c>
      <c r="M6" s="277"/>
      <c r="N6" s="11" t="s">
        <v>294</v>
      </c>
      <c r="O6" s="276" t="s">
        <v>289</v>
      </c>
      <c r="P6" s="277"/>
      <c r="Q6" s="278" t="s">
        <v>290</v>
      </c>
      <c r="R6" s="277"/>
      <c r="S6" s="278" t="s">
        <v>291</v>
      </c>
      <c r="T6" s="277"/>
      <c r="U6" s="278" t="s">
        <v>292</v>
      </c>
      <c r="V6" s="277"/>
      <c r="W6" s="278" t="s">
        <v>293</v>
      </c>
      <c r="X6" s="277"/>
      <c r="Y6" s="11" t="s">
        <v>294</v>
      </c>
      <c r="Z6" s="206" t="s">
        <v>339</v>
      </c>
      <c r="AA6" s="294"/>
      <c r="AB6" s="295"/>
      <c r="AC6" s="209" t="s">
        <v>24</v>
      </c>
      <c r="AD6" s="157" t="s">
        <v>283</v>
      </c>
      <c r="AE6" s="297"/>
      <c r="AF6" s="297"/>
      <c r="AH6" s="6"/>
      <c r="AI6" s="6"/>
    </row>
    <row r="7" spans="1:35" s="4" customFormat="1" ht="34.5" customHeight="1" thickBot="1" x14ac:dyDescent="0.25">
      <c r="A7" s="282"/>
      <c r="B7" s="285"/>
      <c r="C7" s="288"/>
      <c r="D7" s="12" t="s">
        <v>295</v>
      </c>
      <c r="E7" s="13" t="s">
        <v>296</v>
      </c>
      <c r="F7" s="13" t="s">
        <v>295</v>
      </c>
      <c r="G7" s="13" t="s">
        <v>296</v>
      </c>
      <c r="H7" s="13" t="s">
        <v>295</v>
      </c>
      <c r="I7" s="13" t="s">
        <v>296</v>
      </c>
      <c r="J7" s="13" t="s">
        <v>295</v>
      </c>
      <c r="K7" s="13" t="s">
        <v>296</v>
      </c>
      <c r="L7" s="13" t="s">
        <v>295</v>
      </c>
      <c r="M7" s="13" t="s">
        <v>296</v>
      </c>
      <c r="N7" s="14" t="s">
        <v>295</v>
      </c>
      <c r="O7" s="12" t="s">
        <v>295</v>
      </c>
      <c r="P7" s="13" t="s">
        <v>296</v>
      </c>
      <c r="Q7" s="13" t="s">
        <v>295</v>
      </c>
      <c r="R7" s="13" t="s">
        <v>296</v>
      </c>
      <c r="S7" s="13" t="s">
        <v>295</v>
      </c>
      <c r="T7" s="13" t="s">
        <v>296</v>
      </c>
      <c r="U7" s="13" t="s">
        <v>295</v>
      </c>
      <c r="V7" s="13" t="s">
        <v>296</v>
      </c>
      <c r="W7" s="13" t="s">
        <v>295</v>
      </c>
      <c r="X7" s="13" t="s">
        <v>296</v>
      </c>
      <c r="Y7" s="14" t="s">
        <v>295</v>
      </c>
      <c r="Z7" s="207" t="s">
        <v>335</v>
      </c>
      <c r="AA7" s="213" t="s">
        <v>297</v>
      </c>
      <c r="AB7" s="214" t="s">
        <v>298</v>
      </c>
      <c r="AC7" s="210"/>
      <c r="AD7" s="158"/>
      <c r="AE7" s="298"/>
      <c r="AF7" s="297"/>
    </row>
    <row r="8" spans="1:35" s="21" customFormat="1" ht="12.75" customHeight="1" x14ac:dyDescent="0.2">
      <c r="A8" s="15">
        <v>1</v>
      </c>
      <c r="B8" s="16" t="s">
        <v>299</v>
      </c>
      <c r="C8" s="17" t="s">
        <v>300</v>
      </c>
      <c r="D8" s="18" t="s">
        <v>301</v>
      </c>
      <c r="E8" s="19" t="s">
        <v>302</v>
      </c>
      <c r="F8" s="18" t="s">
        <v>303</v>
      </c>
      <c r="G8" s="19" t="s">
        <v>304</v>
      </c>
      <c r="H8" s="18" t="s">
        <v>305</v>
      </c>
      <c r="I8" s="19" t="s">
        <v>306</v>
      </c>
      <c r="J8" s="18" t="s">
        <v>307</v>
      </c>
      <c r="K8" s="19" t="s">
        <v>308</v>
      </c>
      <c r="L8" s="18" t="s">
        <v>309</v>
      </c>
      <c r="M8" s="19" t="s">
        <v>310</v>
      </c>
      <c r="N8" s="19" t="s">
        <v>311</v>
      </c>
      <c r="O8" s="153" t="s">
        <v>312</v>
      </c>
      <c r="P8" s="20" t="s">
        <v>313</v>
      </c>
      <c r="Q8" s="20" t="s">
        <v>314</v>
      </c>
      <c r="R8" s="20" t="s">
        <v>315</v>
      </c>
      <c r="S8" s="20" t="s">
        <v>316</v>
      </c>
      <c r="T8" s="20" t="s">
        <v>317</v>
      </c>
      <c r="U8" s="20" t="s">
        <v>318</v>
      </c>
      <c r="V8" s="20" t="s">
        <v>319</v>
      </c>
      <c r="W8" s="20" t="s">
        <v>320</v>
      </c>
      <c r="X8" s="20" t="s">
        <v>321</v>
      </c>
      <c r="Y8" s="16" t="s">
        <v>322</v>
      </c>
      <c r="Z8" s="203" t="s">
        <v>323</v>
      </c>
      <c r="AA8" s="215" t="s">
        <v>324</v>
      </c>
      <c r="AB8" s="216" t="s">
        <v>325</v>
      </c>
      <c r="AC8" s="211" t="s">
        <v>325</v>
      </c>
      <c r="AD8" s="186">
        <v>29</v>
      </c>
      <c r="AE8" s="187">
        <v>30</v>
      </c>
      <c r="AF8" s="160">
        <v>31</v>
      </c>
    </row>
    <row r="9" spans="1:35" s="31" customFormat="1" x14ac:dyDescent="0.2">
      <c r="A9" s="22">
        <v>1</v>
      </c>
      <c r="B9" s="23" t="s">
        <v>27</v>
      </c>
      <c r="C9" s="24">
        <v>40741.111505145192</v>
      </c>
      <c r="D9" s="25">
        <v>597.86</v>
      </c>
      <c r="E9" s="26">
        <v>2.42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1339.9</v>
      </c>
      <c r="M9" s="26">
        <v>2.02</v>
      </c>
      <c r="N9" s="27">
        <v>1937.7600000000002</v>
      </c>
      <c r="O9" s="154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10119.1</v>
      </c>
      <c r="V9" s="28">
        <v>67</v>
      </c>
      <c r="W9" s="28">
        <v>0</v>
      </c>
      <c r="X9" s="28">
        <v>0</v>
      </c>
      <c r="Y9" s="201">
        <v>10119.1</v>
      </c>
      <c r="Z9" s="204">
        <v>12056.86</v>
      </c>
      <c r="AA9" s="155">
        <f>IF((N9+Y9)&lt;C9,C9-(N9+Y9),0)</f>
        <v>28684.251505145192</v>
      </c>
      <c r="AB9" s="217">
        <f>IF((N9+Y9)&gt;C9,C9-(N9+Y9),0)</f>
        <v>0</v>
      </c>
      <c r="AC9" s="212">
        <v>28684.251505145192</v>
      </c>
      <c r="AD9" s="183">
        <f>Z9/C9</f>
        <v>0.29593841587943276</v>
      </c>
      <c r="AE9" s="188">
        <v>10764.86</v>
      </c>
      <c r="AF9" s="191">
        <f>C9-Z9+AE9</f>
        <v>39449.111505145192</v>
      </c>
      <c r="AG9" s="32"/>
      <c r="AH9" s="32"/>
      <c r="AI9" s="32"/>
    </row>
    <row r="10" spans="1:35" s="4" customFormat="1" x14ac:dyDescent="0.2">
      <c r="A10" s="33">
        <v>2</v>
      </c>
      <c r="B10" s="34" t="s">
        <v>28</v>
      </c>
      <c r="C10" s="24">
        <v>77415.402047572512</v>
      </c>
      <c r="D10" s="25">
        <v>658.03</v>
      </c>
      <c r="E10" s="26">
        <v>2.5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3720.2597246224</v>
      </c>
      <c r="M10" s="26">
        <v>15.92</v>
      </c>
      <c r="N10" s="27">
        <v>4378.2897246224002</v>
      </c>
      <c r="O10" s="154">
        <v>22893.38</v>
      </c>
      <c r="P10" s="28">
        <v>253</v>
      </c>
      <c r="Q10" s="28">
        <v>0</v>
      </c>
      <c r="R10" s="28">
        <v>0</v>
      </c>
      <c r="S10" s="28">
        <v>0</v>
      </c>
      <c r="T10" s="28">
        <v>0</v>
      </c>
      <c r="U10" s="28">
        <v>10177.5</v>
      </c>
      <c r="V10" s="28">
        <v>58</v>
      </c>
      <c r="W10" s="28">
        <v>0</v>
      </c>
      <c r="X10" s="28">
        <v>0</v>
      </c>
      <c r="Y10" s="201">
        <v>33070.880000000005</v>
      </c>
      <c r="Z10" s="204">
        <v>37449.169724622407</v>
      </c>
      <c r="AA10" s="155">
        <f t="shared" ref="AA10:AA14" si="0">IF((N10+Y10)&lt;C10,C10-(N10+Y10),0)</f>
        <v>39966.232322950105</v>
      </c>
      <c r="AB10" s="217">
        <f t="shared" ref="AB10:AB14" si="1">IF((N10+Y10)&gt;C10,C10-(N10+Y10),0)</f>
        <v>0</v>
      </c>
      <c r="AC10" s="212">
        <v>39966.232322950105</v>
      </c>
      <c r="AD10" s="183">
        <f t="shared" ref="AD10:AD73" si="2">Z10/C10</f>
        <v>0.48374314069452912</v>
      </c>
      <c r="AE10" s="188">
        <v>-27990.87</v>
      </c>
      <c r="AF10" s="191">
        <f t="shared" ref="AF10:AF73" si="3">C10-Z10+AE10</f>
        <v>11975.362322950106</v>
      </c>
      <c r="AG10" s="32"/>
      <c r="AH10" s="32"/>
      <c r="AI10" s="32"/>
    </row>
    <row r="11" spans="1:35" s="4" customFormat="1" x14ac:dyDescent="0.2">
      <c r="A11" s="22">
        <v>3</v>
      </c>
      <c r="B11" s="23" t="s">
        <v>29</v>
      </c>
      <c r="C11" s="24">
        <v>40690.69747724785</v>
      </c>
      <c r="D11" s="25">
        <v>491.46</v>
      </c>
      <c r="E11" s="26">
        <v>2</v>
      </c>
      <c r="F11" s="26">
        <v>0</v>
      </c>
      <c r="G11" s="26">
        <v>0</v>
      </c>
      <c r="H11" s="26">
        <v>54704.92</v>
      </c>
      <c r="I11" s="26">
        <v>1</v>
      </c>
      <c r="J11" s="26">
        <v>0</v>
      </c>
      <c r="K11" s="26">
        <v>0</v>
      </c>
      <c r="L11" s="26">
        <v>10943.509862311201</v>
      </c>
      <c r="M11" s="26">
        <v>86.5</v>
      </c>
      <c r="N11" s="27">
        <v>66139.889862311204</v>
      </c>
      <c r="O11" s="154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14740.310000000001</v>
      </c>
      <c r="V11" s="28">
        <v>104</v>
      </c>
      <c r="W11" s="28">
        <v>0</v>
      </c>
      <c r="X11" s="28">
        <v>0</v>
      </c>
      <c r="Y11" s="201">
        <v>14740.310000000001</v>
      </c>
      <c r="Z11" s="204">
        <v>80880.199862311201</v>
      </c>
      <c r="AA11" s="155">
        <f t="shared" si="0"/>
        <v>0</v>
      </c>
      <c r="AB11" s="217">
        <f t="shared" si="1"/>
        <v>-40189.502385063352</v>
      </c>
      <c r="AC11" s="212">
        <v>-40189.502385063352</v>
      </c>
      <c r="AD11" s="183">
        <f t="shared" si="2"/>
        <v>1.9876828090139094</v>
      </c>
      <c r="AE11" s="188">
        <v>13892.12</v>
      </c>
      <c r="AF11" s="191">
        <f t="shared" si="3"/>
        <v>-26297.382385063349</v>
      </c>
      <c r="AG11" s="32"/>
      <c r="AH11" s="32"/>
      <c r="AI11" s="32"/>
    </row>
    <row r="12" spans="1:35" s="4" customFormat="1" x14ac:dyDescent="0.2">
      <c r="A12" s="33">
        <v>4</v>
      </c>
      <c r="B12" s="23" t="s">
        <v>30</v>
      </c>
      <c r="C12" s="24">
        <v>78123.928886763795</v>
      </c>
      <c r="D12" s="25">
        <v>3836.4700000000003</v>
      </c>
      <c r="E12" s="26">
        <v>16.2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7574.48</v>
      </c>
      <c r="M12" s="26">
        <v>48.7</v>
      </c>
      <c r="N12" s="27">
        <v>11410.95</v>
      </c>
      <c r="O12" s="154">
        <v>0</v>
      </c>
      <c r="P12" s="28">
        <v>0</v>
      </c>
      <c r="Q12" s="28">
        <v>7675.85</v>
      </c>
      <c r="R12" s="28">
        <v>23</v>
      </c>
      <c r="S12" s="28">
        <v>53263.91</v>
      </c>
      <c r="T12" s="28">
        <v>1</v>
      </c>
      <c r="U12" s="28">
        <v>6186.31</v>
      </c>
      <c r="V12" s="28">
        <v>42</v>
      </c>
      <c r="W12" s="28">
        <v>796.05</v>
      </c>
      <c r="X12" s="28">
        <v>1</v>
      </c>
      <c r="Y12" s="201">
        <v>67922.12000000001</v>
      </c>
      <c r="Z12" s="204">
        <v>79333.070000000007</v>
      </c>
      <c r="AA12" s="155">
        <f t="shared" si="0"/>
        <v>0</v>
      </c>
      <c r="AB12" s="217">
        <f t="shared" si="1"/>
        <v>-1209.1411132362118</v>
      </c>
      <c r="AC12" s="212">
        <v>-1209.1411132362118</v>
      </c>
      <c r="AD12" s="183">
        <f t="shared" si="2"/>
        <v>1.0154772184459488</v>
      </c>
      <c r="AE12" s="188">
        <v>-31958.81</v>
      </c>
      <c r="AF12" s="191">
        <f t="shared" si="3"/>
        <v>-33167.951113236209</v>
      </c>
      <c r="AG12" s="32"/>
      <c r="AH12" s="32"/>
      <c r="AI12" s="32"/>
    </row>
    <row r="13" spans="1:35" s="4" customFormat="1" x14ac:dyDescent="0.2">
      <c r="A13" s="22">
        <v>5</v>
      </c>
      <c r="B13" s="23" t="s">
        <v>31</v>
      </c>
      <c r="C13" s="24">
        <v>19031.318071964044</v>
      </c>
      <c r="D13" s="25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5148.5896025437605</v>
      </c>
      <c r="M13" s="26">
        <v>2</v>
      </c>
      <c r="N13" s="27">
        <v>5148.5896025437605</v>
      </c>
      <c r="O13" s="154">
        <v>10996.98</v>
      </c>
      <c r="P13" s="28">
        <v>106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01">
        <v>10996.98</v>
      </c>
      <c r="Z13" s="204">
        <v>16145.569602543761</v>
      </c>
      <c r="AA13" s="155">
        <f t="shared" si="0"/>
        <v>2885.7484694202831</v>
      </c>
      <c r="AB13" s="217">
        <f t="shared" si="1"/>
        <v>0</v>
      </c>
      <c r="AC13" s="212">
        <v>2885.7484694202831</v>
      </c>
      <c r="AD13" s="183">
        <f t="shared" si="2"/>
        <v>0.84836843888015201</v>
      </c>
      <c r="AE13" s="188">
        <v>3846.33</v>
      </c>
      <c r="AF13" s="191">
        <f t="shared" si="3"/>
        <v>6732.078469420283</v>
      </c>
      <c r="AG13" s="32"/>
      <c r="AH13" s="32"/>
      <c r="AI13" s="32"/>
    </row>
    <row r="14" spans="1:35" s="4" customFormat="1" x14ac:dyDescent="0.2">
      <c r="A14" s="33">
        <v>6</v>
      </c>
      <c r="B14" s="23" t="s">
        <v>32</v>
      </c>
      <c r="C14" s="24">
        <v>57054.775402056446</v>
      </c>
      <c r="D14" s="25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1399.2847934668036</v>
      </c>
      <c r="M14" s="26">
        <v>5</v>
      </c>
      <c r="N14" s="27">
        <v>1399.2847934668036</v>
      </c>
      <c r="O14" s="154">
        <v>103534.86</v>
      </c>
      <c r="P14" s="28">
        <v>682.9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01">
        <v>103534.86</v>
      </c>
      <c r="Z14" s="204">
        <v>104934.14479346681</v>
      </c>
      <c r="AA14" s="155">
        <f t="shared" si="0"/>
        <v>0</v>
      </c>
      <c r="AB14" s="217">
        <f t="shared" si="1"/>
        <v>-47879.369391410364</v>
      </c>
      <c r="AC14" s="212">
        <v>-47879.369391410364</v>
      </c>
      <c r="AD14" s="183">
        <f t="shared" si="2"/>
        <v>1.8391825058290323</v>
      </c>
      <c r="AE14" s="188">
        <v>21834.32</v>
      </c>
      <c r="AF14" s="191">
        <f t="shared" si="3"/>
        <v>-26045.049391410364</v>
      </c>
      <c r="AG14" s="32"/>
      <c r="AH14" s="32"/>
      <c r="AI14" s="32"/>
    </row>
    <row r="15" spans="1:35" s="4" customFormat="1" x14ac:dyDescent="0.2">
      <c r="A15" s="22">
        <v>7</v>
      </c>
      <c r="B15" s="23" t="s">
        <v>33</v>
      </c>
      <c r="C15" s="24">
        <v>33245.690329292345</v>
      </c>
      <c r="D15" s="25">
        <v>1104.8</v>
      </c>
      <c r="E15" s="26">
        <v>3.7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3992.2562175374487</v>
      </c>
      <c r="M15" s="26">
        <v>9.9</v>
      </c>
      <c r="N15" s="27">
        <v>5097.0562175374489</v>
      </c>
      <c r="O15" s="154">
        <v>0</v>
      </c>
      <c r="P15" s="28">
        <v>0</v>
      </c>
      <c r="Q15" s="28">
        <v>3572.11</v>
      </c>
      <c r="R15" s="28">
        <v>6</v>
      </c>
      <c r="S15" s="28">
        <v>0</v>
      </c>
      <c r="T15" s="28">
        <v>0</v>
      </c>
      <c r="U15" s="28">
        <v>0</v>
      </c>
      <c r="V15" s="28">
        <v>0</v>
      </c>
      <c r="W15" s="28">
        <v>4097.91</v>
      </c>
      <c r="X15" s="28">
        <v>1</v>
      </c>
      <c r="Y15" s="201">
        <v>7670.02</v>
      </c>
      <c r="Z15" s="204">
        <v>12767.076217537449</v>
      </c>
      <c r="AA15" s="155">
        <f t="shared" ref="AA15:AA19" si="4">IF((N15+Y15)&lt;C15,C15-(N15+Y15),0)</f>
        <v>20478.614111754898</v>
      </c>
      <c r="AB15" s="217">
        <f t="shared" ref="AB15:AB19" si="5">IF((N15+Y15)&gt;C15,C15-(N15+Y15),0)</f>
        <v>0</v>
      </c>
      <c r="AC15" s="212">
        <v>20478.614111754898</v>
      </c>
      <c r="AD15" s="183">
        <f t="shared" si="2"/>
        <v>0.38402199175538082</v>
      </c>
      <c r="AE15" s="188">
        <v>4361.7299999999996</v>
      </c>
      <c r="AF15" s="191">
        <f t="shared" si="3"/>
        <v>24840.344111754897</v>
      </c>
      <c r="AG15" s="32"/>
      <c r="AH15" s="32"/>
      <c r="AI15" s="32"/>
    </row>
    <row r="16" spans="1:35" s="4" customFormat="1" x14ac:dyDescent="0.2">
      <c r="A16" s="33">
        <v>8</v>
      </c>
      <c r="B16" s="23" t="s">
        <v>34</v>
      </c>
      <c r="C16" s="24">
        <v>46790.891712142897</v>
      </c>
      <c r="D16" s="25">
        <v>1239.1600000000001</v>
      </c>
      <c r="E16" s="26">
        <v>3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2404.6443263061747</v>
      </c>
      <c r="M16" s="26">
        <v>15.58</v>
      </c>
      <c r="N16" s="27">
        <v>3643.8043263061745</v>
      </c>
      <c r="O16" s="154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11289.02</v>
      </c>
      <c r="X16" s="28">
        <v>2</v>
      </c>
      <c r="Y16" s="201">
        <v>11289.02</v>
      </c>
      <c r="Z16" s="204">
        <v>14932.824326306174</v>
      </c>
      <c r="AA16" s="155">
        <f t="shared" si="4"/>
        <v>31858.067385836723</v>
      </c>
      <c r="AB16" s="217">
        <f t="shared" si="5"/>
        <v>0</v>
      </c>
      <c r="AC16" s="212">
        <v>31858.067385836723</v>
      </c>
      <c r="AD16" s="183">
        <f t="shared" si="2"/>
        <v>0.31913955429985735</v>
      </c>
      <c r="AE16" s="188">
        <v>5642.39</v>
      </c>
      <c r="AF16" s="191">
        <f t="shared" si="3"/>
        <v>37500.457385836722</v>
      </c>
      <c r="AG16" s="32"/>
      <c r="AH16" s="32"/>
      <c r="AI16" s="32"/>
    </row>
    <row r="17" spans="1:35" s="4" customFormat="1" x14ac:dyDescent="0.2">
      <c r="A17" s="22">
        <v>9</v>
      </c>
      <c r="B17" s="23" t="s">
        <v>35</v>
      </c>
      <c r="C17" s="24">
        <v>6250.0729569911109</v>
      </c>
      <c r="D17" s="25">
        <v>543.54999999999995</v>
      </c>
      <c r="E17" s="26">
        <v>2.4</v>
      </c>
      <c r="F17" s="26">
        <v>1175.8800000000001</v>
      </c>
      <c r="G17" s="26">
        <v>10</v>
      </c>
      <c r="H17" s="26">
        <v>0</v>
      </c>
      <c r="I17" s="26">
        <v>0</v>
      </c>
      <c r="J17" s="26">
        <v>0</v>
      </c>
      <c r="K17" s="26">
        <v>0</v>
      </c>
      <c r="L17" s="26">
        <v>3334.02</v>
      </c>
      <c r="M17" s="26">
        <v>4</v>
      </c>
      <c r="N17" s="27">
        <v>5053.45</v>
      </c>
      <c r="O17" s="154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01">
        <v>0</v>
      </c>
      <c r="Z17" s="204">
        <v>5053.45</v>
      </c>
      <c r="AA17" s="155">
        <f t="shared" si="4"/>
        <v>1196.6229569911111</v>
      </c>
      <c r="AB17" s="217">
        <f t="shared" si="5"/>
        <v>0</v>
      </c>
      <c r="AC17" s="212">
        <v>1196.6229569911111</v>
      </c>
      <c r="AD17" s="183">
        <f t="shared" si="2"/>
        <v>0.80854256178680106</v>
      </c>
      <c r="AE17" s="188">
        <v>2468.1799999999998</v>
      </c>
      <c r="AF17" s="191">
        <f t="shared" si="3"/>
        <v>3664.8029569911109</v>
      </c>
      <c r="AG17" s="32"/>
      <c r="AH17" s="32"/>
      <c r="AI17" s="32"/>
    </row>
    <row r="18" spans="1:35" s="4" customFormat="1" x14ac:dyDescent="0.2">
      <c r="A18" s="33">
        <v>10</v>
      </c>
      <c r="B18" s="23" t="s">
        <v>36</v>
      </c>
      <c r="C18" s="24">
        <v>51540.906357243206</v>
      </c>
      <c r="D18" s="25">
        <v>0</v>
      </c>
      <c r="E18" s="26">
        <v>0</v>
      </c>
      <c r="F18" s="26">
        <v>1963.32</v>
      </c>
      <c r="G18" s="26">
        <v>12.8</v>
      </c>
      <c r="H18" s="26">
        <v>0</v>
      </c>
      <c r="I18" s="26">
        <v>0</v>
      </c>
      <c r="J18" s="26">
        <v>0</v>
      </c>
      <c r="K18" s="26">
        <v>0</v>
      </c>
      <c r="L18" s="26">
        <v>9222.5643263061738</v>
      </c>
      <c r="M18" s="26">
        <v>36.36</v>
      </c>
      <c r="N18" s="27">
        <v>11185.884326306174</v>
      </c>
      <c r="O18" s="154">
        <v>72175.09</v>
      </c>
      <c r="P18" s="28">
        <v>725.5</v>
      </c>
      <c r="Q18" s="28">
        <v>1307</v>
      </c>
      <c r="R18" s="28">
        <v>3.4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01">
        <v>73482.09</v>
      </c>
      <c r="Z18" s="204">
        <v>84667.974326306168</v>
      </c>
      <c r="AA18" s="155">
        <f t="shared" si="4"/>
        <v>0</v>
      </c>
      <c r="AB18" s="217">
        <f t="shared" si="5"/>
        <v>-33127.067969062962</v>
      </c>
      <c r="AC18" s="212">
        <v>-33127.067969062962</v>
      </c>
      <c r="AD18" s="183">
        <f t="shared" si="2"/>
        <v>1.6427335161599756</v>
      </c>
      <c r="AE18" s="188">
        <v>21084.98</v>
      </c>
      <c r="AF18" s="191">
        <f t="shared" si="3"/>
        <v>-12042.087969062963</v>
      </c>
      <c r="AG18" s="32"/>
      <c r="AH18" s="32"/>
      <c r="AI18" s="32"/>
    </row>
    <row r="19" spans="1:35" s="4" customFormat="1" x14ac:dyDescent="0.2">
      <c r="A19" s="22">
        <v>11</v>
      </c>
      <c r="B19" s="23" t="s">
        <v>37</v>
      </c>
      <c r="C19" s="24">
        <v>50171.252452119857</v>
      </c>
      <c r="D19" s="25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2347.7243263061755</v>
      </c>
      <c r="M19" s="26">
        <v>13.3</v>
      </c>
      <c r="N19" s="27">
        <v>2347.7243263061755</v>
      </c>
      <c r="O19" s="154">
        <v>38828.51</v>
      </c>
      <c r="P19" s="28">
        <v>299</v>
      </c>
      <c r="Q19" s="28">
        <v>5532.07</v>
      </c>
      <c r="R19" s="28">
        <v>28</v>
      </c>
      <c r="S19" s="28">
        <v>0</v>
      </c>
      <c r="T19" s="28">
        <v>0</v>
      </c>
      <c r="U19" s="28">
        <v>773.75</v>
      </c>
      <c r="V19" s="28">
        <v>10</v>
      </c>
      <c r="W19" s="28">
        <v>0</v>
      </c>
      <c r="X19" s="28">
        <v>0</v>
      </c>
      <c r="Y19" s="201">
        <v>45134.33</v>
      </c>
      <c r="Z19" s="204">
        <v>47482.054326306177</v>
      </c>
      <c r="AA19" s="155">
        <f t="shared" si="4"/>
        <v>2689.1981258136802</v>
      </c>
      <c r="AB19" s="217">
        <f t="shared" si="5"/>
        <v>0</v>
      </c>
      <c r="AC19" s="212">
        <v>2689.1981258136802</v>
      </c>
      <c r="AD19" s="183">
        <f t="shared" si="2"/>
        <v>0.94639962140909129</v>
      </c>
      <c r="AE19" s="188">
        <v>2852.93</v>
      </c>
      <c r="AF19" s="191">
        <f t="shared" si="3"/>
        <v>5542.1281258136805</v>
      </c>
      <c r="AG19" s="32"/>
      <c r="AH19" s="32"/>
      <c r="AI19" s="32"/>
    </row>
    <row r="20" spans="1:35" s="4" customFormat="1" x14ac:dyDescent="0.2">
      <c r="A20" s="33">
        <v>12</v>
      </c>
      <c r="B20" s="23" t="s">
        <v>38</v>
      </c>
      <c r="C20" s="24">
        <v>53131.098650387699</v>
      </c>
      <c r="D20" s="25">
        <v>3722.3599999999997</v>
      </c>
      <c r="E20" s="26">
        <v>13.2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2765.46</v>
      </c>
      <c r="M20" s="26">
        <v>13</v>
      </c>
      <c r="N20" s="27">
        <v>6487.82</v>
      </c>
      <c r="O20" s="154">
        <v>54237.4</v>
      </c>
      <c r="P20" s="28">
        <v>569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01">
        <v>54237.4</v>
      </c>
      <c r="Z20" s="204">
        <v>60725.22</v>
      </c>
      <c r="AA20" s="155">
        <f t="shared" ref="AA20:AA83" si="6">IF((N20+Y20)&lt;C20,C20-(N20+Y20),0)</f>
        <v>0</v>
      </c>
      <c r="AB20" s="217">
        <f t="shared" ref="AB20:AB83" si="7">IF((N20+Y20)&gt;C20,C20-(N20+Y20),0)</f>
        <v>-7594.1213496123019</v>
      </c>
      <c r="AC20" s="212">
        <v>-7594.1213496123019</v>
      </c>
      <c r="AD20" s="183">
        <f t="shared" si="2"/>
        <v>1.1429317582830916</v>
      </c>
      <c r="AE20" s="188">
        <v>-34785.85</v>
      </c>
      <c r="AF20" s="191">
        <f t="shared" si="3"/>
        <v>-42379.9713496123</v>
      </c>
      <c r="AG20" s="32"/>
      <c r="AH20" s="32"/>
      <c r="AI20" s="32"/>
    </row>
    <row r="21" spans="1:35" s="4" customFormat="1" x14ac:dyDescent="0.2">
      <c r="A21" s="22">
        <v>13</v>
      </c>
      <c r="B21" s="23" t="s">
        <v>39</v>
      </c>
      <c r="C21" s="24">
        <v>39527.029530023166</v>
      </c>
      <c r="D21" s="25">
        <v>5875.21</v>
      </c>
      <c r="E21" s="26">
        <v>21.5</v>
      </c>
      <c r="F21" s="26">
        <v>6682.48</v>
      </c>
      <c r="G21" s="26">
        <v>60</v>
      </c>
      <c r="H21" s="26">
        <v>0</v>
      </c>
      <c r="I21" s="26">
        <v>0</v>
      </c>
      <c r="J21" s="26">
        <v>0</v>
      </c>
      <c r="K21" s="26">
        <v>0</v>
      </c>
      <c r="L21" s="26">
        <v>2578.41</v>
      </c>
      <c r="M21" s="26">
        <v>14</v>
      </c>
      <c r="N21" s="27">
        <v>15136.099999999999</v>
      </c>
      <c r="O21" s="154">
        <v>54347.199999999997</v>
      </c>
      <c r="P21" s="28">
        <v>480.6</v>
      </c>
      <c r="Q21" s="28">
        <v>28995.69</v>
      </c>
      <c r="R21" s="28">
        <v>140</v>
      </c>
      <c r="S21" s="28">
        <v>0</v>
      </c>
      <c r="T21" s="28">
        <v>0</v>
      </c>
      <c r="U21" s="28">
        <v>0</v>
      </c>
      <c r="V21" s="28">
        <v>0</v>
      </c>
      <c r="W21" s="28">
        <v>923.31</v>
      </c>
      <c r="X21" s="28">
        <v>1</v>
      </c>
      <c r="Y21" s="201">
        <v>84266.2</v>
      </c>
      <c r="Z21" s="204">
        <v>99402.299999999988</v>
      </c>
      <c r="AA21" s="155">
        <f t="shared" si="6"/>
        <v>0</v>
      </c>
      <c r="AB21" s="217">
        <f t="shared" si="7"/>
        <v>-59875.270469976822</v>
      </c>
      <c r="AC21" s="212">
        <v>-59875.270469976822</v>
      </c>
      <c r="AD21" s="183">
        <f t="shared" si="2"/>
        <v>2.5147930715233215</v>
      </c>
      <c r="AE21" s="188">
        <v>13575.6</v>
      </c>
      <c r="AF21" s="191">
        <f t="shared" si="3"/>
        <v>-46299.670469976823</v>
      </c>
      <c r="AG21" s="32"/>
      <c r="AH21" s="32"/>
      <c r="AI21" s="32"/>
    </row>
    <row r="22" spans="1:35" s="4" customFormat="1" x14ac:dyDescent="0.2">
      <c r="A22" s="33">
        <v>14</v>
      </c>
      <c r="B22" s="23" t="s">
        <v>40</v>
      </c>
      <c r="C22" s="24">
        <v>9275.4189542494441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761.32626509614306</v>
      </c>
      <c r="M22" s="26">
        <v>9.0500000000000007</v>
      </c>
      <c r="N22" s="27">
        <v>761.32626509614306</v>
      </c>
      <c r="O22" s="154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01">
        <v>0</v>
      </c>
      <c r="Z22" s="204">
        <v>761.32626509614306</v>
      </c>
      <c r="AA22" s="155">
        <f t="shared" si="6"/>
        <v>8514.0926891533018</v>
      </c>
      <c r="AB22" s="217">
        <f t="shared" si="7"/>
        <v>0</v>
      </c>
      <c r="AC22" s="212">
        <v>8514.0926891533018</v>
      </c>
      <c r="AD22" s="183">
        <f t="shared" si="2"/>
        <v>8.2079986774866789E-2</v>
      </c>
      <c r="AE22" s="188">
        <v>1021.95</v>
      </c>
      <c r="AF22" s="191">
        <f t="shared" si="3"/>
        <v>9536.0426891533025</v>
      </c>
      <c r="AG22" s="32"/>
      <c r="AH22" s="32"/>
      <c r="AI22" s="32"/>
    </row>
    <row r="23" spans="1:35" s="4" customFormat="1" x14ac:dyDescent="0.2">
      <c r="A23" s="22">
        <v>15</v>
      </c>
      <c r="B23" s="23" t="s">
        <v>41</v>
      </c>
      <c r="C23" s="24">
        <v>35245.76549746871</v>
      </c>
      <c r="D23" s="25">
        <v>1121.3900000000001</v>
      </c>
      <c r="E23" s="26">
        <v>3.6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445.03465274837254</v>
      </c>
      <c r="M23" s="26">
        <v>1</v>
      </c>
      <c r="N23" s="27">
        <v>1566.4246527483726</v>
      </c>
      <c r="O23" s="154">
        <v>66306.179999999993</v>
      </c>
      <c r="P23" s="28">
        <v>616.70000000000005</v>
      </c>
      <c r="Q23" s="28">
        <v>31510.61</v>
      </c>
      <c r="R23" s="28">
        <v>160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01">
        <v>97816.79</v>
      </c>
      <c r="Z23" s="204">
        <v>99383.214652748371</v>
      </c>
      <c r="AA23" s="155">
        <f t="shared" si="6"/>
        <v>0</v>
      </c>
      <c r="AB23" s="217">
        <f t="shared" si="7"/>
        <v>-64137.449155279661</v>
      </c>
      <c r="AC23" s="212">
        <v>-64137.449155279661</v>
      </c>
      <c r="AD23" s="183">
        <f t="shared" si="2"/>
        <v>2.8197207026156348</v>
      </c>
      <c r="AE23" s="188">
        <v>15102.59</v>
      </c>
      <c r="AF23" s="191">
        <f t="shared" si="3"/>
        <v>-49034.859155279657</v>
      </c>
      <c r="AG23" s="32"/>
      <c r="AH23" s="32"/>
      <c r="AI23" s="32"/>
    </row>
    <row r="24" spans="1:35" s="4" customFormat="1" x14ac:dyDescent="0.2">
      <c r="A24" s="33">
        <v>16</v>
      </c>
      <c r="B24" s="23" t="s">
        <v>42</v>
      </c>
      <c r="C24" s="24">
        <v>26841.893873292342</v>
      </c>
      <c r="D24" s="25">
        <v>849.02</v>
      </c>
      <c r="E24" s="26">
        <v>5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208.1181087687248</v>
      </c>
      <c r="M24" s="26">
        <v>3.1</v>
      </c>
      <c r="N24" s="27">
        <v>1057.1381087687248</v>
      </c>
      <c r="O24" s="154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1435.84</v>
      </c>
      <c r="X24" s="28">
        <v>1</v>
      </c>
      <c r="Y24" s="201">
        <v>1435.84</v>
      </c>
      <c r="Z24" s="204">
        <v>2492.9781087687247</v>
      </c>
      <c r="AA24" s="155">
        <f t="shared" si="6"/>
        <v>24348.915764523616</v>
      </c>
      <c r="AB24" s="217">
        <f t="shared" si="7"/>
        <v>0</v>
      </c>
      <c r="AC24" s="212">
        <v>24348.915764523616</v>
      </c>
      <c r="AD24" s="183">
        <f t="shared" si="2"/>
        <v>9.2876386462776211E-2</v>
      </c>
      <c r="AE24" s="188">
        <v>10553.89</v>
      </c>
      <c r="AF24" s="191">
        <f t="shared" si="3"/>
        <v>34902.805764523611</v>
      </c>
      <c r="AG24" s="32"/>
      <c r="AH24" s="32"/>
      <c r="AI24" s="32"/>
    </row>
    <row r="25" spans="1:35" s="4" customFormat="1" x14ac:dyDescent="0.2">
      <c r="A25" s="22">
        <v>17</v>
      </c>
      <c r="B25" s="23" t="s">
        <v>43</v>
      </c>
      <c r="C25" s="24">
        <v>8216.8518246888598</v>
      </c>
      <c r="D25" s="25">
        <v>553.4</v>
      </c>
      <c r="E25" s="26">
        <v>1.8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67.709999999999994</v>
      </c>
      <c r="M25" s="26">
        <v>2.2000000000000002</v>
      </c>
      <c r="N25" s="27">
        <v>621.11</v>
      </c>
      <c r="O25" s="154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01">
        <v>0</v>
      </c>
      <c r="Z25" s="204">
        <v>621.11</v>
      </c>
      <c r="AA25" s="155">
        <f t="shared" si="6"/>
        <v>7595.7418246888601</v>
      </c>
      <c r="AB25" s="217">
        <f t="shared" si="7"/>
        <v>0</v>
      </c>
      <c r="AC25" s="212">
        <v>7595.7418246888601</v>
      </c>
      <c r="AD25" s="183">
        <f t="shared" si="2"/>
        <v>7.5589777356550911E-2</v>
      </c>
      <c r="AE25" s="188">
        <v>3677.49</v>
      </c>
      <c r="AF25" s="191">
        <f t="shared" si="3"/>
        <v>11273.231824688861</v>
      </c>
      <c r="AG25" s="32"/>
      <c r="AH25" s="32"/>
      <c r="AI25" s="32"/>
    </row>
    <row r="26" spans="1:35" s="4" customFormat="1" x14ac:dyDescent="0.2">
      <c r="A26" s="33">
        <v>18</v>
      </c>
      <c r="B26" s="23" t="s">
        <v>44</v>
      </c>
      <c r="C26" s="24">
        <v>4847.4494810518809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2.4775100640954184</v>
      </c>
      <c r="M26" s="26">
        <v>0</v>
      </c>
      <c r="N26" s="27">
        <v>2.4775100640954184</v>
      </c>
      <c r="O26" s="154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01">
        <v>0</v>
      </c>
      <c r="Z26" s="204">
        <v>2.4775100640954184</v>
      </c>
      <c r="AA26" s="155">
        <f t="shared" si="6"/>
        <v>4844.9719709877854</v>
      </c>
      <c r="AB26" s="217">
        <f t="shared" si="7"/>
        <v>0</v>
      </c>
      <c r="AC26" s="212">
        <v>4844.9719709877854</v>
      </c>
      <c r="AD26" s="183">
        <f t="shared" si="2"/>
        <v>5.1109559238930052E-4</v>
      </c>
      <c r="AE26" s="188">
        <v>2105.35</v>
      </c>
      <c r="AF26" s="191">
        <f t="shared" si="3"/>
        <v>6950.3219709877849</v>
      </c>
      <c r="AG26" s="32"/>
      <c r="AH26" s="32"/>
      <c r="AI26" s="32"/>
    </row>
    <row r="27" spans="1:35" s="4" customFormat="1" x14ac:dyDescent="0.2">
      <c r="A27" s="22">
        <v>19</v>
      </c>
      <c r="B27" s="23" t="s">
        <v>45</v>
      </c>
      <c r="C27" s="24">
        <v>6440.2300237155132</v>
      </c>
      <c r="D27" s="25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96.797510064095434</v>
      </c>
      <c r="M27" s="26">
        <v>0.9</v>
      </c>
      <c r="N27" s="27">
        <v>96.797510064095434</v>
      </c>
      <c r="O27" s="154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01">
        <v>0</v>
      </c>
      <c r="Z27" s="204">
        <v>96.797510064095434</v>
      </c>
      <c r="AA27" s="155">
        <f t="shared" si="6"/>
        <v>6343.432513651418</v>
      </c>
      <c r="AB27" s="217">
        <f t="shared" si="7"/>
        <v>0</v>
      </c>
      <c r="AC27" s="212">
        <v>6343.432513651418</v>
      </c>
      <c r="AD27" s="183">
        <f t="shared" si="2"/>
        <v>1.5030132418818603E-2</v>
      </c>
      <c r="AE27" s="188">
        <v>2900.17</v>
      </c>
      <c r="AF27" s="191">
        <f t="shared" si="3"/>
        <v>9243.6025136514181</v>
      </c>
      <c r="AG27" s="32"/>
      <c r="AH27" s="32"/>
      <c r="AI27" s="32"/>
    </row>
    <row r="28" spans="1:35" s="4" customFormat="1" x14ac:dyDescent="0.2">
      <c r="A28" s="33">
        <v>20</v>
      </c>
      <c r="B28" s="23" t="s">
        <v>46</v>
      </c>
      <c r="C28" s="24">
        <v>215.039062102017</v>
      </c>
      <c r="D28" s="25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0.28000000000000003</v>
      </c>
      <c r="M28" s="26">
        <v>0</v>
      </c>
      <c r="N28" s="27">
        <v>0.28000000000000003</v>
      </c>
      <c r="O28" s="154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01">
        <v>0</v>
      </c>
      <c r="Z28" s="204">
        <v>0.28000000000000003</v>
      </c>
      <c r="AA28" s="155">
        <f t="shared" si="6"/>
        <v>214.759062102017</v>
      </c>
      <c r="AB28" s="217">
        <f t="shared" si="7"/>
        <v>0</v>
      </c>
      <c r="AC28" s="212">
        <v>214.759062102017</v>
      </c>
      <c r="AD28" s="183">
        <f t="shared" si="2"/>
        <v>1.3020890124007553E-3</v>
      </c>
      <c r="AE28" s="188">
        <v>99.48</v>
      </c>
      <c r="AF28" s="191">
        <f t="shared" si="3"/>
        <v>314.23906210201699</v>
      </c>
      <c r="AG28" s="32"/>
      <c r="AH28" s="32"/>
      <c r="AI28" s="32"/>
    </row>
    <row r="29" spans="1:35" s="4" customFormat="1" x14ac:dyDescent="0.2">
      <c r="A29" s="22">
        <v>21</v>
      </c>
      <c r="B29" s="23" t="s">
        <v>47</v>
      </c>
      <c r="C29" s="24">
        <v>4966.2051795956559</v>
      </c>
      <c r="D29" s="25">
        <v>0</v>
      </c>
      <c r="E29" s="26">
        <v>0</v>
      </c>
      <c r="F29" s="26">
        <v>548.29</v>
      </c>
      <c r="G29" s="26">
        <v>4</v>
      </c>
      <c r="H29" s="26">
        <v>0</v>
      </c>
      <c r="I29" s="26">
        <v>0</v>
      </c>
      <c r="J29" s="26">
        <v>0</v>
      </c>
      <c r="K29" s="26">
        <v>0</v>
      </c>
      <c r="L29" s="26">
        <v>6437.9375100640955</v>
      </c>
      <c r="M29" s="26">
        <v>50</v>
      </c>
      <c r="N29" s="27">
        <v>6986.2275100640954</v>
      </c>
      <c r="O29" s="154">
        <v>5693</v>
      </c>
      <c r="P29" s="28">
        <v>52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01">
        <v>5693</v>
      </c>
      <c r="Z29" s="204">
        <v>12679.227510064095</v>
      </c>
      <c r="AA29" s="155">
        <f t="shared" si="6"/>
        <v>0</v>
      </c>
      <c r="AB29" s="217">
        <f t="shared" si="7"/>
        <v>-7713.0223304684387</v>
      </c>
      <c r="AC29" s="212">
        <v>-7713.0223304684387</v>
      </c>
      <c r="AD29" s="183">
        <f t="shared" si="2"/>
        <v>2.5531018255464883</v>
      </c>
      <c r="AE29" s="188">
        <v>1889.1</v>
      </c>
      <c r="AF29" s="191">
        <f t="shared" si="3"/>
        <v>-5823.9223304684383</v>
      </c>
      <c r="AG29" s="32"/>
      <c r="AH29" s="32"/>
      <c r="AI29" s="32"/>
    </row>
    <row r="30" spans="1:35" s="4" customFormat="1" x14ac:dyDescent="0.2">
      <c r="A30" s="33">
        <v>22</v>
      </c>
      <c r="B30" s="23" t="s">
        <v>48</v>
      </c>
      <c r="C30" s="24">
        <v>552.36144451747566</v>
      </c>
      <c r="D30" s="25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0.74</v>
      </c>
      <c r="M30" s="26">
        <v>0</v>
      </c>
      <c r="N30" s="27">
        <v>0.74</v>
      </c>
      <c r="O30" s="154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01">
        <v>0</v>
      </c>
      <c r="Z30" s="204">
        <v>0.74</v>
      </c>
      <c r="AA30" s="155">
        <f t="shared" si="6"/>
        <v>551.62144451747565</v>
      </c>
      <c r="AB30" s="217">
        <f t="shared" si="7"/>
        <v>0</v>
      </c>
      <c r="AC30" s="212">
        <v>551.62144451747565</v>
      </c>
      <c r="AD30" s="183">
        <f t="shared" si="2"/>
        <v>1.3397024852928304E-3</v>
      </c>
      <c r="AE30" s="188">
        <v>255.35</v>
      </c>
      <c r="AF30" s="191">
        <f t="shared" si="3"/>
        <v>806.97144451747567</v>
      </c>
      <c r="AG30" s="32"/>
      <c r="AH30" s="32"/>
      <c r="AI30" s="32"/>
    </row>
    <row r="31" spans="1:35" s="4" customFormat="1" x14ac:dyDescent="0.2">
      <c r="A31" s="22">
        <v>23</v>
      </c>
      <c r="B31" s="23" t="s">
        <v>49</v>
      </c>
      <c r="C31" s="24">
        <v>553.38848374819406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0.74</v>
      </c>
      <c r="M31" s="26">
        <v>0</v>
      </c>
      <c r="N31" s="27">
        <v>0.74</v>
      </c>
      <c r="O31" s="154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01">
        <v>0</v>
      </c>
      <c r="Z31" s="204">
        <v>0.74</v>
      </c>
      <c r="AA31" s="155">
        <f t="shared" si="6"/>
        <v>552.64848374819405</v>
      </c>
      <c r="AB31" s="217">
        <f t="shared" si="7"/>
        <v>0</v>
      </c>
      <c r="AC31" s="212">
        <v>552.64848374819405</v>
      </c>
      <c r="AD31" s="183">
        <f t="shared" si="2"/>
        <v>1.3372161180295161E-3</v>
      </c>
      <c r="AE31" s="188">
        <v>256.20999999999998</v>
      </c>
      <c r="AF31" s="191">
        <f t="shared" si="3"/>
        <v>808.85848374819398</v>
      </c>
      <c r="AG31" s="32"/>
      <c r="AH31" s="32"/>
      <c r="AI31" s="32"/>
    </row>
    <row r="32" spans="1:35" s="4" customFormat="1" x14ac:dyDescent="0.2">
      <c r="A32" s="33">
        <v>24</v>
      </c>
      <c r="B32" s="23" t="s">
        <v>50</v>
      </c>
      <c r="C32" s="24">
        <v>32971.229195936285</v>
      </c>
      <c r="D32" s="25">
        <v>1008.8399999999995</v>
      </c>
      <c r="E32" s="26">
        <v>4</v>
      </c>
      <c r="F32" s="26">
        <v>7509.8899999999994</v>
      </c>
      <c r="G32" s="26">
        <v>60</v>
      </c>
      <c r="H32" s="26">
        <v>0</v>
      </c>
      <c r="I32" s="26">
        <v>0</v>
      </c>
      <c r="J32" s="26">
        <v>0</v>
      </c>
      <c r="K32" s="26">
        <v>0</v>
      </c>
      <c r="L32" s="26">
        <v>4412.6584741431907</v>
      </c>
      <c r="M32" s="26">
        <v>35.590000000000003</v>
      </c>
      <c r="N32" s="27">
        <v>12931.38847414319</v>
      </c>
      <c r="O32" s="154">
        <v>31151.41</v>
      </c>
      <c r="P32" s="28">
        <v>324.39999999999998</v>
      </c>
      <c r="Q32" s="28">
        <v>4291.92</v>
      </c>
      <c r="R32" s="28">
        <v>8.3000000000000007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01">
        <v>35443.33</v>
      </c>
      <c r="Z32" s="204">
        <v>48374.718474143192</v>
      </c>
      <c r="AA32" s="155">
        <f t="shared" si="6"/>
        <v>0</v>
      </c>
      <c r="AB32" s="217">
        <f t="shared" si="7"/>
        <v>-15403.489278206907</v>
      </c>
      <c r="AC32" s="212">
        <v>-15403.489278206907</v>
      </c>
      <c r="AD32" s="183">
        <f t="shared" si="2"/>
        <v>1.4671797095179391</v>
      </c>
      <c r="AE32" s="188">
        <v>9656.18</v>
      </c>
      <c r="AF32" s="191">
        <f t="shared" si="3"/>
        <v>-5747.309278206907</v>
      </c>
      <c r="AG32" s="32"/>
      <c r="AH32" s="32"/>
      <c r="AI32" s="32"/>
    </row>
    <row r="33" spans="1:35" s="4" customFormat="1" x14ac:dyDescent="0.2">
      <c r="A33" s="22">
        <v>25</v>
      </c>
      <c r="B33" s="23" t="s">
        <v>51</v>
      </c>
      <c r="C33" s="24">
        <v>37180.025761420438</v>
      </c>
      <c r="D33" s="25">
        <v>568.27</v>
      </c>
      <c r="E33" s="26">
        <v>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1007.8</v>
      </c>
      <c r="M33" s="26">
        <v>13.9</v>
      </c>
      <c r="N33" s="27">
        <v>1576.07</v>
      </c>
      <c r="O33" s="154">
        <v>21214.39</v>
      </c>
      <c r="P33" s="28">
        <v>171.5</v>
      </c>
      <c r="Q33" s="28">
        <v>0</v>
      </c>
      <c r="R33" s="28">
        <v>0</v>
      </c>
      <c r="S33" s="28">
        <v>0</v>
      </c>
      <c r="T33" s="28">
        <v>0</v>
      </c>
      <c r="U33" s="28">
        <v>26739.07</v>
      </c>
      <c r="V33" s="28">
        <v>205</v>
      </c>
      <c r="W33" s="28">
        <v>0</v>
      </c>
      <c r="X33" s="28">
        <v>0</v>
      </c>
      <c r="Y33" s="201">
        <v>47953.46</v>
      </c>
      <c r="Z33" s="204">
        <v>49529.53</v>
      </c>
      <c r="AA33" s="155">
        <f t="shared" si="6"/>
        <v>0</v>
      </c>
      <c r="AB33" s="217">
        <f t="shared" si="7"/>
        <v>-12349.50423857956</v>
      </c>
      <c r="AC33" s="212">
        <v>-12349.50423857956</v>
      </c>
      <c r="AD33" s="183">
        <f t="shared" si="2"/>
        <v>1.3321542679347449</v>
      </c>
      <c r="AE33" s="188">
        <v>3465.99</v>
      </c>
      <c r="AF33" s="191">
        <f t="shared" si="3"/>
        <v>-8883.5142385795607</v>
      </c>
      <c r="AG33" s="32"/>
      <c r="AH33" s="32"/>
      <c r="AI33" s="32"/>
    </row>
    <row r="34" spans="1:35" s="4" customFormat="1" x14ac:dyDescent="0.2">
      <c r="A34" s="33">
        <v>26</v>
      </c>
      <c r="B34" s="23" t="s">
        <v>52</v>
      </c>
      <c r="C34" s="24">
        <v>23779.513943528058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110.52540194763759</v>
      </c>
      <c r="M34" s="26">
        <v>2.7</v>
      </c>
      <c r="N34" s="27">
        <v>110.52540194763759</v>
      </c>
      <c r="O34" s="154">
        <v>4313.21</v>
      </c>
      <c r="P34" s="28">
        <v>42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10187.19</v>
      </c>
      <c r="X34" s="28">
        <v>1</v>
      </c>
      <c r="Y34" s="201">
        <v>14500.400000000001</v>
      </c>
      <c r="Z34" s="204">
        <v>14610.925401947639</v>
      </c>
      <c r="AA34" s="155">
        <f t="shared" si="6"/>
        <v>9168.5885415804187</v>
      </c>
      <c r="AB34" s="217">
        <f t="shared" si="7"/>
        <v>0</v>
      </c>
      <c r="AC34" s="212">
        <v>9168.5885415804187</v>
      </c>
      <c r="AD34" s="183">
        <f t="shared" si="2"/>
        <v>0.61443330745304048</v>
      </c>
      <c r="AE34" s="188">
        <v>10499.97</v>
      </c>
      <c r="AF34" s="191">
        <f t="shared" si="3"/>
        <v>19668.558541580416</v>
      </c>
      <c r="AG34" s="32"/>
      <c r="AH34" s="32"/>
      <c r="AI34" s="32"/>
    </row>
    <row r="35" spans="1:35" s="4" customFormat="1" x14ac:dyDescent="0.2">
      <c r="A35" s="22">
        <v>27</v>
      </c>
      <c r="B35" s="23" t="s">
        <v>53</v>
      </c>
      <c r="C35" s="24">
        <v>22640.948746450944</v>
      </c>
      <c r="D35" s="25">
        <v>5915.08</v>
      </c>
      <c r="E35" s="26">
        <v>17.399999999999999</v>
      </c>
      <c r="F35" s="26">
        <v>1341.57</v>
      </c>
      <c r="G35" s="26">
        <v>4</v>
      </c>
      <c r="H35" s="26">
        <v>0</v>
      </c>
      <c r="I35" s="26">
        <v>0</v>
      </c>
      <c r="J35" s="26">
        <v>0</v>
      </c>
      <c r="K35" s="26">
        <v>0</v>
      </c>
      <c r="L35" s="26">
        <v>352.15</v>
      </c>
      <c r="M35" s="26">
        <v>6.1</v>
      </c>
      <c r="N35" s="27">
        <v>7608.7999999999993</v>
      </c>
      <c r="O35" s="154">
        <v>3198.82</v>
      </c>
      <c r="P35" s="28">
        <v>32</v>
      </c>
      <c r="Q35" s="28">
        <v>0</v>
      </c>
      <c r="R35" s="28">
        <v>0</v>
      </c>
      <c r="S35" s="28">
        <v>0</v>
      </c>
      <c r="T35" s="28">
        <v>0</v>
      </c>
      <c r="U35" s="28">
        <v>1307.9100000000001</v>
      </c>
      <c r="V35" s="28">
        <v>6</v>
      </c>
      <c r="W35" s="28">
        <v>10505.58</v>
      </c>
      <c r="X35" s="28">
        <v>1</v>
      </c>
      <c r="Y35" s="201">
        <v>15012.310000000001</v>
      </c>
      <c r="Z35" s="204">
        <v>22621.11</v>
      </c>
      <c r="AA35" s="155">
        <f t="shared" si="6"/>
        <v>19.83874645094329</v>
      </c>
      <c r="AB35" s="217">
        <f t="shared" si="7"/>
        <v>0</v>
      </c>
      <c r="AC35" s="212">
        <v>19.83874645094329</v>
      </c>
      <c r="AD35" s="183">
        <f t="shared" si="2"/>
        <v>0.99912376699964689</v>
      </c>
      <c r="AE35" s="188">
        <v>8894.66</v>
      </c>
      <c r="AF35" s="191">
        <f t="shared" si="3"/>
        <v>8914.4987464509431</v>
      </c>
      <c r="AG35" s="32"/>
      <c r="AH35" s="32"/>
      <c r="AI35" s="32"/>
    </row>
    <row r="36" spans="1:35" s="4" customFormat="1" x14ac:dyDescent="0.2">
      <c r="A36" s="33">
        <v>28</v>
      </c>
      <c r="B36" s="23" t="s">
        <v>54</v>
      </c>
      <c r="C36" s="24">
        <v>92186.271313401914</v>
      </c>
      <c r="D36" s="25">
        <v>3376.2599999999998</v>
      </c>
      <c r="E36" s="26">
        <v>56.9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6274.3</v>
      </c>
      <c r="M36" s="26">
        <v>53.64</v>
      </c>
      <c r="N36" s="27">
        <v>9650.56</v>
      </c>
      <c r="O36" s="154">
        <v>6472.65</v>
      </c>
      <c r="P36" s="28">
        <v>67</v>
      </c>
      <c r="Q36" s="28">
        <v>0</v>
      </c>
      <c r="R36" s="28">
        <v>0</v>
      </c>
      <c r="S36" s="28">
        <v>0</v>
      </c>
      <c r="T36" s="28">
        <v>0</v>
      </c>
      <c r="U36" s="28">
        <v>14847.1</v>
      </c>
      <c r="V36" s="28">
        <v>93</v>
      </c>
      <c r="W36" s="28">
        <v>6410.92</v>
      </c>
      <c r="X36" s="28">
        <v>2</v>
      </c>
      <c r="Y36" s="201">
        <v>27730.67</v>
      </c>
      <c r="Z36" s="204">
        <v>37381.229999999996</v>
      </c>
      <c r="AA36" s="155">
        <f t="shared" si="6"/>
        <v>54805.041313401918</v>
      </c>
      <c r="AB36" s="217">
        <f t="shared" si="7"/>
        <v>0</v>
      </c>
      <c r="AC36" s="212">
        <v>54805.041313401918</v>
      </c>
      <c r="AD36" s="183">
        <f t="shared" si="2"/>
        <v>0.40549671298578233</v>
      </c>
      <c r="AE36" s="188">
        <v>20040.22</v>
      </c>
      <c r="AF36" s="191">
        <f t="shared" si="3"/>
        <v>74845.261313401919</v>
      </c>
      <c r="AG36" s="32"/>
      <c r="AH36" s="32"/>
      <c r="AI36" s="32"/>
    </row>
    <row r="37" spans="1:35" s="4" customFormat="1" x14ac:dyDescent="0.2">
      <c r="A37" s="22">
        <v>29</v>
      </c>
      <c r="B37" s="23" t="s">
        <v>55</v>
      </c>
      <c r="C37" s="24">
        <v>30545.354920041435</v>
      </c>
      <c r="D37" s="25">
        <v>241.81</v>
      </c>
      <c r="E37" s="26">
        <v>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650.90413722861035</v>
      </c>
      <c r="M37" s="26">
        <v>10</v>
      </c>
      <c r="N37" s="27">
        <v>892.7141372286103</v>
      </c>
      <c r="O37" s="154">
        <v>3000.58</v>
      </c>
      <c r="P37" s="28">
        <v>24.5</v>
      </c>
      <c r="Q37" s="28">
        <v>0</v>
      </c>
      <c r="R37" s="28">
        <v>0</v>
      </c>
      <c r="S37" s="28">
        <v>0</v>
      </c>
      <c r="T37" s="28">
        <v>0</v>
      </c>
      <c r="U37" s="28">
        <v>5101.24</v>
      </c>
      <c r="V37" s="28">
        <v>35</v>
      </c>
      <c r="W37" s="28">
        <v>0</v>
      </c>
      <c r="X37" s="28">
        <v>0</v>
      </c>
      <c r="Y37" s="201">
        <v>8101.82</v>
      </c>
      <c r="Z37" s="204">
        <v>8994.5341372286093</v>
      </c>
      <c r="AA37" s="155">
        <f t="shared" si="6"/>
        <v>21550.820782812825</v>
      </c>
      <c r="AB37" s="217">
        <f t="shared" si="7"/>
        <v>0</v>
      </c>
      <c r="AC37" s="212">
        <v>21550.820782812825</v>
      </c>
      <c r="AD37" s="183">
        <f t="shared" si="2"/>
        <v>0.29446487561770351</v>
      </c>
      <c r="AE37" s="188">
        <v>11961.44</v>
      </c>
      <c r="AF37" s="191">
        <f t="shared" si="3"/>
        <v>33512.260782812824</v>
      </c>
      <c r="AG37" s="32"/>
      <c r="AH37" s="32"/>
      <c r="AI37" s="32"/>
    </row>
    <row r="38" spans="1:35" s="4" customFormat="1" x14ac:dyDescent="0.2">
      <c r="A38" s="33">
        <v>30</v>
      </c>
      <c r="B38" s="23" t="s">
        <v>56</v>
      </c>
      <c r="C38" s="24">
        <v>78460.326014215854</v>
      </c>
      <c r="D38" s="25">
        <v>6545.92</v>
      </c>
      <c r="E38" s="26">
        <v>27.9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10047.193597734175</v>
      </c>
      <c r="M38" s="26">
        <v>75.77</v>
      </c>
      <c r="N38" s="27">
        <v>16593.113597734176</v>
      </c>
      <c r="O38" s="154">
        <v>3832.82</v>
      </c>
      <c r="P38" s="28">
        <v>3.5</v>
      </c>
      <c r="Q38" s="28">
        <v>0</v>
      </c>
      <c r="R38" s="28">
        <v>0</v>
      </c>
      <c r="S38" s="28">
        <v>66599.48</v>
      </c>
      <c r="T38" s="28">
        <v>1</v>
      </c>
      <c r="U38" s="28">
        <v>50197.170000000006</v>
      </c>
      <c r="V38" s="28">
        <v>388</v>
      </c>
      <c r="W38" s="28">
        <v>4097.91</v>
      </c>
      <c r="X38" s="28">
        <v>1</v>
      </c>
      <c r="Y38" s="201">
        <v>124727.38</v>
      </c>
      <c r="Z38" s="204">
        <v>141320.4935977342</v>
      </c>
      <c r="AA38" s="155">
        <f t="shared" si="6"/>
        <v>0</v>
      </c>
      <c r="AB38" s="217">
        <f t="shared" si="7"/>
        <v>-62860.167583518341</v>
      </c>
      <c r="AC38" s="212">
        <v>-62860.167583518341</v>
      </c>
      <c r="AD38" s="183">
        <f t="shared" si="2"/>
        <v>1.8011713789225017</v>
      </c>
      <c r="AE38" s="188">
        <v>14827.5</v>
      </c>
      <c r="AF38" s="191">
        <f t="shared" si="3"/>
        <v>-48032.667583518341</v>
      </c>
      <c r="AG38" s="32"/>
      <c r="AH38" s="32"/>
      <c r="AI38" s="32"/>
    </row>
    <row r="39" spans="1:35" s="4" customFormat="1" x14ac:dyDescent="0.2">
      <c r="A39" s="22">
        <v>31</v>
      </c>
      <c r="B39" s="23" t="s">
        <v>57</v>
      </c>
      <c r="C39" s="24">
        <v>44761.393038122333</v>
      </c>
      <c r="D39" s="25">
        <v>1070.96</v>
      </c>
      <c r="E39" s="26">
        <v>4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1378.7208038952767</v>
      </c>
      <c r="M39" s="26">
        <v>8.6</v>
      </c>
      <c r="N39" s="27">
        <v>2449.6808038952768</v>
      </c>
      <c r="O39" s="154">
        <v>0</v>
      </c>
      <c r="P39" s="28">
        <v>0</v>
      </c>
      <c r="Q39" s="28">
        <v>0</v>
      </c>
      <c r="R39" s="28">
        <v>0</v>
      </c>
      <c r="S39" s="28">
        <v>42401.82</v>
      </c>
      <c r="T39" s="28">
        <v>2</v>
      </c>
      <c r="U39" s="28">
        <v>0</v>
      </c>
      <c r="V39" s="28">
        <v>0</v>
      </c>
      <c r="W39" s="28">
        <v>1457.04</v>
      </c>
      <c r="X39" s="28">
        <v>1</v>
      </c>
      <c r="Y39" s="201">
        <v>43858.86</v>
      </c>
      <c r="Z39" s="204">
        <v>46308.540803895274</v>
      </c>
      <c r="AA39" s="155">
        <f t="shared" si="6"/>
        <v>0</v>
      </c>
      <c r="AB39" s="217">
        <f t="shared" si="7"/>
        <v>-1547.1477657729411</v>
      </c>
      <c r="AC39" s="212">
        <v>-1547.1477657729411</v>
      </c>
      <c r="AD39" s="183">
        <f t="shared" si="2"/>
        <v>1.0345643345919835</v>
      </c>
      <c r="AE39" s="188">
        <v>9008.35</v>
      </c>
      <c r="AF39" s="191">
        <f t="shared" si="3"/>
        <v>7461.2022342270593</v>
      </c>
      <c r="AG39" s="32"/>
      <c r="AH39" s="32"/>
      <c r="AI39" s="32"/>
    </row>
    <row r="40" spans="1:35" s="4" customFormat="1" x14ac:dyDescent="0.2">
      <c r="A40" s="33">
        <v>32</v>
      </c>
      <c r="B40" s="23" t="s">
        <v>58</v>
      </c>
      <c r="C40" s="24">
        <v>34273.517648257723</v>
      </c>
      <c r="D40" s="25">
        <v>0</v>
      </c>
      <c r="E40" s="26">
        <v>0</v>
      </c>
      <c r="F40" s="26">
        <v>0</v>
      </c>
      <c r="G40" s="26">
        <v>0</v>
      </c>
      <c r="H40" s="26">
        <v>24242.89</v>
      </c>
      <c r="I40" s="26">
        <v>1</v>
      </c>
      <c r="J40" s="26">
        <v>0</v>
      </c>
      <c r="K40" s="26">
        <v>0</v>
      </c>
      <c r="L40" s="26">
        <v>4059.9908038952794</v>
      </c>
      <c r="M40" s="26">
        <v>76.95</v>
      </c>
      <c r="N40" s="27">
        <v>28302.880803895277</v>
      </c>
      <c r="O40" s="154">
        <v>0</v>
      </c>
      <c r="P40" s="28">
        <v>0</v>
      </c>
      <c r="Q40" s="28">
        <v>0</v>
      </c>
      <c r="R40" s="28">
        <v>0</v>
      </c>
      <c r="S40" s="28">
        <v>22872.799999999999</v>
      </c>
      <c r="T40" s="28">
        <v>1</v>
      </c>
      <c r="U40" s="28">
        <v>0</v>
      </c>
      <c r="V40" s="28">
        <v>0</v>
      </c>
      <c r="W40" s="28">
        <v>878.85</v>
      </c>
      <c r="X40" s="28">
        <v>1</v>
      </c>
      <c r="Y40" s="201">
        <v>23751.649999999998</v>
      </c>
      <c r="Z40" s="204">
        <v>52054.530803895279</v>
      </c>
      <c r="AA40" s="155">
        <f t="shared" si="6"/>
        <v>0</v>
      </c>
      <c r="AB40" s="217">
        <f t="shared" si="7"/>
        <v>-17781.013155637556</v>
      </c>
      <c r="AC40" s="212">
        <v>-17781.013155637556</v>
      </c>
      <c r="AD40" s="183">
        <f t="shared" si="2"/>
        <v>1.5187974382472365</v>
      </c>
      <c r="AE40" s="188">
        <v>15114.06</v>
      </c>
      <c r="AF40" s="191">
        <f t="shared" si="3"/>
        <v>-2666.9531556375568</v>
      </c>
      <c r="AG40" s="32"/>
      <c r="AH40" s="32"/>
      <c r="AI40" s="32"/>
    </row>
    <row r="41" spans="1:35" s="4" customFormat="1" x14ac:dyDescent="0.2">
      <c r="A41" s="22">
        <v>33</v>
      </c>
      <c r="B41" s="23" t="s">
        <v>59</v>
      </c>
      <c r="C41" s="24">
        <v>87929.531651868427</v>
      </c>
      <c r="D41" s="25">
        <v>12184.77</v>
      </c>
      <c r="E41" s="26">
        <v>15.68</v>
      </c>
      <c r="F41" s="26">
        <v>10310.19</v>
      </c>
      <c r="G41" s="26">
        <v>71.900000000000006</v>
      </c>
      <c r="H41" s="26">
        <v>0</v>
      </c>
      <c r="I41" s="26">
        <v>0</v>
      </c>
      <c r="J41" s="26">
        <v>0</v>
      </c>
      <c r="K41" s="26">
        <v>0</v>
      </c>
      <c r="L41" s="26">
        <v>3376.51</v>
      </c>
      <c r="M41" s="26">
        <v>1.96</v>
      </c>
      <c r="N41" s="27">
        <v>25871.47</v>
      </c>
      <c r="O41" s="154">
        <v>765.87</v>
      </c>
      <c r="P41" s="28">
        <v>4.2</v>
      </c>
      <c r="Q41" s="28">
        <v>53055.55</v>
      </c>
      <c r="R41" s="28">
        <v>174.6</v>
      </c>
      <c r="S41" s="28">
        <v>0</v>
      </c>
      <c r="T41" s="28">
        <v>0</v>
      </c>
      <c r="U41" s="28">
        <v>5391.66</v>
      </c>
      <c r="V41" s="28">
        <v>39</v>
      </c>
      <c r="W41" s="28">
        <v>138677.56</v>
      </c>
      <c r="X41" s="28">
        <v>199</v>
      </c>
      <c r="Y41" s="201">
        <v>197890.64</v>
      </c>
      <c r="Z41" s="204">
        <v>223762.11000000002</v>
      </c>
      <c r="AA41" s="155">
        <f t="shared" si="6"/>
        <v>0</v>
      </c>
      <c r="AB41" s="217">
        <f t="shared" si="7"/>
        <v>-135832.57834813159</v>
      </c>
      <c r="AC41" s="212">
        <v>-135832.57834813159</v>
      </c>
      <c r="AD41" s="183">
        <f t="shared" si="2"/>
        <v>2.5447890577413905</v>
      </c>
      <c r="AE41" s="188">
        <v>9262.6</v>
      </c>
      <c r="AF41" s="191">
        <f t="shared" si="3"/>
        <v>-126569.97834813158</v>
      </c>
      <c r="AG41" s="32"/>
      <c r="AH41" s="32"/>
      <c r="AI41" s="32"/>
    </row>
    <row r="42" spans="1:35" s="4" customFormat="1" x14ac:dyDescent="0.2">
      <c r="A42" s="33">
        <v>34</v>
      </c>
      <c r="B42" s="23" t="s">
        <v>60</v>
      </c>
      <c r="C42" s="24">
        <v>36964.299700309522</v>
      </c>
      <c r="D42" s="25">
        <v>9269.18</v>
      </c>
      <c r="E42" s="26">
        <v>23.41</v>
      </c>
      <c r="F42" s="26">
        <v>2481.7600000000002</v>
      </c>
      <c r="G42" s="26">
        <v>37</v>
      </c>
      <c r="H42" s="26">
        <v>0</v>
      </c>
      <c r="I42" s="26">
        <v>0</v>
      </c>
      <c r="J42" s="26">
        <v>0</v>
      </c>
      <c r="K42" s="26">
        <v>0</v>
      </c>
      <c r="L42" s="26">
        <v>546.86</v>
      </c>
      <c r="M42" s="26">
        <v>20.5</v>
      </c>
      <c r="N42" s="27">
        <v>12297.800000000001</v>
      </c>
      <c r="O42" s="154">
        <v>0</v>
      </c>
      <c r="P42" s="28">
        <v>0</v>
      </c>
      <c r="Q42" s="28">
        <v>1198.3399999999999</v>
      </c>
      <c r="R42" s="28">
        <v>7</v>
      </c>
      <c r="S42" s="28">
        <v>22333.89</v>
      </c>
      <c r="T42" s="28">
        <v>1</v>
      </c>
      <c r="U42" s="28">
        <v>1479.36</v>
      </c>
      <c r="V42" s="28">
        <v>10</v>
      </c>
      <c r="W42" s="28">
        <v>1151.95</v>
      </c>
      <c r="X42" s="28">
        <v>1</v>
      </c>
      <c r="Y42" s="201">
        <v>26163.54</v>
      </c>
      <c r="Z42" s="204">
        <v>38461.340000000004</v>
      </c>
      <c r="AA42" s="155">
        <f t="shared" si="6"/>
        <v>0</v>
      </c>
      <c r="AB42" s="217">
        <f t="shared" si="7"/>
        <v>-1497.0402996904813</v>
      </c>
      <c r="AC42" s="212">
        <v>-1497.0402996904813</v>
      </c>
      <c r="AD42" s="183">
        <f t="shared" si="2"/>
        <v>1.0404996256341343</v>
      </c>
      <c r="AE42" s="188">
        <v>13644.95</v>
      </c>
      <c r="AF42" s="191">
        <f t="shared" si="3"/>
        <v>12147.909700309519</v>
      </c>
      <c r="AG42" s="32"/>
      <c r="AH42" s="32"/>
      <c r="AI42" s="32"/>
    </row>
    <row r="43" spans="1:35" s="4" customFormat="1" x14ac:dyDescent="0.2">
      <c r="A43" s="22">
        <v>35</v>
      </c>
      <c r="B43" s="23" t="s">
        <v>61</v>
      </c>
      <c r="C43" s="24">
        <v>78583.185759386208</v>
      </c>
      <c r="D43" s="25">
        <v>3563.8499999999995</v>
      </c>
      <c r="E43" s="26">
        <v>17.72</v>
      </c>
      <c r="F43" s="26">
        <v>1268.6599999999999</v>
      </c>
      <c r="G43" s="26">
        <v>10</v>
      </c>
      <c r="H43" s="26">
        <v>7033.59</v>
      </c>
      <c r="I43" s="26">
        <v>1</v>
      </c>
      <c r="J43" s="26">
        <v>0</v>
      </c>
      <c r="K43" s="26">
        <v>0</v>
      </c>
      <c r="L43" s="26">
        <v>10949.99</v>
      </c>
      <c r="M43" s="26">
        <v>42.34</v>
      </c>
      <c r="N43" s="27">
        <v>22816.089999999997</v>
      </c>
      <c r="O43" s="154">
        <v>23788.18</v>
      </c>
      <c r="P43" s="28">
        <v>177.2</v>
      </c>
      <c r="Q43" s="28">
        <v>2413.8000000000002</v>
      </c>
      <c r="R43" s="28">
        <v>6</v>
      </c>
      <c r="S43" s="28">
        <v>0</v>
      </c>
      <c r="T43" s="28">
        <v>0</v>
      </c>
      <c r="U43" s="28">
        <v>2278.48</v>
      </c>
      <c r="V43" s="28">
        <v>13</v>
      </c>
      <c r="W43" s="28">
        <v>105840.29</v>
      </c>
      <c r="X43" s="28">
        <v>128</v>
      </c>
      <c r="Y43" s="201">
        <v>134320.75</v>
      </c>
      <c r="Z43" s="204">
        <v>157136.84</v>
      </c>
      <c r="AA43" s="155">
        <f t="shared" si="6"/>
        <v>0</v>
      </c>
      <c r="AB43" s="217">
        <f t="shared" si="7"/>
        <v>-78553.654240613789</v>
      </c>
      <c r="AC43" s="212">
        <v>-78553.654240613789</v>
      </c>
      <c r="AD43" s="183">
        <f t="shared" si="2"/>
        <v>1.9996242005400131</v>
      </c>
      <c r="AE43" s="188">
        <v>12025.97</v>
      </c>
      <c r="AF43" s="191">
        <f t="shared" si="3"/>
        <v>-66527.684240613788</v>
      </c>
      <c r="AG43" s="32"/>
      <c r="AH43" s="32"/>
      <c r="AI43" s="32"/>
    </row>
    <row r="44" spans="1:35" s="4" customFormat="1" x14ac:dyDescent="0.2">
      <c r="A44" s="33">
        <v>36</v>
      </c>
      <c r="B44" s="23" t="s">
        <v>62</v>
      </c>
      <c r="C44" s="24">
        <v>52087.346990224098</v>
      </c>
      <c r="D44" s="25">
        <v>0</v>
      </c>
      <c r="E44" s="26">
        <v>0</v>
      </c>
      <c r="F44" s="26">
        <v>2973.66</v>
      </c>
      <c r="G44" s="26">
        <v>18.600000000000001</v>
      </c>
      <c r="H44" s="26">
        <v>0</v>
      </c>
      <c r="I44" s="26">
        <v>0</v>
      </c>
      <c r="J44" s="26">
        <v>0</v>
      </c>
      <c r="K44" s="26">
        <v>0</v>
      </c>
      <c r="L44" s="26">
        <v>881.39022564299739</v>
      </c>
      <c r="M44" s="26">
        <v>7.6</v>
      </c>
      <c r="N44" s="27">
        <v>3855.0502256429972</v>
      </c>
      <c r="O44" s="154">
        <v>13648</v>
      </c>
      <c r="P44" s="28">
        <v>126.5</v>
      </c>
      <c r="Q44" s="28">
        <v>3816.64</v>
      </c>
      <c r="R44" s="28">
        <v>7.5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01">
        <v>17464.64</v>
      </c>
      <c r="Z44" s="204">
        <v>21319.690225642997</v>
      </c>
      <c r="AA44" s="155">
        <f t="shared" si="6"/>
        <v>30767.656764581101</v>
      </c>
      <c r="AB44" s="217">
        <f t="shared" si="7"/>
        <v>0</v>
      </c>
      <c r="AC44" s="212">
        <v>30767.656764581101</v>
      </c>
      <c r="AD44" s="183">
        <f t="shared" si="2"/>
        <v>0.40930651026715448</v>
      </c>
      <c r="AE44" s="188">
        <v>18025.71</v>
      </c>
      <c r="AF44" s="191">
        <f t="shared" si="3"/>
        <v>48793.3667645811</v>
      </c>
      <c r="AG44" s="32"/>
      <c r="AH44" s="32"/>
      <c r="AI44" s="32"/>
    </row>
    <row r="45" spans="1:35" s="4" customFormat="1" x14ac:dyDescent="0.2">
      <c r="A45" s="22">
        <v>37</v>
      </c>
      <c r="B45" s="23" t="s">
        <v>63</v>
      </c>
      <c r="C45" s="24">
        <v>65047.404129708768</v>
      </c>
      <c r="D45" s="25">
        <v>0</v>
      </c>
      <c r="E45" s="26">
        <v>0</v>
      </c>
      <c r="F45" s="26">
        <v>10897.35</v>
      </c>
      <c r="G45" s="26">
        <v>2</v>
      </c>
      <c r="H45" s="26">
        <v>0</v>
      </c>
      <c r="I45" s="26">
        <v>0</v>
      </c>
      <c r="J45" s="26">
        <v>0</v>
      </c>
      <c r="K45" s="26">
        <v>0</v>
      </c>
      <c r="L45" s="26">
        <v>2117.9662058429094</v>
      </c>
      <c r="M45" s="26">
        <v>21.38</v>
      </c>
      <c r="N45" s="27">
        <v>13015.31620584291</v>
      </c>
      <c r="O45" s="154">
        <v>9438.2199999999993</v>
      </c>
      <c r="P45" s="28">
        <v>84</v>
      </c>
      <c r="Q45" s="28">
        <v>16708.809999999998</v>
      </c>
      <c r="R45" s="28">
        <v>87</v>
      </c>
      <c r="S45" s="28">
        <v>21787.460000000003</v>
      </c>
      <c r="T45" s="28">
        <v>1</v>
      </c>
      <c r="U45" s="28">
        <v>0</v>
      </c>
      <c r="V45" s="28">
        <v>0</v>
      </c>
      <c r="W45" s="28">
        <v>0</v>
      </c>
      <c r="X45" s="28">
        <v>0</v>
      </c>
      <c r="Y45" s="201">
        <v>47934.490000000005</v>
      </c>
      <c r="Z45" s="204">
        <v>60949.806205842913</v>
      </c>
      <c r="AA45" s="155">
        <f t="shared" si="6"/>
        <v>4097.5979238658547</v>
      </c>
      <c r="AB45" s="217">
        <f t="shared" si="7"/>
        <v>0</v>
      </c>
      <c r="AC45" s="212">
        <v>4097.5979238658547</v>
      </c>
      <c r="AD45" s="183">
        <f t="shared" si="2"/>
        <v>0.9370059731254613</v>
      </c>
      <c r="AE45" s="188">
        <v>7263.9</v>
      </c>
      <c r="AF45" s="191">
        <f t="shared" si="3"/>
        <v>11361.497923865854</v>
      </c>
      <c r="AG45" s="32"/>
      <c r="AH45" s="32"/>
      <c r="AI45" s="32"/>
    </row>
    <row r="46" spans="1:35" s="4" customFormat="1" x14ac:dyDescent="0.2">
      <c r="A46" s="33">
        <v>38</v>
      </c>
      <c r="B46" s="23" t="s">
        <v>64</v>
      </c>
      <c r="C46" s="24">
        <v>38488.051008552226</v>
      </c>
      <c r="D46" s="25">
        <v>318.12</v>
      </c>
      <c r="E46" s="26">
        <v>1</v>
      </c>
      <c r="F46" s="26">
        <v>944.86</v>
      </c>
      <c r="G46" s="26">
        <v>9</v>
      </c>
      <c r="H46" s="26">
        <v>0</v>
      </c>
      <c r="I46" s="26">
        <v>0</v>
      </c>
      <c r="J46" s="26">
        <v>0</v>
      </c>
      <c r="K46" s="26">
        <v>0</v>
      </c>
      <c r="L46" s="26">
        <v>6.6408038952726933</v>
      </c>
      <c r="M46" s="26">
        <v>0</v>
      </c>
      <c r="N46" s="27">
        <v>1269.6208038952727</v>
      </c>
      <c r="O46" s="154">
        <v>0</v>
      </c>
      <c r="P46" s="28">
        <v>0</v>
      </c>
      <c r="Q46" s="28">
        <v>0</v>
      </c>
      <c r="R46" s="28">
        <v>0</v>
      </c>
      <c r="S46" s="28">
        <v>30650.22</v>
      </c>
      <c r="T46" s="28">
        <v>1</v>
      </c>
      <c r="U46" s="28">
        <v>0</v>
      </c>
      <c r="V46" s="28">
        <v>0</v>
      </c>
      <c r="W46" s="28">
        <v>3401.89</v>
      </c>
      <c r="X46" s="28">
        <v>0.06</v>
      </c>
      <c r="Y46" s="201">
        <v>34052.11</v>
      </c>
      <c r="Z46" s="204">
        <v>35321.730803895276</v>
      </c>
      <c r="AA46" s="155">
        <f t="shared" si="6"/>
        <v>3166.3202046569495</v>
      </c>
      <c r="AB46" s="217">
        <f t="shared" si="7"/>
        <v>0</v>
      </c>
      <c r="AC46" s="212">
        <v>3166.3202046569495</v>
      </c>
      <c r="AD46" s="183">
        <f t="shared" si="2"/>
        <v>0.91773238390394518</v>
      </c>
      <c r="AE46" s="188">
        <v>14719.79</v>
      </c>
      <c r="AF46" s="191">
        <f t="shared" si="3"/>
        <v>17886.11020465695</v>
      </c>
      <c r="AG46" s="32"/>
      <c r="AH46" s="32"/>
      <c r="AI46" s="32"/>
    </row>
    <row r="47" spans="1:35" s="4" customFormat="1" x14ac:dyDescent="0.2">
      <c r="A47" s="22">
        <v>39</v>
      </c>
      <c r="B47" s="23" t="s">
        <v>65</v>
      </c>
      <c r="C47" s="24">
        <v>29154.191539658455</v>
      </c>
      <c r="D47" s="25">
        <v>10142.880000000001</v>
      </c>
      <c r="E47" s="26">
        <v>13.5</v>
      </c>
      <c r="F47" s="26">
        <v>199.26</v>
      </c>
      <c r="G47" s="26">
        <v>1.6</v>
      </c>
      <c r="H47" s="26">
        <v>0</v>
      </c>
      <c r="I47" s="26">
        <v>0</v>
      </c>
      <c r="J47" s="26">
        <v>0</v>
      </c>
      <c r="K47" s="26">
        <v>0</v>
      </c>
      <c r="L47" s="26">
        <v>508.73298608171285</v>
      </c>
      <c r="M47" s="26">
        <v>5</v>
      </c>
      <c r="N47" s="27">
        <v>10850.872986081715</v>
      </c>
      <c r="O47" s="154">
        <v>36085.4</v>
      </c>
      <c r="P47" s="28">
        <v>405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01">
        <v>36085.4</v>
      </c>
      <c r="Z47" s="204">
        <v>46936.27298608172</v>
      </c>
      <c r="AA47" s="155">
        <f t="shared" si="6"/>
        <v>0</v>
      </c>
      <c r="AB47" s="217">
        <f t="shared" si="7"/>
        <v>-17782.081446423264</v>
      </c>
      <c r="AC47" s="212">
        <v>-17782.081446423264</v>
      </c>
      <c r="AD47" s="183">
        <f t="shared" si="2"/>
        <v>1.609932243267123</v>
      </c>
      <c r="AE47" s="188">
        <v>12092.26</v>
      </c>
      <c r="AF47" s="191">
        <f t="shared" si="3"/>
        <v>-5689.8214464232642</v>
      </c>
      <c r="AG47" s="32"/>
      <c r="AH47" s="32"/>
      <c r="AI47" s="32"/>
    </row>
    <row r="48" spans="1:35" s="4" customFormat="1" x14ac:dyDescent="0.2">
      <c r="A48" s="33">
        <v>40</v>
      </c>
      <c r="B48" s="23" t="s">
        <v>66</v>
      </c>
      <c r="C48" s="24">
        <v>28570.520910192259</v>
      </c>
      <c r="D48" s="25">
        <v>208.17</v>
      </c>
      <c r="E48" s="26">
        <v>1</v>
      </c>
      <c r="F48" s="26">
        <v>0</v>
      </c>
      <c r="G48" s="26">
        <v>0</v>
      </c>
      <c r="H48" s="26">
        <v>22752.83</v>
      </c>
      <c r="I48" s="26">
        <v>1</v>
      </c>
      <c r="J48" s="26">
        <v>0</v>
      </c>
      <c r="K48" s="26">
        <v>0</v>
      </c>
      <c r="L48" s="26">
        <v>1633.3561935464315</v>
      </c>
      <c r="M48" s="26">
        <v>42</v>
      </c>
      <c r="N48" s="27">
        <v>24594.356193546431</v>
      </c>
      <c r="O48" s="154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01">
        <v>0</v>
      </c>
      <c r="Z48" s="204">
        <v>24594.356193546431</v>
      </c>
      <c r="AA48" s="155">
        <f t="shared" si="6"/>
        <v>3976.1647166458279</v>
      </c>
      <c r="AB48" s="217">
        <f t="shared" si="7"/>
        <v>0</v>
      </c>
      <c r="AC48" s="212">
        <v>3976.1647166458279</v>
      </c>
      <c r="AD48" s="183">
        <f t="shared" si="2"/>
        <v>0.86082981373897982</v>
      </c>
      <c r="AE48" s="188">
        <v>9192.0400000000009</v>
      </c>
      <c r="AF48" s="191">
        <f t="shared" si="3"/>
        <v>13168.204716645829</v>
      </c>
      <c r="AG48" s="32"/>
      <c r="AH48" s="32"/>
      <c r="AI48" s="32"/>
    </row>
    <row r="49" spans="1:35" s="4" customFormat="1" x14ac:dyDescent="0.2">
      <c r="A49" s="22">
        <v>41</v>
      </c>
      <c r="B49" s="23" t="s">
        <v>67</v>
      </c>
      <c r="C49" s="24">
        <v>78596.331817033337</v>
      </c>
      <c r="D49" s="25">
        <v>13614.9</v>
      </c>
      <c r="E49" s="26">
        <v>40.6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2738.79</v>
      </c>
      <c r="M49" s="26">
        <v>12.1</v>
      </c>
      <c r="N49" s="27">
        <v>16353.689999999999</v>
      </c>
      <c r="O49" s="154">
        <v>45006.43</v>
      </c>
      <c r="P49" s="28">
        <v>364.2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1021.06</v>
      </c>
      <c r="X49" s="28">
        <v>1</v>
      </c>
      <c r="Y49" s="201">
        <v>46027.49</v>
      </c>
      <c r="Z49" s="204">
        <v>62381.179999999993</v>
      </c>
      <c r="AA49" s="155">
        <f t="shared" si="6"/>
        <v>16215.151817033344</v>
      </c>
      <c r="AB49" s="217">
        <f t="shared" si="7"/>
        <v>0</v>
      </c>
      <c r="AC49" s="212">
        <v>16215.151817033344</v>
      </c>
      <c r="AD49" s="183">
        <f t="shared" si="2"/>
        <v>0.79369073031574733</v>
      </c>
      <c r="AE49" s="188">
        <v>24271.45</v>
      </c>
      <c r="AF49" s="191">
        <f t="shared" si="3"/>
        <v>40486.601817033341</v>
      </c>
      <c r="AG49" s="32"/>
      <c r="AH49" s="32"/>
      <c r="AI49" s="32"/>
    </row>
    <row r="50" spans="1:35" s="4" customFormat="1" x14ac:dyDescent="0.2">
      <c r="A50" s="33">
        <v>42</v>
      </c>
      <c r="B50" s="23" t="s">
        <v>68</v>
      </c>
      <c r="C50" s="24">
        <v>38987.700631366315</v>
      </c>
      <c r="D50" s="25">
        <v>17368.739999999998</v>
      </c>
      <c r="E50" s="26">
        <v>45.88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8606.5300000000007</v>
      </c>
      <c r="M50" s="26">
        <v>73.84</v>
      </c>
      <c r="N50" s="27">
        <v>25975.269999999997</v>
      </c>
      <c r="O50" s="154">
        <v>0</v>
      </c>
      <c r="P50" s="28">
        <v>0</v>
      </c>
      <c r="Q50" s="28">
        <v>0</v>
      </c>
      <c r="R50" s="28">
        <v>0</v>
      </c>
      <c r="S50" s="28">
        <v>68676.710000000006</v>
      </c>
      <c r="T50" s="28">
        <v>1</v>
      </c>
      <c r="U50" s="28">
        <v>0</v>
      </c>
      <c r="V50" s="28">
        <v>0</v>
      </c>
      <c r="W50" s="28">
        <v>0</v>
      </c>
      <c r="X50" s="28">
        <v>0</v>
      </c>
      <c r="Y50" s="201">
        <v>68676.710000000006</v>
      </c>
      <c r="Z50" s="204">
        <v>94651.98000000001</v>
      </c>
      <c r="AA50" s="155">
        <f t="shared" si="6"/>
        <v>0</v>
      </c>
      <c r="AB50" s="217">
        <f t="shared" si="7"/>
        <v>-55664.279368633695</v>
      </c>
      <c r="AC50" s="212">
        <v>-55664.279368633695</v>
      </c>
      <c r="AD50" s="183">
        <f t="shared" si="2"/>
        <v>2.4277394785331547</v>
      </c>
      <c r="AE50" s="188">
        <v>14739.04</v>
      </c>
      <c r="AF50" s="191">
        <f t="shared" si="3"/>
        <v>-40925.239368633695</v>
      </c>
      <c r="AG50" s="32"/>
      <c r="AH50" s="32"/>
      <c r="AI50" s="32"/>
    </row>
    <row r="51" spans="1:35" s="4" customFormat="1" x14ac:dyDescent="0.2">
      <c r="A51" s="22">
        <v>43</v>
      </c>
      <c r="B51" s="23" t="s">
        <v>69</v>
      </c>
      <c r="C51" s="24">
        <v>24884.581498251697</v>
      </c>
      <c r="D51" s="25">
        <v>457.96</v>
      </c>
      <c r="E51" s="26">
        <v>2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1355.1998623111981</v>
      </c>
      <c r="M51" s="26">
        <v>7</v>
      </c>
      <c r="N51" s="27">
        <v>1813.1598623111981</v>
      </c>
      <c r="O51" s="154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18421.18</v>
      </c>
      <c r="X51" s="28">
        <v>1</v>
      </c>
      <c r="Y51" s="201">
        <v>18421.18</v>
      </c>
      <c r="Z51" s="204">
        <v>20234.339862311197</v>
      </c>
      <c r="AA51" s="155">
        <f t="shared" si="6"/>
        <v>4650.2416359404997</v>
      </c>
      <c r="AB51" s="217">
        <f t="shared" si="7"/>
        <v>0</v>
      </c>
      <c r="AC51" s="212">
        <v>4650.2416359404997</v>
      </c>
      <c r="AD51" s="183">
        <f t="shared" si="2"/>
        <v>0.81312759323409922</v>
      </c>
      <c r="AE51" s="188">
        <v>-7202.18</v>
      </c>
      <c r="AF51" s="191">
        <f t="shared" si="3"/>
        <v>-2551.9383640595006</v>
      </c>
      <c r="AG51" s="32"/>
      <c r="AH51" s="32"/>
      <c r="AI51" s="32"/>
    </row>
    <row r="52" spans="1:35" s="4" customFormat="1" x14ac:dyDescent="0.2">
      <c r="A52" s="33">
        <v>44</v>
      </c>
      <c r="B52" s="23" t="s">
        <v>70</v>
      </c>
      <c r="C52" s="24">
        <v>41088.156322752038</v>
      </c>
      <c r="D52" s="25">
        <v>1116.82</v>
      </c>
      <c r="E52" s="26">
        <v>4.0999999999999996</v>
      </c>
      <c r="F52" s="26">
        <v>2843.5899999999997</v>
      </c>
      <c r="G52" s="26">
        <v>24.8</v>
      </c>
      <c r="H52" s="26">
        <v>0</v>
      </c>
      <c r="I52" s="26">
        <v>0</v>
      </c>
      <c r="J52" s="26">
        <v>0</v>
      </c>
      <c r="K52" s="26">
        <v>0</v>
      </c>
      <c r="L52" s="26">
        <v>5556.6246751123217</v>
      </c>
      <c r="M52" s="26">
        <v>41.23</v>
      </c>
      <c r="N52" s="27">
        <v>9517.0346751123216</v>
      </c>
      <c r="O52" s="154">
        <v>31278.65</v>
      </c>
      <c r="P52" s="28">
        <v>239.62</v>
      </c>
      <c r="Q52" s="28">
        <v>1213.96</v>
      </c>
      <c r="R52" s="28">
        <v>3.9</v>
      </c>
      <c r="S52" s="28">
        <v>0</v>
      </c>
      <c r="T52" s="28">
        <v>0</v>
      </c>
      <c r="U52" s="28">
        <v>10425.890000000001</v>
      </c>
      <c r="V52" s="28">
        <v>85</v>
      </c>
      <c r="W52" s="28">
        <v>0</v>
      </c>
      <c r="X52" s="28">
        <v>0</v>
      </c>
      <c r="Y52" s="201">
        <v>42918.5</v>
      </c>
      <c r="Z52" s="204">
        <v>52435.534675112322</v>
      </c>
      <c r="AA52" s="155">
        <f t="shared" si="6"/>
        <v>0</v>
      </c>
      <c r="AB52" s="217">
        <f t="shared" si="7"/>
        <v>-11347.378352360283</v>
      </c>
      <c r="AC52" s="212">
        <v>-11347.378352360283</v>
      </c>
      <c r="AD52" s="183">
        <f t="shared" si="2"/>
        <v>1.2761715143221652</v>
      </c>
      <c r="AE52" s="188">
        <v>5638.87</v>
      </c>
      <c r="AF52" s="191">
        <f t="shared" si="3"/>
        <v>-5708.5083523602834</v>
      </c>
      <c r="AG52" s="32"/>
      <c r="AH52" s="32"/>
      <c r="AI52" s="32"/>
    </row>
    <row r="53" spans="1:35" s="4" customFormat="1" x14ac:dyDescent="0.2">
      <c r="A53" s="22">
        <v>45</v>
      </c>
      <c r="B53" s="23" t="s">
        <v>71</v>
      </c>
      <c r="C53" s="24">
        <v>89326.761679890798</v>
      </c>
      <c r="D53" s="25">
        <v>6516.9199999999992</v>
      </c>
      <c r="E53" s="26">
        <v>40.47</v>
      </c>
      <c r="F53" s="26">
        <v>3975.29</v>
      </c>
      <c r="G53" s="26">
        <v>25</v>
      </c>
      <c r="H53" s="26">
        <v>0</v>
      </c>
      <c r="I53" s="26">
        <v>0</v>
      </c>
      <c r="J53" s="26">
        <v>0</v>
      </c>
      <c r="K53" s="26">
        <v>0</v>
      </c>
      <c r="L53" s="26">
        <v>6781.34</v>
      </c>
      <c r="M53" s="26">
        <v>78.599999999999994</v>
      </c>
      <c r="N53" s="27">
        <v>17273.55</v>
      </c>
      <c r="O53" s="154">
        <v>10751.67</v>
      </c>
      <c r="P53" s="28">
        <v>15.2</v>
      </c>
      <c r="Q53" s="28">
        <v>8763.25</v>
      </c>
      <c r="R53" s="28">
        <v>25</v>
      </c>
      <c r="S53" s="28">
        <v>78328.3</v>
      </c>
      <c r="T53" s="28">
        <v>1</v>
      </c>
      <c r="U53" s="28">
        <v>15313.34</v>
      </c>
      <c r="V53" s="28">
        <v>117</v>
      </c>
      <c r="W53" s="28">
        <v>18590.8</v>
      </c>
      <c r="X53" s="28">
        <v>13.5</v>
      </c>
      <c r="Y53" s="201">
        <v>131747.35999999999</v>
      </c>
      <c r="Z53" s="204">
        <v>149020.90999999997</v>
      </c>
      <c r="AA53" s="155">
        <f t="shared" si="6"/>
        <v>0</v>
      </c>
      <c r="AB53" s="217">
        <f t="shared" si="7"/>
        <v>-59694.148320109176</v>
      </c>
      <c r="AC53" s="212">
        <v>-59694.148320109176</v>
      </c>
      <c r="AD53" s="183">
        <f t="shared" si="2"/>
        <v>1.6682672381433423</v>
      </c>
      <c r="AE53" s="188">
        <v>4308.5</v>
      </c>
      <c r="AF53" s="191">
        <f t="shared" si="3"/>
        <v>-55385.648320109176</v>
      </c>
      <c r="AG53" s="32"/>
      <c r="AH53" s="32"/>
      <c r="AI53" s="32"/>
    </row>
    <row r="54" spans="1:35" s="4" customFormat="1" x14ac:dyDescent="0.2">
      <c r="A54" s="33">
        <v>46</v>
      </c>
      <c r="B54" s="23" t="s">
        <v>72</v>
      </c>
      <c r="C54" s="24">
        <v>58134.641971395627</v>
      </c>
      <c r="D54" s="25">
        <v>252.15</v>
      </c>
      <c r="E54" s="26">
        <v>1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7581.08</v>
      </c>
      <c r="M54" s="26">
        <v>45</v>
      </c>
      <c r="N54" s="27">
        <v>7833.23</v>
      </c>
      <c r="O54" s="154">
        <v>14507.57</v>
      </c>
      <c r="P54" s="28">
        <v>149</v>
      </c>
      <c r="Q54" s="28">
        <v>0</v>
      </c>
      <c r="R54" s="28">
        <v>0</v>
      </c>
      <c r="S54" s="28">
        <v>0</v>
      </c>
      <c r="T54" s="28">
        <v>0</v>
      </c>
      <c r="U54" s="28">
        <v>1682.42</v>
      </c>
      <c r="V54" s="28">
        <v>10</v>
      </c>
      <c r="W54" s="28">
        <v>345.32411554548929</v>
      </c>
      <c r="X54" s="28">
        <v>1</v>
      </c>
      <c r="Y54" s="201">
        <v>16535.31411554549</v>
      </c>
      <c r="Z54" s="204">
        <v>24368.54411554549</v>
      </c>
      <c r="AA54" s="155">
        <f t="shared" si="6"/>
        <v>33766.097855850137</v>
      </c>
      <c r="AB54" s="217">
        <f t="shared" si="7"/>
        <v>0</v>
      </c>
      <c r="AC54" s="212">
        <v>33766.097855850137</v>
      </c>
      <c r="AD54" s="183">
        <f t="shared" si="2"/>
        <v>0.41917423569127177</v>
      </c>
      <c r="AE54" s="188">
        <v>-1395.63</v>
      </c>
      <c r="AF54" s="191">
        <f t="shared" si="3"/>
        <v>32370.467855850136</v>
      </c>
      <c r="AG54" s="32"/>
      <c r="AH54" s="32"/>
      <c r="AI54" s="32"/>
    </row>
    <row r="55" spans="1:35" s="4" customFormat="1" x14ac:dyDescent="0.2">
      <c r="A55" s="22">
        <v>47</v>
      </c>
      <c r="B55" s="23" t="s">
        <v>73</v>
      </c>
      <c r="C55" s="24">
        <v>27984.03620502133</v>
      </c>
      <c r="D55" s="25">
        <v>2848.8500000000004</v>
      </c>
      <c r="E55" s="26">
        <v>7.48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95.839862311200037</v>
      </c>
      <c r="M55" s="26">
        <v>2</v>
      </c>
      <c r="N55" s="27">
        <v>2944.6898623112006</v>
      </c>
      <c r="O55" s="154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3412.57</v>
      </c>
      <c r="V55" s="28">
        <v>20</v>
      </c>
      <c r="W55" s="28">
        <v>13739.68</v>
      </c>
      <c r="X55" s="28">
        <v>2</v>
      </c>
      <c r="Y55" s="201">
        <v>17152.25</v>
      </c>
      <c r="Z55" s="204">
        <v>20096.939862311199</v>
      </c>
      <c r="AA55" s="155">
        <f t="shared" si="6"/>
        <v>7887.0963427101306</v>
      </c>
      <c r="AB55" s="217">
        <f t="shared" si="7"/>
        <v>0</v>
      </c>
      <c r="AC55" s="212">
        <v>7887.0963427101306</v>
      </c>
      <c r="AD55" s="183">
        <f t="shared" si="2"/>
        <v>0.71815729922137161</v>
      </c>
      <c r="AE55" s="188">
        <v>-4179.12</v>
      </c>
      <c r="AF55" s="191">
        <f t="shared" si="3"/>
        <v>3707.9763427101307</v>
      </c>
      <c r="AG55" s="32"/>
      <c r="AH55" s="32"/>
      <c r="AI55" s="32"/>
    </row>
    <row r="56" spans="1:35" s="4" customFormat="1" x14ac:dyDescent="0.2">
      <c r="A56" s="33">
        <v>48</v>
      </c>
      <c r="B56" s="23" t="s">
        <v>74</v>
      </c>
      <c r="C56" s="24">
        <v>39475.157989336614</v>
      </c>
      <c r="D56" s="25">
        <v>829.92000000000166</v>
      </c>
      <c r="E56" s="26">
        <v>3.4</v>
      </c>
      <c r="F56" s="26">
        <v>797.67</v>
      </c>
      <c r="G56" s="26">
        <v>3.5</v>
      </c>
      <c r="H56" s="26">
        <v>0</v>
      </c>
      <c r="I56" s="26">
        <v>0</v>
      </c>
      <c r="J56" s="26">
        <v>0</v>
      </c>
      <c r="K56" s="26">
        <v>0</v>
      </c>
      <c r="L56" s="26">
        <v>5101.8046751123129</v>
      </c>
      <c r="M56" s="26">
        <v>48.2</v>
      </c>
      <c r="N56" s="27">
        <v>6729.3946751123149</v>
      </c>
      <c r="O56" s="154">
        <v>46038.39</v>
      </c>
      <c r="P56" s="28">
        <v>83.88</v>
      </c>
      <c r="Q56" s="28">
        <v>0</v>
      </c>
      <c r="R56" s="28">
        <v>0</v>
      </c>
      <c r="S56" s="28">
        <v>0</v>
      </c>
      <c r="T56" s="28">
        <v>0</v>
      </c>
      <c r="U56" s="28">
        <v>4246.8899999999994</v>
      </c>
      <c r="V56" s="28">
        <v>42</v>
      </c>
      <c r="W56" s="28">
        <v>0</v>
      </c>
      <c r="X56" s="28">
        <v>0</v>
      </c>
      <c r="Y56" s="201">
        <v>50285.279999999999</v>
      </c>
      <c r="Z56" s="204">
        <v>57014.674675112314</v>
      </c>
      <c r="AA56" s="155">
        <f t="shared" si="6"/>
        <v>0</v>
      </c>
      <c r="AB56" s="217">
        <f t="shared" si="7"/>
        <v>-17539.516685775699</v>
      </c>
      <c r="AC56" s="212">
        <v>-17539.516685775699</v>
      </c>
      <c r="AD56" s="183">
        <f t="shared" si="2"/>
        <v>1.4443178337757034</v>
      </c>
      <c r="AE56" s="188">
        <v>2265.33</v>
      </c>
      <c r="AF56" s="191">
        <f t="shared" si="3"/>
        <v>-15274.1866857757</v>
      </c>
      <c r="AG56" s="32"/>
      <c r="AH56" s="32"/>
      <c r="AI56" s="32"/>
    </row>
    <row r="57" spans="1:35" s="4" customFormat="1" x14ac:dyDescent="0.2">
      <c r="A57" s="22">
        <v>49</v>
      </c>
      <c r="B57" s="23" t="s">
        <v>75</v>
      </c>
      <c r="C57" s="24">
        <v>47531.706289285343</v>
      </c>
      <c r="D57" s="25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3517.47</v>
      </c>
      <c r="M57" s="26">
        <v>15.3</v>
      </c>
      <c r="N57" s="27">
        <v>3517.47</v>
      </c>
      <c r="O57" s="154">
        <v>20852.89</v>
      </c>
      <c r="P57" s="28">
        <v>103.72</v>
      </c>
      <c r="Q57" s="28">
        <v>0</v>
      </c>
      <c r="R57" s="28">
        <v>0</v>
      </c>
      <c r="S57" s="28">
        <v>0</v>
      </c>
      <c r="T57" s="28">
        <v>0</v>
      </c>
      <c r="U57" s="28">
        <v>2465.0500000000002</v>
      </c>
      <c r="V57" s="28">
        <v>20</v>
      </c>
      <c r="W57" s="28">
        <v>2309.36</v>
      </c>
      <c r="X57" s="28">
        <v>1</v>
      </c>
      <c r="Y57" s="201">
        <v>25627.3</v>
      </c>
      <c r="Z57" s="204">
        <v>29144.77</v>
      </c>
      <c r="AA57" s="155">
        <f t="shared" si="6"/>
        <v>18386.936289285342</v>
      </c>
      <c r="AB57" s="217">
        <f t="shared" si="7"/>
        <v>0</v>
      </c>
      <c r="AC57" s="212">
        <v>18386.936289285342</v>
      </c>
      <c r="AD57" s="183">
        <f t="shared" si="2"/>
        <v>0.61316481724052585</v>
      </c>
      <c r="AE57" s="188">
        <v>3279.83</v>
      </c>
      <c r="AF57" s="191">
        <f t="shared" si="3"/>
        <v>21666.76628928534</v>
      </c>
      <c r="AG57" s="32"/>
      <c r="AH57" s="32"/>
      <c r="AI57" s="32"/>
    </row>
    <row r="58" spans="1:35" s="4" customFormat="1" x14ac:dyDescent="0.2">
      <c r="A58" s="33">
        <v>50</v>
      </c>
      <c r="B58" s="23" t="s">
        <v>76</v>
      </c>
      <c r="C58" s="24">
        <v>79153.880208340139</v>
      </c>
      <c r="D58" s="25">
        <v>1295.96</v>
      </c>
      <c r="E58" s="26">
        <v>5</v>
      </c>
      <c r="F58" s="26">
        <v>0</v>
      </c>
      <c r="G58" s="26">
        <v>0</v>
      </c>
      <c r="H58" s="26">
        <v>57291.89</v>
      </c>
      <c r="I58" s="26">
        <v>1</v>
      </c>
      <c r="J58" s="26">
        <v>0</v>
      </c>
      <c r="K58" s="26">
        <v>0</v>
      </c>
      <c r="L58" s="26">
        <v>4694.47</v>
      </c>
      <c r="M58" s="26">
        <v>30.8</v>
      </c>
      <c r="N58" s="27">
        <v>63282.32</v>
      </c>
      <c r="O58" s="154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4614.26</v>
      </c>
      <c r="V58" s="28">
        <v>35</v>
      </c>
      <c r="W58" s="28">
        <v>0</v>
      </c>
      <c r="X58" s="28">
        <v>0</v>
      </c>
      <c r="Y58" s="201">
        <v>4614.26</v>
      </c>
      <c r="Z58" s="204">
        <v>67896.58</v>
      </c>
      <c r="AA58" s="155">
        <f t="shared" si="6"/>
        <v>11257.300208340137</v>
      </c>
      <c r="AB58" s="217">
        <f t="shared" si="7"/>
        <v>0</v>
      </c>
      <c r="AC58" s="212">
        <v>11257.300208340137</v>
      </c>
      <c r="AD58" s="183">
        <f t="shared" si="2"/>
        <v>0.85777955321065869</v>
      </c>
      <c r="AE58" s="188">
        <v>20321.990000000002</v>
      </c>
      <c r="AF58" s="191">
        <f t="shared" si="3"/>
        <v>31579.290208340139</v>
      </c>
      <c r="AG58" s="32"/>
      <c r="AH58" s="32"/>
      <c r="AI58" s="32"/>
    </row>
    <row r="59" spans="1:35" s="4" customFormat="1" x14ac:dyDescent="0.2">
      <c r="A59" s="22">
        <v>51</v>
      </c>
      <c r="B59" s="23" t="s">
        <v>77</v>
      </c>
      <c r="C59" s="24">
        <v>39760.594538593046</v>
      </c>
      <c r="D59" s="25">
        <v>921.30000000000064</v>
      </c>
      <c r="E59" s="26">
        <v>14.4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69.22</v>
      </c>
      <c r="M59" s="26">
        <v>2.2999999999999998</v>
      </c>
      <c r="N59" s="27">
        <v>990.52000000000066</v>
      </c>
      <c r="O59" s="154">
        <v>27707.059999999998</v>
      </c>
      <c r="P59" s="28">
        <v>172.7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01">
        <v>27707.059999999998</v>
      </c>
      <c r="Z59" s="204">
        <v>28697.579999999998</v>
      </c>
      <c r="AA59" s="155">
        <f t="shared" si="6"/>
        <v>11063.014538593048</v>
      </c>
      <c r="AB59" s="217">
        <f t="shared" si="7"/>
        <v>0</v>
      </c>
      <c r="AC59" s="212">
        <v>11063.014538593048</v>
      </c>
      <c r="AD59" s="183">
        <f t="shared" si="2"/>
        <v>0.72175932812435961</v>
      </c>
      <c r="AE59" s="188">
        <v>8144.94</v>
      </c>
      <c r="AF59" s="191">
        <f t="shared" si="3"/>
        <v>19207.954538593047</v>
      </c>
      <c r="AG59" s="32"/>
      <c r="AH59" s="32"/>
      <c r="AI59" s="32"/>
    </row>
    <row r="60" spans="1:35" s="4" customFormat="1" x14ac:dyDescent="0.2">
      <c r="A60" s="33">
        <v>52</v>
      </c>
      <c r="B60" s="23" t="s">
        <v>78</v>
      </c>
      <c r="C60" s="24">
        <v>23199.591458749495</v>
      </c>
      <c r="D60" s="25">
        <v>396.86</v>
      </c>
      <c r="E60" s="26">
        <v>1.92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867.25986231120055</v>
      </c>
      <c r="M60" s="26">
        <v>11.5</v>
      </c>
      <c r="N60" s="27">
        <v>1264.1198623112004</v>
      </c>
      <c r="O60" s="154">
        <v>0</v>
      </c>
      <c r="P60" s="28">
        <v>0</v>
      </c>
      <c r="Q60" s="28">
        <v>0</v>
      </c>
      <c r="R60" s="28">
        <v>0</v>
      </c>
      <c r="S60" s="28">
        <v>52159.13</v>
      </c>
      <c r="T60" s="28">
        <v>1</v>
      </c>
      <c r="U60" s="28">
        <v>0</v>
      </c>
      <c r="V60" s="28">
        <v>0</v>
      </c>
      <c r="W60" s="28">
        <v>19087.82</v>
      </c>
      <c r="X60" s="28">
        <v>9.1999999999999993</v>
      </c>
      <c r="Y60" s="201">
        <v>71246.95</v>
      </c>
      <c r="Z60" s="204">
        <v>72511.069862311197</v>
      </c>
      <c r="AA60" s="155">
        <f t="shared" si="6"/>
        <v>0</v>
      </c>
      <c r="AB60" s="217">
        <f t="shared" si="7"/>
        <v>-49311.478403561705</v>
      </c>
      <c r="AC60" s="212">
        <v>-49311.478403561705</v>
      </c>
      <c r="AD60" s="183">
        <f t="shared" si="2"/>
        <v>3.1255321884112046</v>
      </c>
      <c r="AE60" s="188">
        <v>1654.57</v>
      </c>
      <c r="AF60" s="191">
        <f t="shared" si="3"/>
        <v>-47656.908403561705</v>
      </c>
      <c r="AG60" s="32"/>
      <c r="AH60" s="32"/>
      <c r="AI60" s="32"/>
    </row>
    <row r="61" spans="1:35" s="4" customFormat="1" x14ac:dyDescent="0.2">
      <c r="A61" s="22">
        <v>53</v>
      </c>
      <c r="B61" s="23" t="s">
        <v>79</v>
      </c>
      <c r="C61" s="24">
        <v>39342.496038117497</v>
      </c>
      <c r="D61" s="25">
        <v>866.68</v>
      </c>
      <c r="E61" s="26">
        <v>12.62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1505.2134222134819</v>
      </c>
      <c r="M61" s="26">
        <v>7</v>
      </c>
      <c r="N61" s="27">
        <v>2371.8934222134817</v>
      </c>
      <c r="O61" s="154">
        <v>7385.8</v>
      </c>
      <c r="P61" s="28">
        <v>71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1266.77</v>
      </c>
      <c r="X61" s="28">
        <v>2</v>
      </c>
      <c r="Y61" s="201">
        <v>8652.57</v>
      </c>
      <c r="Z61" s="204">
        <v>11024.463422213481</v>
      </c>
      <c r="AA61" s="155">
        <f t="shared" si="6"/>
        <v>28318.032615904016</v>
      </c>
      <c r="AB61" s="217">
        <f t="shared" si="7"/>
        <v>0</v>
      </c>
      <c r="AC61" s="212">
        <v>28318.032615904016</v>
      </c>
      <c r="AD61" s="183">
        <f t="shared" si="2"/>
        <v>0.28021769161601451</v>
      </c>
      <c r="AE61" s="188">
        <v>-3940.7</v>
      </c>
      <c r="AF61" s="191">
        <f t="shared" si="3"/>
        <v>24377.332615904015</v>
      </c>
      <c r="AG61" s="32"/>
      <c r="AH61" s="32"/>
      <c r="AI61" s="32"/>
    </row>
    <row r="62" spans="1:35" s="4" customFormat="1" x14ac:dyDescent="0.2">
      <c r="A62" s="33">
        <v>54</v>
      </c>
      <c r="B62" s="23" t="s">
        <v>80</v>
      </c>
      <c r="C62" s="24">
        <v>38732.697706058927</v>
      </c>
      <c r="D62" s="25">
        <v>0</v>
      </c>
      <c r="E62" s="26">
        <v>0</v>
      </c>
      <c r="F62" s="26">
        <v>1987.6599999999999</v>
      </c>
      <c r="G62" s="26">
        <v>15</v>
      </c>
      <c r="H62" s="26">
        <v>0</v>
      </c>
      <c r="I62" s="26">
        <v>0</v>
      </c>
      <c r="J62" s="26">
        <v>0</v>
      </c>
      <c r="K62" s="26">
        <v>0</v>
      </c>
      <c r="L62" s="26">
        <v>1734.97342221348</v>
      </c>
      <c r="M62" s="26">
        <v>19</v>
      </c>
      <c r="N62" s="27">
        <v>3722.6334222134801</v>
      </c>
      <c r="O62" s="154">
        <v>0</v>
      </c>
      <c r="P62" s="28">
        <v>0</v>
      </c>
      <c r="Q62" s="28">
        <v>5583.35</v>
      </c>
      <c r="R62" s="28">
        <v>8.6999999999999993</v>
      </c>
      <c r="S62" s="28">
        <v>0</v>
      </c>
      <c r="T62" s="28">
        <v>0</v>
      </c>
      <c r="U62" s="28">
        <v>0</v>
      </c>
      <c r="V62" s="28">
        <v>0</v>
      </c>
      <c r="W62" s="28">
        <v>28258.75</v>
      </c>
      <c r="X62" s="28">
        <v>5.8</v>
      </c>
      <c r="Y62" s="201">
        <v>33842.1</v>
      </c>
      <c r="Z62" s="204">
        <v>37564.733422213481</v>
      </c>
      <c r="AA62" s="155">
        <f t="shared" si="6"/>
        <v>1167.9642838454456</v>
      </c>
      <c r="AB62" s="217">
        <f t="shared" si="7"/>
        <v>0</v>
      </c>
      <c r="AC62" s="212">
        <v>1167.9642838454456</v>
      </c>
      <c r="AD62" s="183">
        <f t="shared" si="2"/>
        <v>0.96984552192287032</v>
      </c>
      <c r="AE62" s="188">
        <v>-3193.02</v>
      </c>
      <c r="AF62" s="191">
        <f t="shared" si="3"/>
        <v>-2025.0557161545544</v>
      </c>
      <c r="AG62" s="32"/>
      <c r="AH62" s="32"/>
      <c r="AI62" s="32"/>
    </row>
    <row r="63" spans="1:35" s="4" customFormat="1" x14ac:dyDescent="0.2">
      <c r="A63" s="22">
        <v>55</v>
      </c>
      <c r="B63" s="23" t="s">
        <v>81</v>
      </c>
      <c r="C63" s="24">
        <v>19377.798228524647</v>
      </c>
      <c r="D63" s="25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2725.6481087687248</v>
      </c>
      <c r="M63" s="26">
        <v>4</v>
      </c>
      <c r="N63" s="27">
        <v>2725.6481087687248</v>
      </c>
      <c r="O63" s="154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01">
        <v>0</v>
      </c>
      <c r="Z63" s="204">
        <v>2725.6481087687248</v>
      </c>
      <c r="AA63" s="155">
        <f t="shared" si="6"/>
        <v>16652.150119755923</v>
      </c>
      <c r="AB63" s="217">
        <f t="shared" si="7"/>
        <v>0</v>
      </c>
      <c r="AC63" s="212">
        <v>16652.150119755923</v>
      </c>
      <c r="AD63" s="183">
        <f t="shared" si="2"/>
        <v>0.14065829753333361</v>
      </c>
      <c r="AE63" s="188">
        <v>9584.2800000000007</v>
      </c>
      <c r="AF63" s="191">
        <f t="shared" si="3"/>
        <v>26236.430119755925</v>
      </c>
      <c r="AG63" s="32"/>
      <c r="AH63" s="32"/>
      <c r="AI63" s="32"/>
    </row>
    <row r="64" spans="1:35" s="4" customFormat="1" x14ac:dyDescent="0.2">
      <c r="A64" s="33">
        <v>56</v>
      </c>
      <c r="B64" s="23" t="s">
        <v>82</v>
      </c>
      <c r="C64" s="24">
        <v>17307.89777743621</v>
      </c>
      <c r="D64" s="25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2168.7714930408565</v>
      </c>
      <c r="M64" s="26">
        <v>98.64</v>
      </c>
      <c r="N64" s="27">
        <v>2168.7714930408565</v>
      </c>
      <c r="O64" s="154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01">
        <v>0</v>
      </c>
      <c r="Z64" s="204">
        <v>2168.7714930408565</v>
      </c>
      <c r="AA64" s="155">
        <f t="shared" si="6"/>
        <v>15139.126284395354</v>
      </c>
      <c r="AB64" s="217">
        <f t="shared" si="7"/>
        <v>0</v>
      </c>
      <c r="AC64" s="212">
        <v>15139.126284395354</v>
      </c>
      <c r="AD64" s="183">
        <f t="shared" si="2"/>
        <v>0.12530530980303217</v>
      </c>
      <c r="AE64" s="188">
        <v>7603.66</v>
      </c>
      <c r="AF64" s="191">
        <f t="shared" si="3"/>
        <v>22742.786284395355</v>
      </c>
      <c r="AG64" s="32"/>
      <c r="AH64" s="32"/>
      <c r="AI64" s="32"/>
    </row>
    <row r="65" spans="1:35" s="4" customFormat="1" x14ac:dyDescent="0.2">
      <c r="A65" s="22">
        <v>57</v>
      </c>
      <c r="B65" s="23" t="s">
        <v>83</v>
      </c>
      <c r="C65" s="24">
        <v>35310.392597746562</v>
      </c>
      <c r="D65" s="25">
        <v>341.06</v>
      </c>
      <c r="E65" s="26">
        <v>1</v>
      </c>
      <c r="F65" s="26">
        <v>1245.6600000000001</v>
      </c>
      <c r="G65" s="26">
        <v>10</v>
      </c>
      <c r="H65" s="26">
        <v>38909.769999999997</v>
      </c>
      <c r="I65" s="26">
        <v>2</v>
      </c>
      <c r="J65" s="26">
        <v>0</v>
      </c>
      <c r="K65" s="26">
        <v>0</v>
      </c>
      <c r="L65" s="26">
        <v>4254.190803895277</v>
      </c>
      <c r="M65" s="26">
        <v>101.84</v>
      </c>
      <c r="N65" s="27">
        <v>44750.680803895273</v>
      </c>
      <c r="O65" s="154">
        <v>0</v>
      </c>
      <c r="P65" s="28">
        <v>0</v>
      </c>
      <c r="Q65" s="28">
        <v>4500.4799999999996</v>
      </c>
      <c r="R65" s="28">
        <v>10.1</v>
      </c>
      <c r="S65" s="28">
        <v>0</v>
      </c>
      <c r="T65" s="28">
        <v>0</v>
      </c>
      <c r="U65" s="28">
        <v>3044.55</v>
      </c>
      <c r="V65" s="28">
        <v>19</v>
      </c>
      <c r="W65" s="28">
        <v>0</v>
      </c>
      <c r="X65" s="28">
        <v>0</v>
      </c>
      <c r="Y65" s="201">
        <v>7545.0300000000007</v>
      </c>
      <c r="Z65" s="204">
        <v>52295.710803895272</v>
      </c>
      <c r="AA65" s="155">
        <f t="shared" si="6"/>
        <v>0</v>
      </c>
      <c r="AB65" s="217">
        <f t="shared" si="7"/>
        <v>-16985.31820614871</v>
      </c>
      <c r="AC65" s="212">
        <v>-16985.31820614871</v>
      </c>
      <c r="AD65" s="183">
        <f t="shared" si="2"/>
        <v>1.4810288687425321</v>
      </c>
      <c r="AE65" s="188">
        <v>10483.16</v>
      </c>
      <c r="AF65" s="191">
        <f t="shared" si="3"/>
        <v>-6502.1582061487097</v>
      </c>
      <c r="AG65" s="32"/>
      <c r="AH65" s="32"/>
      <c r="AI65" s="32"/>
    </row>
    <row r="66" spans="1:35" s="4" customFormat="1" x14ac:dyDescent="0.2">
      <c r="A66" s="33">
        <v>58</v>
      </c>
      <c r="B66" s="23" t="s">
        <v>84</v>
      </c>
      <c r="C66" s="24">
        <v>64380.474749748217</v>
      </c>
      <c r="D66" s="25">
        <v>533.29</v>
      </c>
      <c r="E66" s="26">
        <v>6</v>
      </c>
      <c r="F66" s="26">
        <v>0</v>
      </c>
      <c r="G66" s="26">
        <v>0</v>
      </c>
      <c r="H66" s="26">
        <v>38928.399999999994</v>
      </c>
      <c r="I66" s="26">
        <v>2</v>
      </c>
      <c r="J66" s="26">
        <v>0</v>
      </c>
      <c r="K66" s="26">
        <v>0</v>
      </c>
      <c r="L66" s="26">
        <v>8938.4662058429149</v>
      </c>
      <c r="M66" s="26">
        <v>92.51</v>
      </c>
      <c r="N66" s="27">
        <v>48400.156205842912</v>
      </c>
      <c r="O66" s="154">
        <v>0</v>
      </c>
      <c r="P66" s="28">
        <v>0</v>
      </c>
      <c r="Q66" s="28">
        <v>19051.64</v>
      </c>
      <c r="R66" s="28">
        <v>108</v>
      </c>
      <c r="S66" s="28">
        <v>0</v>
      </c>
      <c r="T66" s="28">
        <v>0</v>
      </c>
      <c r="U66" s="28">
        <v>3159.37</v>
      </c>
      <c r="V66" s="28">
        <v>22</v>
      </c>
      <c r="W66" s="28">
        <v>0</v>
      </c>
      <c r="X66" s="28">
        <v>0</v>
      </c>
      <c r="Y66" s="201">
        <v>22211.01</v>
      </c>
      <c r="Z66" s="204">
        <v>70611.166205842906</v>
      </c>
      <c r="AA66" s="155">
        <f t="shared" si="6"/>
        <v>0</v>
      </c>
      <c r="AB66" s="217">
        <f t="shared" si="7"/>
        <v>-6230.6914560946898</v>
      </c>
      <c r="AC66" s="212">
        <v>-6230.6914560946898</v>
      </c>
      <c r="AD66" s="183">
        <f t="shared" si="2"/>
        <v>1.0967792095400641</v>
      </c>
      <c r="AE66" s="188">
        <v>2722.53</v>
      </c>
      <c r="AF66" s="191">
        <f t="shared" si="3"/>
        <v>-3508.1614560946896</v>
      </c>
      <c r="AG66" s="32"/>
      <c r="AH66" s="32"/>
      <c r="AI66" s="32"/>
    </row>
    <row r="67" spans="1:35" s="4" customFormat="1" x14ac:dyDescent="0.2">
      <c r="A67" s="22">
        <v>59</v>
      </c>
      <c r="B67" s="23" t="s">
        <v>85</v>
      </c>
      <c r="C67" s="24">
        <v>30689.287239225399</v>
      </c>
      <c r="D67" s="25">
        <v>3375.99</v>
      </c>
      <c r="E67" s="26">
        <v>11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1354.7629860817117</v>
      </c>
      <c r="M67" s="26">
        <v>3.24</v>
      </c>
      <c r="N67" s="27">
        <v>4730.7529860817112</v>
      </c>
      <c r="O67" s="154">
        <v>38149.980000000003</v>
      </c>
      <c r="P67" s="28">
        <v>365</v>
      </c>
      <c r="Q67" s="28">
        <v>11690.54</v>
      </c>
      <c r="R67" s="28">
        <v>29.1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01">
        <v>49840.520000000004</v>
      </c>
      <c r="Z67" s="204">
        <v>54571.272986081713</v>
      </c>
      <c r="AA67" s="155">
        <f t="shared" si="6"/>
        <v>0</v>
      </c>
      <c r="AB67" s="217">
        <f t="shared" si="7"/>
        <v>-23881.985746856313</v>
      </c>
      <c r="AC67" s="212">
        <v>-23881.985746856313</v>
      </c>
      <c r="AD67" s="183">
        <f t="shared" si="2"/>
        <v>1.7781863932092774</v>
      </c>
      <c r="AE67" s="188">
        <v>11011.22</v>
      </c>
      <c r="AF67" s="191">
        <f t="shared" si="3"/>
        <v>-12870.765746856314</v>
      </c>
      <c r="AG67" s="32"/>
      <c r="AH67" s="32"/>
      <c r="AI67" s="32"/>
    </row>
    <row r="68" spans="1:35" s="4" customFormat="1" x14ac:dyDescent="0.2">
      <c r="A68" s="33">
        <v>60</v>
      </c>
      <c r="B68" s="23" t="s">
        <v>86</v>
      </c>
      <c r="C68" s="24">
        <v>33426.280231713754</v>
      </c>
      <c r="D68" s="25">
        <v>1041.52</v>
      </c>
      <c r="E68" s="26">
        <v>4.4000000000000004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2274.1546751123219</v>
      </c>
      <c r="M68" s="26">
        <v>20.8</v>
      </c>
      <c r="N68" s="27">
        <v>3315.6746751123219</v>
      </c>
      <c r="O68" s="154">
        <v>13429.52</v>
      </c>
      <c r="P68" s="28">
        <v>34.72</v>
      </c>
      <c r="Q68" s="28">
        <v>0</v>
      </c>
      <c r="R68" s="28">
        <v>0</v>
      </c>
      <c r="S68" s="28">
        <v>0</v>
      </c>
      <c r="T68" s="28">
        <v>0</v>
      </c>
      <c r="U68" s="28">
        <v>2942.93</v>
      </c>
      <c r="V68" s="28">
        <v>17</v>
      </c>
      <c r="W68" s="28">
        <v>0</v>
      </c>
      <c r="X68" s="28">
        <v>0</v>
      </c>
      <c r="Y68" s="201">
        <v>16372.449999999999</v>
      </c>
      <c r="Z68" s="204">
        <v>19688.124675112322</v>
      </c>
      <c r="AA68" s="155">
        <f t="shared" si="6"/>
        <v>13738.155556601432</v>
      </c>
      <c r="AB68" s="217">
        <f t="shared" si="7"/>
        <v>0</v>
      </c>
      <c r="AC68" s="212">
        <v>13738.155556601432</v>
      </c>
      <c r="AD68" s="183">
        <f t="shared" si="2"/>
        <v>0.58900136475349951</v>
      </c>
      <c r="AE68" s="188">
        <v>2372.85</v>
      </c>
      <c r="AF68" s="191">
        <f t="shared" si="3"/>
        <v>16111.005556601433</v>
      </c>
      <c r="AG68" s="32"/>
      <c r="AH68" s="32"/>
      <c r="AI68" s="32"/>
    </row>
    <row r="69" spans="1:35" s="4" customFormat="1" x14ac:dyDescent="0.2">
      <c r="A69" s="22">
        <v>61</v>
      </c>
      <c r="B69" s="23" t="s">
        <v>87</v>
      </c>
      <c r="C69" s="24">
        <v>49613.823422266607</v>
      </c>
      <c r="D69" s="25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7635.48</v>
      </c>
      <c r="M69" s="26">
        <v>78.5</v>
      </c>
      <c r="N69" s="27">
        <v>7635.48</v>
      </c>
      <c r="O69" s="154">
        <v>22461.94</v>
      </c>
      <c r="P69" s="28">
        <v>40.44</v>
      </c>
      <c r="Q69" s="28">
        <v>0</v>
      </c>
      <c r="R69" s="28">
        <v>0</v>
      </c>
      <c r="S69" s="28">
        <v>0</v>
      </c>
      <c r="T69" s="28">
        <v>0</v>
      </c>
      <c r="U69" s="28">
        <v>24909.68</v>
      </c>
      <c r="V69" s="28">
        <v>10</v>
      </c>
      <c r="W69" s="28">
        <v>0</v>
      </c>
      <c r="X69" s="28">
        <v>0</v>
      </c>
      <c r="Y69" s="201">
        <v>47371.619999999995</v>
      </c>
      <c r="Z69" s="204">
        <v>55007.099999999991</v>
      </c>
      <c r="AA69" s="155">
        <f t="shared" si="6"/>
        <v>0</v>
      </c>
      <c r="AB69" s="217">
        <f t="shared" si="7"/>
        <v>-5393.2765777333843</v>
      </c>
      <c r="AC69" s="212">
        <v>-5393.2765777333843</v>
      </c>
      <c r="AD69" s="183">
        <f t="shared" si="2"/>
        <v>1.1087051189711956</v>
      </c>
      <c r="AE69" s="188">
        <v>8755.2199999999993</v>
      </c>
      <c r="AF69" s="191">
        <f t="shared" si="3"/>
        <v>3361.943422266615</v>
      </c>
      <c r="AG69" s="32"/>
      <c r="AH69" s="32"/>
      <c r="AI69" s="32"/>
    </row>
    <row r="70" spans="1:35" s="4" customFormat="1" x14ac:dyDescent="0.2">
      <c r="A70" s="33">
        <v>62</v>
      </c>
      <c r="B70" s="23" t="s">
        <v>88</v>
      </c>
      <c r="C70" s="24">
        <v>77451.569665286035</v>
      </c>
      <c r="D70" s="25">
        <v>622.95000000000005</v>
      </c>
      <c r="E70" s="26">
        <v>2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1922.1146751123206</v>
      </c>
      <c r="M70" s="26">
        <v>12.8</v>
      </c>
      <c r="N70" s="27">
        <v>2545.0646751123204</v>
      </c>
      <c r="O70" s="154">
        <v>6362.8</v>
      </c>
      <c r="P70" s="28">
        <v>45.3</v>
      </c>
      <c r="Q70" s="28">
        <v>5877.59</v>
      </c>
      <c r="R70" s="28">
        <v>12.45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01">
        <v>12240.39</v>
      </c>
      <c r="Z70" s="204">
        <v>14785.45467511232</v>
      </c>
      <c r="AA70" s="155">
        <f t="shared" si="6"/>
        <v>62666.114990173715</v>
      </c>
      <c r="AB70" s="217">
        <f t="shared" si="7"/>
        <v>0</v>
      </c>
      <c r="AC70" s="212">
        <v>62666.114990173715</v>
      </c>
      <c r="AD70" s="183">
        <f t="shared" si="2"/>
        <v>0.19089935477110406</v>
      </c>
      <c r="AE70" s="188">
        <v>1369.22</v>
      </c>
      <c r="AF70" s="191">
        <f t="shared" si="3"/>
        <v>64035.334990173717</v>
      </c>
      <c r="AG70" s="32"/>
      <c r="AH70" s="32"/>
      <c r="AI70" s="32"/>
    </row>
    <row r="71" spans="1:35" s="4" customFormat="1" x14ac:dyDescent="0.2">
      <c r="A71" s="22">
        <v>63</v>
      </c>
      <c r="B71" s="23" t="s">
        <v>89</v>
      </c>
      <c r="C71" s="24">
        <v>16813.063926026967</v>
      </c>
      <c r="D71" s="25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982.78</v>
      </c>
      <c r="M71" s="26">
        <v>13.7</v>
      </c>
      <c r="N71" s="27">
        <v>982.78</v>
      </c>
      <c r="O71" s="154">
        <v>0</v>
      </c>
      <c r="P71" s="28">
        <v>0</v>
      </c>
      <c r="Q71" s="28">
        <v>6627.05</v>
      </c>
      <c r="R71" s="28">
        <v>14.4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01">
        <v>6627.05</v>
      </c>
      <c r="Z71" s="204">
        <v>7609.83</v>
      </c>
      <c r="AA71" s="155">
        <f t="shared" si="6"/>
        <v>9203.2339260269673</v>
      </c>
      <c r="AB71" s="217">
        <f t="shared" si="7"/>
        <v>0</v>
      </c>
      <c r="AC71" s="212">
        <v>9203.2339260269673</v>
      </c>
      <c r="AD71" s="183">
        <f t="shared" si="2"/>
        <v>0.45261411206673802</v>
      </c>
      <c r="AE71" s="188">
        <v>-4658.42</v>
      </c>
      <c r="AF71" s="191">
        <f t="shared" si="3"/>
        <v>4544.8139260269672</v>
      </c>
      <c r="AG71" s="32"/>
      <c r="AH71" s="32"/>
      <c r="AI71" s="32"/>
    </row>
    <row r="72" spans="1:35" s="4" customFormat="1" x14ac:dyDescent="0.2">
      <c r="A72" s="33">
        <v>64</v>
      </c>
      <c r="B72" s="23" t="s">
        <v>90</v>
      </c>
      <c r="C72" s="24">
        <v>63230.698849402863</v>
      </c>
      <c r="D72" s="25">
        <v>1182.98</v>
      </c>
      <c r="E72" s="26">
        <v>6.1</v>
      </c>
      <c r="F72" s="26">
        <v>5891.43</v>
      </c>
      <c r="G72" s="26">
        <v>45</v>
      </c>
      <c r="H72" s="26">
        <v>68479.240000000005</v>
      </c>
      <c r="I72" s="26">
        <v>1</v>
      </c>
      <c r="J72" s="26">
        <v>0</v>
      </c>
      <c r="K72" s="26">
        <v>0</v>
      </c>
      <c r="L72" s="26">
        <v>6562.28</v>
      </c>
      <c r="M72" s="26">
        <v>115.73</v>
      </c>
      <c r="N72" s="27">
        <v>82115.930000000008</v>
      </c>
      <c r="O72" s="154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4102.68</v>
      </c>
      <c r="V72" s="28">
        <v>28</v>
      </c>
      <c r="W72" s="28">
        <v>2968.433160422499</v>
      </c>
      <c r="X72" s="28">
        <v>3</v>
      </c>
      <c r="Y72" s="201">
        <v>7071.1131604224993</v>
      </c>
      <c r="Z72" s="204">
        <v>89187.043160422501</v>
      </c>
      <c r="AA72" s="155">
        <f t="shared" si="6"/>
        <v>0</v>
      </c>
      <c r="AB72" s="217">
        <f t="shared" si="7"/>
        <v>-25956.344311019639</v>
      </c>
      <c r="AC72" s="212">
        <v>-25956.344311019639</v>
      </c>
      <c r="AD72" s="183">
        <f t="shared" si="2"/>
        <v>1.410502252597905</v>
      </c>
      <c r="AE72" s="188">
        <v>-3924.23</v>
      </c>
      <c r="AF72" s="191">
        <f t="shared" si="3"/>
        <v>-29880.574311019638</v>
      </c>
      <c r="AG72" s="32"/>
      <c r="AH72" s="32"/>
      <c r="AI72" s="32"/>
    </row>
    <row r="73" spans="1:35" s="4" customFormat="1" x14ac:dyDescent="0.2">
      <c r="A73" s="22">
        <v>65</v>
      </c>
      <c r="B73" s="23" t="s">
        <v>91</v>
      </c>
      <c r="C73" s="24">
        <v>27253.155382772555</v>
      </c>
      <c r="D73" s="25">
        <v>0</v>
      </c>
      <c r="E73" s="26">
        <v>0</v>
      </c>
      <c r="F73" s="26">
        <v>276.31</v>
      </c>
      <c r="G73" s="26">
        <v>1</v>
      </c>
      <c r="H73" s="26">
        <v>0</v>
      </c>
      <c r="I73" s="26">
        <v>0</v>
      </c>
      <c r="J73" s="26">
        <v>0</v>
      </c>
      <c r="K73" s="26">
        <v>0</v>
      </c>
      <c r="L73" s="26">
        <v>1979.9330348972517</v>
      </c>
      <c r="M73" s="26">
        <v>2.64</v>
      </c>
      <c r="N73" s="27">
        <v>2256.2430348972516</v>
      </c>
      <c r="O73" s="154">
        <v>44898.439999999995</v>
      </c>
      <c r="P73" s="28">
        <v>511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11637.58</v>
      </c>
      <c r="X73" s="28">
        <v>118.7</v>
      </c>
      <c r="Y73" s="201">
        <v>56536.02</v>
      </c>
      <c r="Z73" s="204">
        <v>58792.263034897245</v>
      </c>
      <c r="AA73" s="155">
        <f t="shared" si="6"/>
        <v>0</v>
      </c>
      <c r="AB73" s="217">
        <f t="shared" si="7"/>
        <v>-31539.107652124691</v>
      </c>
      <c r="AC73" s="212">
        <v>-31539.107652124691</v>
      </c>
      <c r="AD73" s="183">
        <f t="shared" si="2"/>
        <v>2.1572644418290516</v>
      </c>
      <c r="AE73" s="188">
        <v>9350.9599999999991</v>
      </c>
      <c r="AF73" s="191">
        <f t="shared" si="3"/>
        <v>-22188.147652124691</v>
      </c>
      <c r="AG73" s="32"/>
      <c r="AH73" s="32"/>
      <c r="AI73" s="32"/>
    </row>
    <row r="74" spans="1:35" s="4" customFormat="1" x14ac:dyDescent="0.2">
      <c r="A74" s="33">
        <v>66</v>
      </c>
      <c r="B74" s="23" t="s">
        <v>92</v>
      </c>
      <c r="C74" s="24">
        <v>36372.325988138589</v>
      </c>
      <c r="D74" s="25">
        <v>2099.4</v>
      </c>
      <c r="E74" s="26">
        <v>5.2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3996.04</v>
      </c>
      <c r="M74" s="26">
        <v>4.0599999999999996</v>
      </c>
      <c r="N74" s="27">
        <v>6095.4400000000005</v>
      </c>
      <c r="O74" s="154">
        <v>34440.829999999994</v>
      </c>
      <c r="P74" s="28">
        <v>348.2</v>
      </c>
      <c r="Q74" s="28">
        <v>1189.78</v>
      </c>
      <c r="R74" s="28">
        <v>2</v>
      </c>
      <c r="S74" s="28">
        <v>0</v>
      </c>
      <c r="T74" s="28">
        <v>0</v>
      </c>
      <c r="U74" s="28">
        <v>0</v>
      </c>
      <c r="V74" s="28">
        <v>0</v>
      </c>
      <c r="W74" s="28">
        <v>10763.380000000001</v>
      </c>
      <c r="X74" s="28">
        <v>37.799999999999997</v>
      </c>
      <c r="Y74" s="201">
        <v>46393.989999999991</v>
      </c>
      <c r="Z74" s="204">
        <v>52489.429999999993</v>
      </c>
      <c r="AA74" s="155">
        <f t="shared" si="6"/>
        <v>0</v>
      </c>
      <c r="AB74" s="217">
        <f t="shared" si="7"/>
        <v>-16117.104011861404</v>
      </c>
      <c r="AC74" s="212">
        <v>-16117.104011861404</v>
      </c>
      <c r="AD74" s="183">
        <f t="shared" ref="AD74:AD137" si="8">Z74/C74</f>
        <v>1.4431144716210167</v>
      </c>
      <c r="AE74" s="188">
        <v>13040.8</v>
      </c>
      <c r="AF74" s="191">
        <f t="shared" ref="AF74:AF137" si="9">C74-Z74+AE74</f>
        <v>-3076.3040118614044</v>
      </c>
      <c r="AG74" s="32"/>
      <c r="AH74" s="32"/>
      <c r="AI74" s="32"/>
    </row>
    <row r="75" spans="1:35" s="4" customFormat="1" x14ac:dyDescent="0.2">
      <c r="A75" s="22">
        <v>67</v>
      </c>
      <c r="B75" s="23" t="s">
        <v>93</v>
      </c>
      <c r="C75" s="24">
        <v>33178.273569780409</v>
      </c>
      <c r="D75" s="25">
        <v>3497.11</v>
      </c>
      <c r="E75" s="26">
        <v>10.1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1362.02</v>
      </c>
      <c r="M75" s="26">
        <v>6.7</v>
      </c>
      <c r="N75" s="27">
        <v>4859.13</v>
      </c>
      <c r="O75" s="154">
        <v>2825.09</v>
      </c>
      <c r="P75" s="28">
        <v>24.8</v>
      </c>
      <c r="Q75" s="28">
        <v>2275.6799999999998</v>
      </c>
      <c r="R75" s="28">
        <v>3.8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01">
        <v>5100.7700000000004</v>
      </c>
      <c r="Z75" s="204">
        <v>9959.9000000000015</v>
      </c>
      <c r="AA75" s="155">
        <f t="shared" si="6"/>
        <v>23218.373569780408</v>
      </c>
      <c r="AB75" s="217">
        <f t="shared" si="7"/>
        <v>0</v>
      </c>
      <c r="AC75" s="212">
        <v>23218.373569780408</v>
      </c>
      <c r="AD75" s="183">
        <f t="shared" si="8"/>
        <v>0.30019343770411622</v>
      </c>
      <c r="AE75" s="188">
        <v>13839.47</v>
      </c>
      <c r="AF75" s="191">
        <f t="shared" si="9"/>
        <v>37057.843569780409</v>
      </c>
      <c r="AG75" s="32"/>
      <c r="AH75" s="32"/>
      <c r="AI75" s="32"/>
    </row>
    <row r="76" spans="1:35" s="4" customFormat="1" x14ac:dyDescent="0.2">
      <c r="A76" s="33">
        <v>68</v>
      </c>
      <c r="B76" s="23" t="s">
        <v>94</v>
      </c>
      <c r="C76" s="24">
        <v>62044.260587714351</v>
      </c>
      <c r="D76" s="25">
        <v>812.78000000000088</v>
      </c>
      <c r="E76" s="26">
        <v>4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2170.4947934667998</v>
      </c>
      <c r="M76" s="26">
        <v>11.4</v>
      </c>
      <c r="N76" s="27">
        <v>2983.2747934668005</v>
      </c>
      <c r="O76" s="154">
        <v>15703.91</v>
      </c>
      <c r="P76" s="28">
        <v>179.5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01">
        <v>15703.91</v>
      </c>
      <c r="Z76" s="204">
        <v>18687.1847934668</v>
      </c>
      <c r="AA76" s="155">
        <f t="shared" si="6"/>
        <v>43357.075794247547</v>
      </c>
      <c r="AB76" s="217">
        <f t="shared" si="7"/>
        <v>0</v>
      </c>
      <c r="AC76" s="212">
        <v>43357.075794247547</v>
      </c>
      <c r="AD76" s="183">
        <f t="shared" si="8"/>
        <v>0.30119119184357124</v>
      </c>
      <c r="AE76" s="188">
        <v>19666.43</v>
      </c>
      <c r="AF76" s="191">
        <f t="shared" si="9"/>
        <v>63023.505794247547</v>
      </c>
      <c r="AG76" s="32"/>
      <c r="AH76" s="32"/>
      <c r="AI76" s="32"/>
    </row>
    <row r="77" spans="1:35" s="4" customFormat="1" x14ac:dyDescent="0.2">
      <c r="A77" s="22">
        <v>69</v>
      </c>
      <c r="B77" s="23" t="s">
        <v>95</v>
      </c>
      <c r="C77" s="24">
        <v>48710.019302215798</v>
      </c>
      <c r="D77" s="25">
        <v>2414.1400000000003</v>
      </c>
      <c r="E77" s="26">
        <v>10.1</v>
      </c>
      <c r="F77" s="26">
        <v>0</v>
      </c>
      <c r="G77" s="26">
        <v>0</v>
      </c>
      <c r="H77" s="26">
        <v>68668.320000000007</v>
      </c>
      <c r="I77" s="26">
        <v>1</v>
      </c>
      <c r="J77" s="26">
        <v>0</v>
      </c>
      <c r="K77" s="26">
        <v>0</v>
      </c>
      <c r="L77" s="26">
        <v>5502.924793466781</v>
      </c>
      <c r="M77" s="26">
        <v>33.1</v>
      </c>
      <c r="N77" s="27">
        <v>76585.384793466787</v>
      </c>
      <c r="O77" s="154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5060.4799999999996</v>
      </c>
      <c r="V77" s="28">
        <v>30</v>
      </c>
      <c r="W77" s="28">
        <v>0</v>
      </c>
      <c r="X77" s="28">
        <v>0</v>
      </c>
      <c r="Y77" s="201">
        <v>5060.4799999999996</v>
      </c>
      <c r="Z77" s="204">
        <v>81645.864793466782</v>
      </c>
      <c r="AA77" s="155">
        <f t="shared" si="6"/>
        <v>0</v>
      </c>
      <c r="AB77" s="217">
        <f t="shared" si="7"/>
        <v>-32935.845491250984</v>
      </c>
      <c r="AC77" s="212">
        <v>-32935.845491250984</v>
      </c>
      <c r="AD77" s="183">
        <f t="shared" si="8"/>
        <v>1.6761616185553996</v>
      </c>
      <c r="AE77" s="188">
        <v>421.87</v>
      </c>
      <c r="AF77" s="191">
        <f t="shared" si="9"/>
        <v>-32513.975491250985</v>
      </c>
      <c r="AG77" s="32"/>
      <c r="AH77" s="32"/>
      <c r="AI77" s="32"/>
    </row>
    <row r="78" spans="1:35" s="4" customFormat="1" x14ac:dyDescent="0.2">
      <c r="A78" s="33">
        <v>70</v>
      </c>
      <c r="B78" s="23" t="s">
        <v>96</v>
      </c>
      <c r="C78" s="24">
        <v>44302.601598282185</v>
      </c>
      <c r="D78" s="25">
        <v>2682.31</v>
      </c>
      <c r="E78" s="26">
        <v>9.1999999999999993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7210.32</v>
      </c>
      <c r="M78" s="26">
        <v>49.82</v>
      </c>
      <c r="N78" s="27">
        <v>9892.6299999999992</v>
      </c>
      <c r="O78" s="154">
        <v>0</v>
      </c>
      <c r="P78" s="28">
        <v>0</v>
      </c>
      <c r="Q78" s="28">
        <v>0</v>
      </c>
      <c r="R78" s="28">
        <v>0</v>
      </c>
      <c r="S78" s="28">
        <v>52431.89</v>
      </c>
      <c r="T78" s="28">
        <v>1</v>
      </c>
      <c r="U78" s="28">
        <v>8634.93</v>
      </c>
      <c r="V78" s="28">
        <v>46</v>
      </c>
      <c r="W78" s="28">
        <v>7065.1</v>
      </c>
      <c r="X78" s="28">
        <v>3</v>
      </c>
      <c r="Y78" s="201">
        <v>68131.92</v>
      </c>
      <c r="Z78" s="204">
        <v>78024.55</v>
      </c>
      <c r="AA78" s="155">
        <f t="shared" si="6"/>
        <v>0</v>
      </c>
      <c r="AB78" s="217">
        <f t="shared" si="7"/>
        <v>-33721.948401717818</v>
      </c>
      <c r="AC78" s="212">
        <v>-33721.948401717818</v>
      </c>
      <c r="AD78" s="183">
        <f t="shared" si="8"/>
        <v>1.7611730956004483</v>
      </c>
      <c r="AE78" s="188">
        <v>8706.9599999999991</v>
      </c>
      <c r="AF78" s="191">
        <f t="shared" si="9"/>
        <v>-25014.988401717819</v>
      </c>
      <c r="AG78" s="32"/>
      <c r="AH78" s="32"/>
      <c r="AI78" s="32"/>
    </row>
    <row r="79" spans="1:35" s="4" customFormat="1" x14ac:dyDescent="0.2">
      <c r="A79" s="22">
        <v>71</v>
      </c>
      <c r="B79" s="23" t="s">
        <v>97</v>
      </c>
      <c r="C79" s="24">
        <v>31444.614156260424</v>
      </c>
      <c r="D79" s="25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5205.9008038952761</v>
      </c>
      <c r="M79" s="26">
        <v>52.49</v>
      </c>
      <c r="N79" s="27">
        <v>5205.9008038952761</v>
      </c>
      <c r="O79" s="154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01">
        <v>0</v>
      </c>
      <c r="Z79" s="204">
        <v>5205.9008038952761</v>
      </c>
      <c r="AA79" s="155">
        <f t="shared" si="6"/>
        <v>26238.71335236515</v>
      </c>
      <c r="AB79" s="217">
        <f t="shared" si="7"/>
        <v>0</v>
      </c>
      <c r="AC79" s="212">
        <v>26238.71335236515</v>
      </c>
      <c r="AD79" s="183">
        <f t="shared" si="8"/>
        <v>0.16555778926162509</v>
      </c>
      <c r="AE79" s="188">
        <v>13142.55</v>
      </c>
      <c r="AF79" s="191">
        <f t="shared" si="9"/>
        <v>39381.263352365146</v>
      </c>
      <c r="AG79" s="32"/>
      <c r="AH79" s="32"/>
      <c r="AI79" s="32"/>
    </row>
    <row r="80" spans="1:35" s="4" customFormat="1" x14ac:dyDescent="0.2">
      <c r="A80" s="33">
        <v>72</v>
      </c>
      <c r="B80" s="23" t="s">
        <v>98</v>
      </c>
      <c r="C80" s="24">
        <v>33097.670121701682</v>
      </c>
      <c r="D80" s="25">
        <v>252.08</v>
      </c>
      <c r="E80" s="26">
        <v>1</v>
      </c>
      <c r="F80" s="26">
        <v>1265.97</v>
      </c>
      <c r="G80" s="26">
        <v>10</v>
      </c>
      <c r="H80" s="26">
        <v>41695.119999999995</v>
      </c>
      <c r="I80" s="26">
        <v>2</v>
      </c>
      <c r="J80" s="26">
        <v>0</v>
      </c>
      <c r="K80" s="26">
        <v>0</v>
      </c>
      <c r="L80" s="26">
        <v>6497.2008038952763</v>
      </c>
      <c r="M80" s="26">
        <v>32.340000000000003</v>
      </c>
      <c r="N80" s="27">
        <v>49710.370803895275</v>
      </c>
      <c r="O80" s="154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01">
        <v>0</v>
      </c>
      <c r="Z80" s="204">
        <v>49710.370803895275</v>
      </c>
      <c r="AA80" s="155">
        <f t="shared" si="6"/>
        <v>0</v>
      </c>
      <c r="AB80" s="217">
        <f t="shared" si="7"/>
        <v>-16612.700682193594</v>
      </c>
      <c r="AC80" s="212">
        <v>-16612.700682193594</v>
      </c>
      <c r="AD80" s="183">
        <f t="shared" si="8"/>
        <v>1.5019296107885514</v>
      </c>
      <c r="AE80" s="188">
        <v>14033.56</v>
      </c>
      <c r="AF80" s="191">
        <f t="shared" si="9"/>
        <v>-2579.1406821935943</v>
      </c>
      <c r="AG80" s="32"/>
      <c r="AH80" s="32"/>
      <c r="AI80" s="32"/>
    </row>
    <row r="81" spans="1:35" s="4" customFormat="1" x14ac:dyDescent="0.2">
      <c r="A81" s="22">
        <v>73</v>
      </c>
      <c r="B81" s="23" t="s">
        <v>99</v>
      </c>
      <c r="C81" s="24">
        <v>29541.133852824674</v>
      </c>
      <c r="D81" s="25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1759.5408038952767</v>
      </c>
      <c r="M81" s="26">
        <v>4.4000000000000004</v>
      </c>
      <c r="N81" s="27">
        <v>1759.5408038952767</v>
      </c>
      <c r="O81" s="154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33441.590000000004</v>
      </c>
      <c r="V81" s="28">
        <v>253</v>
      </c>
      <c r="W81" s="28">
        <v>0</v>
      </c>
      <c r="X81" s="28">
        <v>0</v>
      </c>
      <c r="Y81" s="201">
        <v>33441.590000000004</v>
      </c>
      <c r="Z81" s="204">
        <v>35201.130803895277</v>
      </c>
      <c r="AA81" s="155">
        <f t="shared" si="6"/>
        <v>0</v>
      </c>
      <c r="AB81" s="217">
        <f t="shared" si="7"/>
        <v>-5659.9969510706032</v>
      </c>
      <c r="AC81" s="212">
        <v>-5659.9969510706032</v>
      </c>
      <c r="AD81" s="183">
        <f t="shared" si="8"/>
        <v>1.191597146516751</v>
      </c>
      <c r="AE81" s="188">
        <v>12672.15</v>
      </c>
      <c r="AF81" s="191">
        <f t="shared" si="9"/>
        <v>7012.1530489293964</v>
      </c>
      <c r="AG81" s="32"/>
      <c r="AH81" s="32"/>
      <c r="AI81" s="32"/>
    </row>
    <row r="82" spans="1:35" s="4" customFormat="1" x14ac:dyDescent="0.2">
      <c r="A82" s="33">
        <v>74</v>
      </c>
      <c r="B82" s="23" t="s">
        <v>100</v>
      </c>
      <c r="C82" s="24">
        <v>33530.436435722659</v>
      </c>
      <c r="D82" s="25">
        <v>1912.76</v>
      </c>
      <c r="E82" s="26">
        <v>7.9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1860.4708038952765</v>
      </c>
      <c r="M82" s="26">
        <v>7.1</v>
      </c>
      <c r="N82" s="27">
        <v>3773.2308038952765</v>
      </c>
      <c r="O82" s="154">
        <v>12628.69</v>
      </c>
      <c r="P82" s="28">
        <v>116.5</v>
      </c>
      <c r="Q82" s="28">
        <v>0</v>
      </c>
      <c r="R82" s="28">
        <v>0</v>
      </c>
      <c r="S82" s="28">
        <v>0</v>
      </c>
      <c r="T82" s="28">
        <v>0</v>
      </c>
      <c r="U82" s="28">
        <v>41703.369999999995</v>
      </c>
      <c r="V82" s="28">
        <v>326</v>
      </c>
      <c r="W82" s="28">
        <v>0</v>
      </c>
      <c r="X82" s="28">
        <v>0</v>
      </c>
      <c r="Y82" s="201">
        <v>54332.06</v>
      </c>
      <c r="Z82" s="204">
        <v>58105.290803895274</v>
      </c>
      <c r="AA82" s="155">
        <f t="shared" si="6"/>
        <v>0</v>
      </c>
      <c r="AB82" s="217">
        <f t="shared" si="7"/>
        <v>-24574.854368172615</v>
      </c>
      <c r="AC82" s="212">
        <v>-24574.854368172615</v>
      </c>
      <c r="AD82" s="183">
        <f t="shared" si="8"/>
        <v>1.7329118550330307</v>
      </c>
      <c r="AE82" s="188">
        <v>10906.75</v>
      </c>
      <c r="AF82" s="191">
        <f t="shared" si="9"/>
        <v>-13668.104368172615</v>
      </c>
      <c r="AG82" s="32"/>
      <c r="AH82" s="32"/>
      <c r="AI82" s="32"/>
    </row>
    <row r="83" spans="1:35" s="4" customFormat="1" x14ac:dyDescent="0.2">
      <c r="A83" s="22">
        <v>75</v>
      </c>
      <c r="B83" s="23" t="s">
        <v>101</v>
      </c>
      <c r="C83" s="24">
        <v>31010.741503385932</v>
      </c>
      <c r="D83" s="25">
        <v>1075.58</v>
      </c>
      <c r="E83" s="26">
        <v>2.6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338.78</v>
      </c>
      <c r="M83" s="26">
        <v>3.4</v>
      </c>
      <c r="N83" s="27">
        <v>1414.36</v>
      </c>
      <c r="O83" s="154">
        <v>19558.37</v>
      </c>
      <c r="P83" s="28">
        <v>173.5</v>
      </c>
      <c r="Q83" s="28">
        <v>0</v>
      </c>
      <c r="R83" s="28">
        <v>0</v>
      </c>
      <c r="S83" s="28">
        <v>0</v>
      </c>
      <c r="T83" s="28">
        <v>0</v>
      </c>
      <c r="U83" s="28">
        <v>9730.99</v>
      </c>
      <c r="V83" s="28">
        <v>83</v>
      </c>
      <c r="W83" s="28">
        <v>0</v>
      </c>
      <c r="X83" s="28">
        <v>0</v>
      </c>
      <c r="Y83" s="201">
        <v>29289.360000000001</v>
      </c>
      <c r="Z83" s="204">
        <v>30703.72</v>
      </c>
      <c r="AA83" s="155">
        <f t="shared" si="6"/>
        <v>307.02150338593128</v>
      </c>
      <c r="AB83" s="217">
        <f t="shared" si="7"/>
        <v>0</v>
      </c>
      <c r="AC83" s="212">
        <v>307.02150338593128</v>
      </c>
      <c r="AD83" s="183">
        <f t="shared" si="8"/>
        <v>0.99009951105643801</v>
      </c>
      <c r="AE83" s="188">
        <v>13672.35</v>
      </c>
      <c r="AF83" s="191">
        <f t="shared" si="9"/>
        <v>13979.371503385932</v>
      </c>
      <c r="AG83" s="32"/>
      <c r="AH83" s="32"/>
      <c r="AI83" s="32"/>
    </row>
    <row r="84" spans="1:35" s="4" customFormat="1" x14ac:dyDescent="0.2">
      <c r="A84" s="33">
        <v>76</v>
      </c>
      <c r="B84" s="23" t="s">
        <v>102</v>
      </c>
      <c r="C84" s="24">
        <v>34104.34576333937</v>
      </c>
      <c r="D84" s="25">
        <v>4498.8999999999996</v>
      </c>
      <c r="E84" s="26">
        <v>9.5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496.92621753744908</v>
      </c>
      <c r="M84" s="26">
        <v>13.4</v>
      </c>
      <c r="N84" s="27">
        <v>4995.8262175374484</v>
      </c>
      <c r="O84" s="154">
        <v>13722.58</v>
      </c>
      <c r="P84" s="28">
        <v>151.6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01">
        <v>13722.58</v>
      </c>
      <c r="Z84" s="204">
        <v>18718.406217537449</v>
      </c>
      <c r="AA84" s="155">
        <f t="shared" ref="AA84:AA147" si="10">IF((N84+Y84)&lt;C84,C84-(N84+Y84),0)</f>
        <v>15385.939545801921</v>
      </c>
      <c r="AB84" s="217">
        <f t="shared" ref="AB84:AB147" si="11">IF((N84+Y84)&gt;C84,C84-(N84+Y84),0)</f>
        <v>0</v>
      </c>
      <c r="AC84" s="212">
        <v>15385.939545801921</v>
      </c>
      <c r="AD84" s="183">
        <f t="shared" si="8"/>
        <v>0.5488569212683414</v>
      </c>
      <c r="AE84" s="188">
        <v>3800.65</v>
      </c>
      <c r="AF84" s="191">
        <f t="shared" si="9"/>
        <v>19186.589545801922</v>
      </c>
      <c r="AG84" s="32"/>
      <c r="AH84" s="32"/>
      <c r="AI84" s="32"/>
    </row>
    <row r="85" spans="1:35" s="4" customFormat="1" x14ac:dyDescent="0.2">
      <c r="A85" s="22">
        <v>77</v>
      </c>
      <c r="B85" s="23" t="s">
        <v>103</v>
      </c>
      <c r="C85" s="24">
        <v>35623.801869681389</v>
      </c>
      <c r="D85" s="25">
        <v>840.41</v>
      </c>
      <c r="E85" s="26">
        <v>3.9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1551.934675112328</v>
      </c>
      <c r="M85" s="26">
        <v>7.3</v>
      </c>
      <c r="N85" s="27">
        <v>2392.3446751123279</v>
      </c>
      <c r="O85" s="154">
        <v>3720.49</v>
      </c>
      <c r="P85" s="28">
        <v>35</v>
      </c>
      <c r="Q85" s="28">
        <v>0</v>
      </c>
      <c r="R85" s="28">
        <v>0</v>
      </c>
      <c r="S85" s="28">
        <v>80309.34</v>
      </c>
      <c r="T85" s="28">
        <v>1</v>
      </c>
      <c r="U85" s="28">
        <v>0</v>
      </c>
      <c r="V85" s="28">
        <v>0</v>
      </c>
      <c r="W85" s="28">
        <v>0</v>
      </c>
      <c r="X85" s="28">
        <v>0</v>
      </c>
      <c r="Y85" s="201">
        <v>84029.83</v>
      </c>
      <c r="Z85" s="204">
        <v>86422.174675112328</v>
      </c>
      <c r="AA85" s="155">
        <f t="shared" si="10"/>
        <v>0</v>
      </c>
      <c r="AB85" s="217">
        <f t="shared" si="11"/>
        <v>-50798.372805430939</v>
      </c>
      <c r="AC85" s="212">
        <v>-50798.372805430939</v>
      </c>
      <c r="AD85" s="183">
        <f t="shared" si="8"/>
        <v>2.4259671943848384</v>
      </c>
      <c r="AE85" s="188">
        <v>11105.82</v>
      </c>
      <c r="AF85" s="191">
        <f t="shared" si="9"/>
        <v>-39692.55280543094</v>
      </c>
      <c r="AG85" s="32"/>
      <c r="AH85" s="32"/>
      <c r="AI85" s="32"/>
    </row>
    <row r="86" spans="1:35" s="4" customFormat="1" x14ac:dyDescent="0.2">
      <c r="A86" s="33">
        <v>78</v>
      </c>
      <c r="B86" s="23" t="s">
        <v>104</v>
      </c>
      <c r="C86" s="24">
        <v>33523.177227510125</v>
      </c>
      <c r="D86" s="25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1315.3708038952766</v>
      </c>
      <c r="M86" s="26">
        <v>7.61</v>
      </c>
      <c r="N86" s="27">
        <v>1315.3708038952766</v>
      </c>
      <c r="O86" s="154">
        <v>14308.88</v>
      </c>
      <c r="P86" s="28">
        <v>146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01">
        <v>14308.88</v>
      </c>
      <c r="Z86" s="204">
        <v>15624.250803895276</v>
      </c>
      <c r="AA86" s="155">
        <f t="shared" si="10"/>
        <v>17898.926423614848</v>
      </c>
      <c r="AB86" s="217">
        <f t="shared" si="11"/>
        <v>0</v>
      </c>
      <c r="AC86" s="212">
        <v>17898.926423614848</v>
      </c>
      <c r="AD86" s="183">
        <f t="shared" si="8"/>
        <v>0.46607309020439591</v>
      </c>
      <c r="AE86" s="188">
        <v>-3646.98</v>
      </c>
      <c r="AF86" s="191">
        <f t="shared" si="9"/>
        <v>14251.946423614849</v>
      </c>
      <c r="AG86" s="32"/>
      <c r="AH86" s="32"/>
      <c r="AI86" s="32"/>
    </row>
    <row r="87" spans="1:35" s="4" customFormat="1" x14ac:dyDescent="0.2">
      <c r="A87" s="22">
        <v>79</v>
      </c>
      <c r="B87" s="23" t="s">
        <v>105</v>
      </c>
      <c r="C87" s="24">
        <v>62761.941531441429</v>
      </c>
      <c r="D87" s="25">
        <v>1187.3500000000001</v>
      </c>
      <c r="E87" s="26">
        <v>4.41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1884.66</v>
      </c>
      <c r="M87" s="26">
        <v>42.2</v>
      </c>
      <c r="N87" s="27">
        <v>3072.01</v>
      </c>
      <c r="O87" s="154">
        <v>53561.89</v>
      </c>
      <c r="P87" s="28">
        <v>609</v>
      </c>
      <c r="Q87" s="28">
        <v>0</v>
      </c>
      <c r="R87" s="28">
        <v>0</v>
      </c>
      <c r="S87" s="28">
        <v>0</v>
      </c>
      <c r="T87" s="28">
        <v>0</v>
      </c>
      <c r="U87" s="28">
        <v>17075.419999999998</v>
      </c>
      <c r="V87" s="28">
        <v>104</v>
      </c>
      <c r="W87" s="28">
        <v>2250.25</v>
      </c>
      <c r="X87" s="28">
        <v>1</v>
      </c>
      <c r="Y87" s="201">
        <v>72887.56</v>
      </c>
      <c r="Z87" s="204">
        <v>75959.569999999992</v>
      </c>
      <c r="AA87" s="155">
        <f t="shared" si="10"/>
        <v>0</v>
      </c>
      <c r="AB87" s="217">
        <f t="shared" si="11"/>
        <v>-13197.628468558563</v>
      </c>
      <c r="AC87" s="212">
        <v>-13197.628468558563</v>
      </c>
      <c r="AD87" s="183">
        <f t="shared" si="8"/>
        <v>1.2102807552877732</v>
      </c>
      <c r="AE87" s="188">
        <v>1755.03</v>
      </c>
      <c r="AF87" s="191">
        <f t="shared" si="9"/>
        <v>-11442.598468558563</v>
      </c>
      <c r="AG87" s="32"/>
      <c r="AH87" s="32"/>
      <c r="AI87" s="32"/>
    </row>
    <row r="88" spans="1:35" s="4" customFormat="1" x14ac:dyDescent="0.2">
      <c r="A88" s="33">
        <v>80</v>
      </c>
      <c r="B88" s="23" t="s">
        <v>106</v>
      </c>
      <c r="C88" s="24">
        <v>31483.477072604561</v>
      </c>
      <c r="D88" s="25">
        <v>2452.94</v>
      </c>
      <c r="E88" s="26">
        <v>8.9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4124.9108038952763</v>
      </c>
      <c r="M88" s="26">
        <v>41.6</v>
      </c>
      <c r="N88" s="27">
        <v>6577.8508038952768</v>
      </c>
      <c r="O88" s="154">
        <v>0</v>
      </c>
      <c r="P88" s="28">
        <v>0</v>
      </c>
      <c r="Q88" s="28">
        <v>0</v>
      </c>
      <c r="R88" s="28">
        <v>0</v>
      </c>
      <c r="S88" s="28">
        <v>21279.78</v>
      </c>
      <c r="T88" s="28">
        <v>1</v>
      </c>
      <c r="U88" s="28">
        <v>2970.17</v>
      </c>
      <c r="V88" s="28">
        <v>18</v>
      </c>
      <c r="W88" s="28">
        <v>1387.97</v>
      </c>
      <c r="X88" s="28">
        <v>1</v>
      </c>
      <c r="Y88" s="201">
        <v>25637.919999999998</v>
      </c>
      <c r="Z88" s="204">
        <v>32215.770803895277</v>
      </c>
      <c r="AA88" s="155">
        <f t="shared" si="10"/>
        <v>0</v>
      </c>
      <c r="AB88" s="217">
        <f t="shared" si="11"/>
        <v>-732.2937312907161</v>
      </c>
      <c r="AC88" s="212">
        <v>-732.2937312907161</v>
      </c>
      <c r="AD88" s="183">
        <f t="shared" si="8"/>
        <v>1.0232596205813596</v>
      </c>
      <c r="AE88" s="188">
        <v>-5315.81</v>
      </c>
      <c r="AF88" s="191">
        <f t="shared" si="9"/>
        <v>-6048.1037312907165</v>
      </c>
      <c r="AG88" s="32"/>
      <c r="AH88" s="32"/>
      <c r="AI88" s="32"/>
    </row>
    <row r="89" spans="1:35" s="4" customFormat="1" x14ac:dyDescent="0.2">
      <c r="A89" s="22">
        <v>81</v>
      </c>
      <c r="B89" s="23" t="s">
        <v>107</v>
      </c>
      <c r="C89" s="24">
        <v>36686.154718152233</v>
      </c>
      <c r="D89" s="25">
        <v>2391.09</v>
      </c>
      <c r="E89" s="26">
        <v>18.47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391.20080389527652</v>
      </c>
      <c r="M89" s="26">
        <v>2.5299999999999998</v>
      </c>
      <c r="N89" s="27">
        <v>2782.2908038952764</v>
      </c>
      <c r="O89" s="154">
        <v>6295.5</v>
      </c>
      <c r="P89" s="28">
        <v>65.5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01">
        <v>6295.5</v>
      </c>
      <c r="Z89" s="204">
        <v>9077.7908038952773</v>
      </c>
      <c r="AA89" s="155">
        <f t="shared" si="10"/>
        <v>27608.363914256955</v>
      </c>
      <c r="AB89" s="217">
        <f t="shared" si="11"/>
        <v>0</v>
      </c>
      <c r="AC89" s="212">
        <v>27608.363914256955</v>
      </c>
      <c r="AD89" s="183">
        <f t="shared" si="8"/>
        <v>0.24744459793175341</v>
      </c>
      <c r="AE89" s="188">
        <v>-4843.97</v>
      </c>
      <c r="AF89" s="191">
        <f t="shared" si="9"/>
        <v>22764.393914256954</v>
      </c>
      <c r="AG89" s="32"/>
      <c r="AH89" s="32"/>
      <c r="AI89" s="32"/>
    </row>
    <row r="90" spans="1:35" s="4" customFormat="1" x14ac:dyDescent="0.2">
      <c r="A90" s="33">
        <v>82</v>
      </c>
      <c r="B90" s="23" t="s">
        <v>108</v>
      </c>
      <c r="C90" s="24">
        <v>40487.796270842795</v>
      </c>
      <c r="D90" s="25">
        <v>844.78999999999724</v>
      </c>
      <c r="E90" s="26">
        <v>15.21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336.06080389527676</v>
      </c>
      <c r="M90" s="26">
        <v>2.34</v>
      </c>
      <c r="N90" s="27">
        <v>1180.8508038952741</v>
      </c>
      <c r="O90" s="154">
        <v>17849.29</v>
      </c>
      <c r="P90" s="28">
        <v>175.5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12644.46</v>
      </c>
      <c r="X90" s="28">
        <v>4</v>
      </c>
      <c r="Y90" s="201">
        <v>30493.75</v>
      </c>
      <c r="Z90" s="204">
        <v>31674.600803895275</v>
      </c>
      <c r="AA90" s="155">
        <f t="shared" si="10"/>
        <v>8813.1954669475199</v>
      </c>
      <c r="AB90" s="217">
        <f t="shared" si="11"/>
        <v>0</v>
      </c>
      <c r="AC90" s="212">
        <v>8813.1954669475199</v>
      </c>
      <c r="AD90" s="183">
        <f t="shared" si="8"/>
        <v>0.7823246439991024</v>
      </c>
      <c r="AE90" s="188">
        <v>15229.1</v>
      </c>
      <c r="AF90" s="191">
        <f t="shared" si="9"/>
        <v>24042.295466947522</v>
      </c>
      <c r="AG90" s="32"/>
      <c r="AH90" s="32"/>
      <c r="AI90" s="32"/>
    </row>
    <row r="91" spans="1:35" s="4" customFormat="1" x14ac:dyDescent="0.2">
      <c r="A91" s="22">
        <v>83</v>
      </c>
      <c r="B91" s="23" t="s">
        <v>109</v>
      </c>
      <c r="C91" s="24">
        <v>35202.406586277066</v>
      </c>
      <c r="D91" s="25">
        <v>3142.5200000000013</v>
      </c>
      <c r="E91" s="26">
        <v>13.68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6.67</v>
      </c>
      <c r="M91" s="26">
        <v>0</v>
      </c>
      <c r="N91" s="27">
        <v>3149.1900000000014</v>
      </c>
      <c r="O91" s="154">
        <v>16416.939999999999</v>
      </c>
      <c r="P91" s="28">
        <v>172.5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12948.76</v>
      </c>
      <c r="X91" s="28">
        <v>4</v>
      </c>
      <c r="Y91" s="201">
        <v>29365.699999999997</v>
      </c>
      <c r="Z91" s="204">
        <v>32514.89</v>
      </c>
      <c r="AA91" s="155">
        <f t="shared" si="10"/>
        <v>2687.5165862770664</v>
      </c>
      <c r="AB91" s="217">
        <f t="shared" si="11"/>
        <v>0</v>
      </c>
      <c r="AC91" s="212">
        <v>2687.5165862770664</v>
      </c>
      <c r="AD91" s="183">
        <f t="shared" si="8"/>
        <v>0.92365531658495359</v>
      </c>
      <c r="AE91" s="188">
        <v>-3551.45</v>
      </c>
      <c r="AF91" s="191">
        <f t="shared" si="9"/>
        <v>-863.93341372293344</v>
      </c>
      <c r="AG91" s="32"/>
      <c r="AH91" s="32"/>
      <c r="AI91" s="32"/>
    </row>
    <row r="92" spans="1:35" s="4" customFormat="1" x14ac:dyDescent="0.2">
      <c r="A92" s="33">
        <v>84</v>
      </c>
      <c r="B92" s="23" t="s">
        <v>110</v>
      </c>
      <c r="C92" s="24">
        <v>119683.27634617066</v>
      </c>
      <c r="D92" s="25">
        <v>1409.56</v>
      </c>
      <c r="E92" s="26">
        <v>7.9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8220.92</v>
      </c>
      <c r="M92" s="26">
        <v>27.2</v>
      </c>
      <c r="N92" s="27">
        <v>9630.48</v>
      </c>
      <c r="O92" s="154">
        <v>65699.33</v>
      </c>
      <c r="P92" s="28">
        <v>117.2</v>
      </c>
      <c r="Q92" s="28">
        <v>0</v>
      </c>
      <c r="R92" s="28">
        <v>0</v>
      </c>
      <c r="S92" s="28">
        <v>0</v>
      </c>
      <c r="T92" s="28">
        <v>0</v>
      </c>
      <c r="U92" s="28">
        <v>79067.400000000009</v>
      </c>
      <c r="V92" s="28">
        <v>610</v>
      </c>
      <c r="W92" s="28">
        <v>6920.59</v>
      </c>
      <c r="X92" s="28">
        <v>2</v>
      </c>
      <c r="Y92" s="201">
        <v>151687.32</v>
      </c>
      <c r="Z92" s="204">
        <v>161317.80000000002</v>
      </c>
      <c r="AA92" s="155">
        <f t="shared" si="10"/>
        <v>0</v>
      </c>
      <c r="AB92" s="217">
        <f t="shared" si="11"/>
        <v>-41634.523653829354</v>
      </c>
      <c r="AC92" s="212">
        <v>-41634.523653829354</v>
      </c>
      <c r="AD92" s="183">
        <f t="shared" si="8"/>
        <v>1.3478725259275663</v>
      </c>
      <c r="AE92" s="188">
        <v>7420.03</v>
      </c>
      <c r="AF92" s="191">
        <f t="shared" si="9"/>
        <v>-34214.493653829355</v>
      </c>
      <c r="AG92" s="32"/>
      <c r="AH92" s="32"/>
      <c r="AI92" s="32"/>
    </row>
    <row r="93" spans="1:35" s="4" customFormat="1" x14ac:dyDescent="0.2">
      <c r="A93" s="22">
        <v>85</v>
      </c>
      <c r="B93" s="23" t="s">
        <v>111</v>
      </c>
      <c r="C93" s="24">
        <v>36998.430128764085</v>
      </c>
      <c r="D93" s="25">
        <v>0</v>
      </c>
      <c r="E93" s="26">
        <v>0</v>
      </c>
      <c r="F93" s="26">
        <v>2415.85</v>
      </c>
      <c r="G93" s="26">
        <v>14.6</v>
      </c>
      <c r="H93" s="26">
        <v>0</v>
      </c>
      <c r="I93" s="26">
        <v>0</v>
      </c>
      <c r="J93" s="26">
        <v>0</v>
      </c>
      <c r="K93" s="26">
        <v>0</v>
      </c>
      <c r="L93" s="26">
        <v>41.41</v>
      </c>
      <c r="M93" s="26">
        <v>0.01</v>
      </c>
      <c r="N93" s="27">
        <v>2457.2599999999998</v>
      </c>
      <c r="O93" s="154">
        <v>27054.12</v>
      </c>
      <c r="P93" s="28">
        <v>297</v>
      </c>
      <c r="Q93" s="28">
        <v>0</v>
      </c>
      <c r="R93" s="28">
        <v>0</v>
      </c>
      <c r="S93" s="28">
        <v>0</v>
      </c>
      <c r="T93" s="28">
        <v>0</v>
      </c>
      <c r="U93" s="28">
        <v>4780.67</v>
      </c>
      <c r="V93" s="28">
        <v>38</v>
      </c>
      <c r="W93" s="28">
        <v>0</v>
      </c>
      <c r="X93" s="28">
        <v>0</v>
      </c>
      <c r="Y93" s="201">
        <v>31834.79</v>
      </c>
      <c r="Z93" s="204">
        <v>34292.050000000003</v>
      </c>
      <c r="AA93" s="155">
        <f t="shared" si="10"/>
        <v>2706.3801287640817</v>
      </c>
      <c r="AB93" s="217">
        <f t="shared" si="11"/>
        <v>0</v>
      </c>
      <c r="AC93" s="212">
        <v>2706.3801287640817</v>
      </c>
      <c r="AD93" s="183">
        <f t="shared" si="8"/>
        <v>0.92685148749973501</v>
      </c>
      <c r="AE93" s="188">
        <v>11876.67</v>
      </c>
      <c r="AF93" s="191">
        <f t="shared" si="9"/>
        <v>14583.050128764082</v>
      </c>
      <c r="AG93" s="32"/>
      <c r="AH93" s="32"/>
      <c r="AI93" s="32"/>
    </row>
    <row r="94" spans="1:35" s="4" customFormat="1" x14ac:dyDescent="0.2">
      <c r="A94" s="33">
        <v>86</v>
      </c>
      <c r="B94" s="23" t="s">
        <v>112</v>
      </c>
      <c r="C94" s="24">
        <v>37080.972620680288</v>
      </c>
      <c r="D94" s="25">
        <v>0</v>
      </c>
      <c r="E94" s="26">
        <v>0</v>
      </c>
      <c r="F94" s="26">
        <v>13888.239999999998</v>
      </c>
      <c r="G94" s="26">
        <v>117.8</v>
      </c>
      <c r="H94" s="26">
        <v>0</v>
      </c>
      <c r="I94" s="26">
        <v>0</v>
      </c>
      <c r="J94" s="26">
        <v>0</v>
      </c>
      <c r="K94" s="26">
        <v>0</v>
      </c>
      <c r="L94" s="26">
        <v>204.29080389527493</v>
      </c>
      <c r="M94" s="26">
        <v>1</v>
      </c>
      <c r="N94" s="27">
        <v>14092.530803895273</v>
      </c>
      <c r="O94" s="154">
        <v>21219.19</v>
      </c>
      <c r="P94" s="28">
        <v>229</v>
      </c>
      <c r="Q94" s="28">
        <v>15410.5</v>
      </c>
      <c r="R94" s="28">
        <v>39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01">
        <v>36629.69</v>
      </c>
      <c r="Z94" s="204">
        <v>50722.220803895274</v>
      </c>
      <c r="AA94" s="155">
        <f t="shared" si="10"/>
        <v>0</v>
      </c>
      <c r="AB94" s="217">
        <f t="shared" si="11"/>
        <v>-13641.248183214986</v>
      </c>
      <c r="AC94" s="212">
        <v>-13641.248183214986</v>
      </c>
      <c r="AD94" s="183">
        <f t="shared" si="8"/>
        <v>1.3678773025389086</v>
      </c>
      <c r="AE94" s="188">
        <v>15255.45</v>
      </c>
      <c r="AF94" s="191">
        <f t="shared" si="9"/>
        <v>1614.2018167850147</v>
      </c>
      <c r="AG94" s="32"/>
      <c r="AH94" s="32"/>
      <c r="AI94" s="32"/>
    </row>
    <row r="95" spans="1:35" s="4" customFormat="1" x14ac:dyDescent="0.2">
      <c r="A95" s="22">
        <v>87</v>
      </c>
      <c r="B95" s="23" t="s">
        <v>113</v>
      </c>
      <c r="C95" s="24">
        <v>35966.583118351584</v>
      </c>
      <c r="D95" s="25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6.6008038952769308</v>
      </c>
      <c r="M95" s="26">
        <v>0</v>
      </c>
      <c r="N95" s="27">
        <v>6.6008038952769308</v>
      </c>
      <c r="O95" s="154">
        <v>23015.64</v>
      </c>
      <c r="P95" s="28">
        <v>246</v>
      </c>
      <c r="Q95" s="28">
        <v>2280.35</v>
      </c>
      <c r="R95" s="28">
        <v>35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01">
        <v>25295.989999999998</v>
      </c>
      <c r="Z95" s="204">
        <v>25302.590803895277</v>
      </c>
      <c r="AA95" s="155">
        <f t="shared" si="10"/>
        <v>10663.992314456307</v>
      </c>
      <c r="AB95" s="217">
        <f t="shared" si="11"/>
        <v>0</v>
      </c>
      <c r="AC95" s="212">
        <v>10663.992314456307</v>
      </c>
      <c r="AD95" s="183">
        <f t="shared" si="8"/>
        <v>0.70350276868488204</v>
      </c>
      <c r="AE95" s="188">
        <v>15391.1</v>
      </c>
      <c r="AF95" s="191">
        <f t="shared" si="9"/>
        <v>26055.092314456306</v>
      </c>
      <c r="AG95" s="32"/>
      <c r="AH95" s="32"/>
      <c r="AI95" s="32"/>
    </row>
    <row r="96" spans="1:35" s="4" customFormat="1" x14ac:dyDescent="0.2">
      <c r="A96" s="33">
        <v>88</v>
      </c>
      <c r="B96" s="23" t="s">
        <v>114</v>
      </c>
      <c r="C96" s="24">
        <v>51733.647897110015</v>
      </c>
      <c r="D96" s="25">
        <v>1027.6800000000003</v>
      </c>
      <c r="E96" s="26">
        <v>3.7</v>
      </c>
      <c r="F96" s="26">
        <v>1635.23</v>
      </c>
      <c r="G96" s="26">
        <v>9.1999999999999993</v>
      </c>
      <c r="H96" s="26">
        <v>0</v>
      </c>
      <c r="I96" s="26">
        <v>0</v>
      </c>
      <c r="J96" s="26">
        <v>0</v>
      </c>
      <c r="K96" s="26">
        <v>0</v>
      </c>
      <c r="L96" s="26">
        <v>1030.8392223700755</v>
      </c>
      <c r="M96" s="26">
        <v>8.6</v>
      </c>
      <c r="N96" s="27">
        <v>3693.7492223700756</v>
      </c>
      <c r="O96" s="154">
        <v>12318.35</v>
      </c>
      <c r="P96" s="28">
        <v>99.4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01">
        <v>12318.35</v>
      </c>
      <c r="Z96" s="204">
        <v>16012.099222370076</v>
      </c>
      <c r="AA96" s="155">
        <f t="shared" si="10"/>
        <v>35721.548674739941</v>
      </c>
      <c r="AB96" s="217">
        <f t="shared" si="11"/>
        <v>0</v>
      </c>
      <c r="AC96" s="212">
        <v>35721.548674739941</v>
      </c>
      <c r="AD96" s="183">
        <f t="shared" si="8"/>
        <v>0.30951034526340748</v>
      </c>
      <c r="AE96" s="188">
        <v>-485.2</v>
      </c>
      <c r="AF96" s="191">
        <f t="shared" si="9"/>
        <v>35236.348674739944</v>
      </c>
      <c r="AG96" s="32"/>
      <c r="AH96" s="32"/>
      <c r="AI96" s="32"/>
    </row>
    <row r="97" spans="1:35" s="4" customFormat="1" x14ac:dyDescent="0.2">
      <c r="A97" s="22">
        <v>89</v>
      </c>
      <c r="B97" s="23" t="s">
        <v>115</v>
      </c>
      <c r="C97" s="24">
        <v>78390.694797914533</v>
      </c>
      <c r="D97" s="25">
        <v>2901.18</v>
      </c>
      <c r="E97" s="26">
        <v>12.82</v>
      </c>
      <c r="F97" s="26">
        <v>17233.61</v>
      </c>
      <c r="G97" s="26">
        <v>141</v>
      </c>
      <c r="H97" s="26">
        <v>0</v>
      </c>
      <c r="I97" s="26">
        <v>0</v>
      </c>
      <c r="J97" s="26">
        <v>0</v>
      </c>
      <c r="K97" s="26">
        <v>0</v>
      </c>
      <c r="L97" s="26">
        <v>4240.4016077905526</v>
      </c>
      <c r="M97" s="26">
        <v>63.33</v>
      </c>
      <c r="N97" s="27">
        <v>24375.191607790555</v>
      </c>
      <c r="O97" s="154">
        <v>25064.49</v>
      </c>
      <c r="P97" s="28">
        <v>247</v>
      </c>
      <c r="Q97" s="28">
        <v>39650.730000000003</v>
      </c>
      <c r="R97" s="28">
        <v>165.5</v>
      </c>
      <c r="S97" s="28">
        <v>0</v>
      </c>
      <c r="T97" s="28">
        <v>0</v>
      </c>
      <c r="U97" s="28">
        <v>2028</v>
      </c>
      <c r="V97" s="28">
        <v>12</v>
      </c>
      <c r="W97" s="28">
        <v>0</v>
      </c>
      <c r="X97" s="28">
        <v>0</v>
      </c>
      <c r="Y97" s="201">
        <v>66743.22</v>
      </c>
      <c r="Z97" s="204">
        <v>91118.411607790564</v>
      </c>
      <c r="AA97" s="155">
        <f t="shared" si="10"/>
        <v>0</v>
      </c>
      <c r="AB97" s="217">
        <f t="shared" si="11"/>
        <v>-12727.71680987603</v>
      </c>
      <c r="AC97" s="212">
        <v>-12727.71680987603</v>
      </c>
      <c r="AD97" s="183">
        <f t="shared" si="8"/>
        <v>1.1623625972787606</v>
      </c>
      <c r="AE97" s="188">
        <v>25897.61</v>
      </c>
      <c r="AF97" s="191">
        <f t="shared" si="9"/>
        <v>13169.89319012397</v>
      </c>
      <c r="AG97" s="32"/>
      <c r="AH97" s="32"/>
      <c r="AI97" s="32"/>
    </row>
    <row r="98" spans="1:35" s="4" customFormat="1" x14ac:dyDescent="0.2">
      <c r="A98" s="33">
        <v>90</v>
      </c>
      <c r="B98" s="23" t="s">
        <v>116</v>
      </c>
      <c r="C98" s="24">
        <v>50143.621862602922</v>
      </c>
      <c r="D98" s="25">
        <v>1351.95</v>
      </c>
      <c r="E98" s="26">
        <v>3.5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2672.7643629972558</v>
      </c>
      <c r="M98" s="26">
        <v>6.1</v>
      </c>
      <c r="N98" s="27">
        <v>4024.7143629972561</v>
      </c>
      <c r="O98" s="154">
        <v>31035.699999999997</v>
      </c>
      <c r="P98" s="28">
        <v>33.22</v>
      </c>
      <c r="Q98" s="28">
        <v>0</v>
      </c>
      <c r="R98" s="28">
        <v>0</v>
      </c>
      <c r="S98" s="28">
        <v>0</v>
      </c>
      <c r="T98" s="28">
        <v>0</v>
      </c>
      <c r="U98" s="28">
        <v>36198.92</v>
      </c>
      <c r="V98" s="28">
        <v>281</v>
      </c>
      <c r="W98" s="28">
        <v>0</v>
      </c>
      <c r="X98" s="28">
        <v>0</v>
      </c>
      <c r="Y98" s="201">
        <v>67234.62</v>
      </c>
      <c r="Z98" s="204">
        <v>71259.334362997251</v>
      </c>
      <c r="AA98" s="155">
        <f t="shared" si="10"/>
        <v>0</v>
      </c>
      <c r="AB98" s="217">
        <f t="shared" si="11"/>
        <v>-21115.712500394329</v>
      </c>
      <c r="AC98" s="212">
        <v>-21115.712500394329</v>
      </c>
      <c r="AD98" s="183">
        <f t="shared" si="8"/>
        <v>1.4211046533146903</v>
      </c>
      <c r="AE98" s="188">
        <v>3346.74</v>
      </c>
      <c r="AF98" s="191">
        <f t="shared" si="9"/>
        <v>-17768.972500394331</v>
      </c>
      <c r="AG98" s="32"/>
      <c r="AH98" s="32"/>
      <c r="AI98" s="32"/>
    </row>
    <row r="99" spans="1:35" s="4" customFormat="1" x14ac:dyDescent="0.2">
      <c r="A99" s="22">
        <v>91</v>
      </c>
      <c r="B99" s="23" t="s">
        <v>117</v>
      </c>
      <c r="C99" s="24">
        <v>97663.495527803927</v>
      </c>
      <c r="D99" s="25">
        <v>1024.08</v>
      </c>
      <c r="E99" s="26">
        <v>4.4000000000000004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2826.62</v>
      </c>
      <c r="M99" s="26">
        <v>17.010000000000002</v>
      </c>
      <c r="N99" s="27">
        <v>3850.7</v>
      </c>
      <c r="O99" s="154">
        <v>33112.44</v>
      </c>
      <c r="P99" s="28">
        <v>45.66</v>
      </c>
      <c r="Q99" s="28">
        <v>0</v>
      </c>
      <c r="R99" s="28">
        <v>0</v>
      </c>
      <c r="S99" s="28">
        <v>0</v>
      </c>
      <c r="T99" s="28">
        <v>0</v>
      </c>
      <c r="U99" s="28">
        <v>43840.9</v>
      </c>
      <c r="V99" s="28">
        <v>343</v>
      </c>
      <c r="W99" s="28">
        <v>0</v>
      </c>
      <c r="X99" s="28">
        <v>0</v>
      </c>
      <c r="Y99" s="201">
        <v>76953.34</v>
      </c>
      <c r="Z99" s="204">
        <v>80804.039999999994</v>
      </c>
      <c r="AA99" s="155">
        <f t="shared" si="10"/>
        <v>16859.455527803933</v>
      </c>
      <c r="AB99" s="217">
        <f t="shared" si="11"/>
        <v>0</v>
      </c>
      <c r="AC99" s="212">
        <v>16859.455527803933</v>
      </c>
      <c r="AD99" s="183">
        <f t="shared" si="8"/>
        <v>0.82737198339369089</v>
      </c>
      <c r="AE99" s="188">
        <v>4840.12</v>
      </c>
      <c r="AF99" s="191">
        <f t="shared" si="9"/>
        <v>21699.575527803932</v>
      </c>
      <c r="AG99" s="32"/>
      <c r="AH99" s="32"/>
      <c r="AI99" s="32"/>
    </row>
    <row r="100" spans="1:35" s="4" customFormat="1" x14ac:dyDescent="0.2">
      <c r="A100" s="33">
        <v>92</v>
      </c>
      <c r="B100" s="23" t="s">
        <v>118</v>
      </c>
      <c r="C100" s="24">
        <v>119026.5611568712</v>
      </c>
      <c r="D100" s="25">
        <v>867.71</v>
      </c>
      <c r="E100" s="26">
        <v>3.2</v>
      </c>
      <c r="F100" s="26">
        <v>1711.32</v>
      </c>
      <c r="G100" s="26">
        <v>9.1</v>
      </c>
      <c r="H100" s="26">
        <v>0</v>
      </c>
      <c r="I100" s="26">
        <v>0</v>
      </c>
      <c r="J100" s="26">
        <v>0</v>
      </c>
      <c r="K100" s="26">
        <v>0</v>
      </c>
      <c r="L100" s="26">
        <v>10105.65</v>
      </c>
      <c r="M100" s="26">
        <v>43.12</v>
      </c>
      <c r="N100" s="27">
        <v>12684.68</v>
      </c>
      <c r="O100" s="154">
        <v>26495.85</v>
      </c>
      <c r="P100" s="28">
        <v>27.2</v>
      </c>
      <c r="Q100" s="28">
        <v>1259.5899999999999</v>
      </c>
      <c r="R100" s="28">
        <v>6.24</v>
      </c>
      <c r="S100" s="28">
        <v>0</v>
      </c>
      <c r="T100" s="28">
        <v>0</v>
      </c>
      <c r="U100" s="28">
        <v>31159.800000000003</v>
      </c>
      <c r="V100" s="28">
        <v>205</v>
      </c>
      <c r="W100" s="28">
        <v>10371.055070841681</v>
      </c>
      <c r="X100" s="28">
        <v>2</v>
      </c>
      <c r="Y100" s="201">
        <v>69286.29507084169</v>
      </c>
      <c r="Z100" s="204">
        <v>81970.975070841698</v>
      </c>
      <c r="AA100" s="155">
        <f t="shared" si="10"/>
        <v>37055.586086029507</v>
      </c>
      <c r="AB100" s="217">
        <f t="shared" si="11"/>
        <v>0</v>
      </c>
      <c r="AC100" s="212">
        <v>37055.586086029507</v>
      </c>
      <c r="AD100" s="183">
        <f t="shared" si="8"/>
        <v>0.68867800828764558</v>
      </c>
      <c r="AE100" s="188">
        <v>-943.41</v>
      </c>
      <c r="AF100" s="191">
        <f t="shared" si="9"/>
        <v>36112.176086029503</v>
      </c>
      <c r="AG100" s="32"/>
      <c r="AH100" s="32"/>
      <c r="AI100" s="32"/>
    </row>
    <row r="101" spans="1:35" s="4" customFormat="1" x14ac:dyDescent="0.2">
      <c r="A101" s="22">
        <v>93</v>
      </c>
      <c r="B101" s="23" t="s">
        <v>119</v>
      </c>
      <c r="C101" s="24">
        <v>119327.13450565023</v>
      </c>
      <c r="D101" s="25">
        <v>1590.8799999999999</v>
      </c>
      <c r="E101" s="26">
        <v>6.04</v>
      </c>
      <c r="F101" s="26">
        <v>4633.2700000000004</v>
      </c>
      <c r="G101" s="26">
        <v>32.4</v>
      </c>
      <c r="H101" s="26">
        <v>102645.14</v>
      </c>
      <c r="I101" s="26">
        <v>1</v>
      </c>
      <c r="J101" s="26">
        <v>0</v>
      </c>
      <c r="K101" s="26">
        <v>0</v>
      </c>
      <c r="L101" s="26">
        <v>8182.5</v>
      </c>
      <c r="M101" s="26">
        <v>61.21</v>
      </c>
      <c r="N101" s="27">
        <v>117051.79</v>
      </c>
      <c r="O101" s="154">
        <v>28706.25</v>
      </c>
      <c r="P101" s="28">
        <v>34.5</v>
      </c>
      <c r="Q101" s="28">
        <v>4762.17</v>
      </c>
      <c r="R101" s="28">
        <v>27.5</v>
      </c>
      <c r="S101" s="28">
        <v>0</v>
      </c>
      <c r="T101" s="28">
        <v>0</v>
      </c>
      <c r="U101" s="28">
        <v>53077.729999999996</v>
      </c>
      <c r="V101" s="28">
        <v>312</v>
      </c>
      <c r="W101" s="28">
        <v>0</v>
      </c>
      <c r="X101" s="28">
        <v>0</v>
      </c>
      <c r="Y101" s="201">
        <v>86546.15</v>
      </c>
      <c r="Z101" s="204">
        <v>203597.94</v>
      </c>
      <c r="AA101" s="155">
        <f t="shared" si="10"/>
        <v>0</v>
      </c>
      <c r="AB101" s="217">
        <f t="shared" si="11"/>
        <v>-84270.80549434977</v>
      </c>
      <c r="AC101" s="212">
        <v>-84270.80549434977</v>
      </c>
      <c r="AD101" s="183">
        <f t="shared" si="8"/>
        <v>1.706216619073841</v>
      </c>
      <c r="AE101" s="188">
        <v>8498.42</v>
      </c>
      <c r="AF101" s="191">
        <f t="shared" si="9"/>
        <v>-75772.385494349772</v>
      </c>
      <c r="AG101" s="32"/>
      <c r="AH101" s="32"/>
      <c r="AI101" s="32"/>
    </row>
    <row r="102" spans="1:35" s="4" customFormat="1" x14ac:dyDescent="0.2">
      <c r="A102" s="33">
        <v>94</v>
      </c>
      <c r="B102" s="23" t="s">
        <v>120</v>
      </c>
      <c r="C102" s="24">
        <v>88431.824526680793</v>
      </c>
      <c r="D102" s="25">
        <v>1984.3900000000003</v>
      </c>
      <c r="E102" s="26">
        <v>5.5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5682.8620126684764</v>
      </c>
      <c r="M102" s="26">
        <v>23.7</v>
      </c>
      <c r="N102" s="27">
        <v>7667.2520126684767</v>
      </c>
      <c r="O102" s="154">
        <v>53622.54</v>
      </c>
      <c r="P102" s="28">
        <v>337.2</v>
      </c>
      <c r="Q102" s="28">
        <v>0</v>
      </c>
      <c r="R102" s="28">
        <v>0</v>
      </c>
      <c r="S102" s="28">
        <v>0</v>
      </c>
      <c r="T102" s="28">
        <v>0</v>
      </c>
      <c r="U102" s="28">
        <v>48724.97</v>
      </c>
      <c r="V102" s="28">
        <v>324</v>
      </c>
      <c r="W102" s="28">
        <v>0</v>
      </c>
      <c r="X102" s="28">
        <v>0</v>
      </c>
      <c r="Y102" s="201">
        <v>102347.51000000001</v>
      </c>
      <c r="Z102" s="204">
        <v>110014.76201266849</v>
      </c>
      <c r="AA102" s="155">
        <f t="shared" si="10"/>
        <v>0</v>
      </c>
      <c r="AB102" s="217">
        <f t="shared" si="11"/>
        <v>-21582.937485987699</v>
      </c>
      <c r="AC102" s="212">
        <v>-21582.937485987699</v>
      </c>
      <c r="AD102" s="183">
        <f t="shared" si="8"/>
        <v>1.2440630123997487</v>
      </c>
      <c r="AE102" s="188">
        <v>13633.05</v>
      </c>
      <c r="AF102" s="191">
        <f t="shared" si="9"/>
        <v>-7949.8874859876996</v>
      </c>
      <c r="AG102" s="32"/>
      <c r="AH102" s="32"/>
      <c r="AI102" s="32"/>
    </row>
    <row r="103" spans="1:35" s="4" customFormat="1" x14ac:dyDescent="0.2">
      <c r="A103" s="22">
        <v>95</v>
      </c>
      <c r="B103" s="23" t="s">
        <v>121</v>
      </c>
      <c r="C103" s="24">
        <v>73887.312443166855</v>
      </c>
      <c r="D103" s="25">
        <v>6043.2</v>
      </c>
      <c r="E103" s="26">
        <v>25.3</v>
      </c>
      <c r="F103" s="26">
        <v>1701.16</v>
      </c>
      <c r="G103" s="26">
        <v>8.6999999999999993</v>
      </c>
      <c r="H103" s="26">
        <v>0</v>
      </c>
      <c r="I103" s="26">
        <v>0</v>
      </c>
      <c r="J103" s="26">
        <v>0</v>
      </c>
      <c r="K103" s="26">
        <v>0</v>
      </c>
      <c r="L103" s="26">
        <v>4547.5200000000004</v>
      </c>
      <c r="M103" s="26">
        <v>24.6</v>
      </c>
      <c r="N103" s="27">
        <v>12291.880000000001</v>
      </c>
      <c r="O103" s="154">
        <v>10733.4</v>
      </c>
      <c r="P103" s="28">
        <v>15.22</v>
      </c>
      <c r="Q103" s="28">
        <v>0</v>
      </c>
      <c r="R103" s="28">
        <v>0</v>
      </c>
      <c r="S103" s="28">
        <v>0</v>
      </c>
      <c r="T103" s="28">
        <v>0</v>
      </c>
      <c r="U103" s="28">
        <v>74490.66</v>
      </c>
      <c r="V103" s="28">
        <v>588</v>
      </c>
      <c r="W103" s="28">
        <v>0</v>
      </c>
      <c r="X103" s="28">
        <v>0</v>
      </c>
      <c r="Y103" s="201">
        <v>85224.06</v>
      </c>
      <c r="Z103" s="204">
        <v>97515.94</v>
      </c>
      <c r="AA103" s="155">
        <f t="shared" si="10"/>
        <v>0</v>
      </c>
      <c r="AB103" s="217">
        <f t="shared" si="11"/>
        <v>-23628.627556833148</v>
      </c>
      <c r="AC103" s="212">
        <v>-23628.627556833148</v>
      </c>
      <c r="AD103" s="183">
        <f t="shared" si="8"/>
        <v>1.3197927597516552</v>
      </c>
      <c r="AE103" s="189">
        <v>27649.19</v>
      </c>
      <c r="AF103" s="191">
        <f t="shared" si="9"/>
        <v>4020.5624431668512</v>
      </c>
      <c r="AG103" s="32"/>
      <c r="AH103" s="32"/>
      <c r="AI103" s="32"/>
    </row>
    <row r="104" spans="1:35" s="1" customFormat="1" x14ac:dyDescent="0.2">
      <c r="A104" s="33">
        <v>96</v>
      </c>
      <c r="B104" s="35" t="s">
        <v>122</v>
      </c>
      <c r="C104" s="36">
        <v>78977.398450945373</v>
      </c>
      <c r="D104" s="37">
        <v>1045.81</v>
      </c>
      <c r="E104" s="38">
        <v>3.4</v>
      </c>
      <c r="F104" s="38">
        <v>1465.31</v>
      </c>
      <c r="G104" s="38">
        <v>9.4</v>
      </c>
      <c r="H104" s="38">
        <v>0</v>
      </c>
      <c r="I104" s="26">
        <v>0</v>
      </c>
      <c r="J104" s="38">
        <v>0</v>
      </c>
      <c r="K104" s="38">
        <v>0</v>
      </c>
      <c r="L104" s="38">
        <v>8194.5120126684815</v>
      </c>
      <c r="M104" s="38">
        <v>8.61</v>
      </c>
      <c r="N104" s="27">
        <v>10705.63201266848</v>
      </c>
      <c r="O104" s="155">
        <v>22733.21</v>
      </c>
      <c r="P104" s="39">
        <v>132.19999999999999</v>
      </c>
      <c r="Q104" s="39">
        <v>9819.01</v>
      </c>
      <c r="R104" s="39">
        <v>28.14</v>
      </c>
      <c r="S104" s="39">
        <v>0</v>
      </c>
      <c r="T104" s="28">
        <v>0</v>
      </c>
      <c r="U104" s="39">
        <v>48285.89</v>
      </c>
      <c r="V104" s="39">
        <v>367</v>
      </c>
      <c r="W104" s="39">
        <v>394.63</v>
      </c>
      <c r="X104" s="39">
        <v>1</v>
      </c>
      <c r="Y104" s="202">
        <v>81232.740000000005</v>
      </c>
      <c r="Z104" s="204">
        <v>91938.372012668493</v>
      </c>
      <c r="AA104" s="155">
        <f t="shared" si="10"/>
        <v>0</v>
      </c>
      <c r="AB104" s="217">
        <f t="shared" si="11"/>
        <v>-12960.97356172312</v>
      </c>
      <c r="AC104" s="212">
        <v>-12960.97356172312</v>
      </c>
      <c r="AD104" s="183">
        <f t="shared" si="8"/>
        <v>1.1641099075930372</v>
      </c>
      <c r="AE104" s="188">
        <v>9987.44</v>
      </c>
      <c r="AF104" s="191">
        <f t="shared" si="9"/>
        <v>-2973.5335617231194</v>
      </c>
      <c r="AG104" s="32"/>
      <c r="AH104" s="32"/>
      <c r="AI104" s="32"/>
    </row>
    <row r="105" spans="1:35" s="4" customFormat="1" x14ac:dyDescent="0.2">
      <c r="A105" s="22">
        <v>97</v>
      </c>
      <c r="B105" s="23" t="s">
        <v>123</v>
      </c>
      <c r="C105" s="24">
        <v>18091.674736218276</v>
      </c>
      <c r="D105" s="25">
        <v>1148.3499999999999</v>
      </c>
      <c r="E105" s="26">
        <v>3.34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639.29960254376829</v>
      </c>
      <c r="M105" s="26">
        <v>2.6</v>
      </c>
      <c r="N105" s="27">
        <v>1787.6496025437682</v>
      </c>
      <c r="O105" s="154">
        <v>5692.36</v>
      </c>
      <c r="P105" s="28">
        <v>33.1</v>
      </c>
      <c r="Q105" s="28">
        <v>46125.619999999995</v>
      </c>
      <c r="R105" s="28">
        <v>145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01">
        <v>51817.979999999996</v>
      </c>
      <c r="Z105" s="204">
        <v>53605.629602543762</v>
      </c>
      <c r="AA105" s="155">
        <f t="shared" si="10"/>
        <v>0</v>
      </c>
      <c r="AB105" s="217">
        <f t="shared" si="11"/>
        <v>-35513.954866325483</v>
      </c>
      <c r="AC105" s="212">
        <v>-35513.954866325483</v>
      </c>
      <c r="AD105" s="183">
        <f t="shared" si="8"/>
        <v>2.9629998540283844</v>
      </c>
      <c r="AE105" s="188">
        <v>3726.45</v>
      </c>
      <c r="AF105" s="191">
        <f t="shared" si="9"/>
        <v>-31787.504866325482</v>
      </c>
      <c r="AG105" s="32"/>
      <c r="AH105" s="32"/>
      <c r="AI105" s="32"/>
    </row>
    <row r="106" spans="1:35" s="4" customFormat="1" x14ac:dyDescent="0.2">
      <c r="A106" s="33">
        <v>98</v>
      </c>
      <c r="B106" s="23" t="s">
        <v>124</v>
      </c>
      <c r="C106" s="24">
        <v>16424.514196398264</v>
      </c>
      <c r="D106" s="25">
        <v>453.61</v>
      </c>
      <c r="E106" s="26">
        <v>1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3945.9414930408566</v>
      </c>
      <c r="M106" s="26">
        <v>12.63</v>
      </c>
      <c r="N106" s="27">
        <v>4399.5514930408563</v>
      </c>
      <c r="O106" s="154">
        <v>22528.37</v>
      </c>
      <c r="P106" s="28">
        <v>267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01">
        <v>22528.37</v>
      </c>
      <c r="Z106" s="204">
        <v>26927.921493040856</v>
      </c>
      <c r="AA106" s="155">
        <f t="shared" si="10"/>
        <v>0</v>
      </c>
      <c r="AB106" s="217">
        <f t="shared" si="11"/>
        <v>-10503.407296642592</v>
      </c>
      <c r="AC106" s="212">
        <v>-10503.407296642592</v>
      </c>
      <c r="AD106" s="183">
        <f t="shared" si="8"/>
        <v>1.6394957665746903</v>
      </c>
      <c r="AE106" s="188">
        <v>6551.15</v>
      </c>
      <c r="AF106" s="191">
        <f t="shared" si="9"/>
        <v>-3952.2572966425923</v>
      </c>
      <c r="AG106" s="32"/>
      <c r="AH106" s="32"/>
      <c r="AI106" s="32"/>
    </row>
    <row r="107" spans="1:35" s="4" customFormat="1" x14ac:dyDescent="0.2">
      <c r="A107" s="22">
        <v>99</v>
      </c>
      <c r="B107" s="23" t="s">
        <v>125</v>
      </c>
      <c r="C107" s="24">
        <v>39038.420737155146</v>
      </c>
      <c r="D107" s="25">
        <v>0</v>
      </c>
      <c r="E107" s="26">
        <v>0</v>
      </c>
      <c r="F107" s="26">
        <v>4813.34</v>
      </c>
      <c r="G107" s="26">
        <v>59</v>
      </c>
      <c r="H107" s="26">
        <v>0</v>
      </c>
      <c r="I107" s="26">
        <v>0</v>
      </c>
      <c r="J107" s="26">
        <v>0</v>
      </c>
      <c r="K107" s="26">
        <v>0</v>
      </c>
      <c r="L107" s="26">
        <v>989.02447912256946</v>
      </c>
      <c r="M107" s="26">
        <v>3.05</v>
      </c>
      <c r="N107" s="27">
        <v>5802.3644791225697</v>
      </c>
      <c r="O107" s="154">
        <v>46631.22</v>
      </c>
      <c r="P107" s="28">
        <v>484</v>
      </c>
      <c r="Q107" s="28">
        <v>52848.95</v>
      </c>
      <c r="R107" s="28">
        <v>156</v>
      </c>
      <c r="S107" s="28">
        <v>0</v>
      </c>
      <c r="T107" s="28">
        <v>0</v>
      </c>
      <c r="U107" s="28">
        <v>0</v>
      </c>
      <c r="V107" s="28">
        <v>0</v>
      </c>
      <c r="W107" s="28">
        <v>920.89</v>
      </c>
      <c r="X107" s="28">
        <v>1</v>
      </c>
      <c r="Y107" s="201">
        <v>100401.06</v>
      </c>
      <c r="Z107" s="204">
        <v>106203.42447912256</v>
      </c>
      <c r="AA107" s="155">
        <f t="shared" si="10"/>
        <v>0</v>
      </c>
      <c r="AB107" s="217">
        <f t="shared" si="11"/>
        <v>-67165.003741967419</v>
      </c>
      <c r="AC107" s="212">
        <v>-67165.003741967419</v>
      </c>
      <c r="AD107" s="183">
        <f t="shared" si="8"/>
        <v>2.7204846526499615</v>
      </c>
      <c r="AE107" s="188">
        <v>-6409.79</v>
      </c>
      <c r="AF107" s="191">
        <f t="shared" si="9"/>
        <v>-73574.793741967413</v>
      </c>
      <c r="AG107" s="32"/>
      <c r="AH107" s="32"/>
      <c r="AI107" s="32"/>
    </row>
    <row r="108" spans="1:35" s="4" customFormat="1" x14ac:dyDescent="0.2">
      <c r="A108" s="33">
        <v>100</v>
      </c>
      <c r="B108" s="23" t="s">
        <v>126</v>
      </c>
      <c r="C108" s="24">
        <v>36182.065418485006</v>
      </c>
      <c r="D108" s="25">
        <v>0</v>
      </c>
      <c r="E108" s="26">
        <v>0</v>
      </c>
      <c r="F108" s="26">
        <v>1212.98</v>
      </c>
      <c r="G108" s="26">
        <v>10</v>
      </c>
      <c r="H108" s="26">
        <v>0</v>
      </c>
      <c r="I108" s="26">
        <v>0</v>
      </c>
      <c r="J108" s="26">
        <v>0</v>
      </c>
      <c r="K108" s="26">
        <v>0</v>
      </c>
      <c r="L108" s="26">
        <v>386.02080389527634</v>
      </c>
      <c r="M108" s="26">
        <v>1.6</v>
      </c>
      <c r="N108" s="27">
        <v>1599.0008038952765</v>
      </c>
      <c r="O108" s="154">
        <v>7392.76</v>
      </c>
      <c r="P108" s="28">
        <v>72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01">
        <v>7392.76</v>
      </c>
      <c r="Z108" s="204">
        <v>8991.7608038952767</v>
      </c>
      <c r="AA108" s="155">
        <f t="shared" si="10"/>
        <v>27190.304614589732</v>
      </c>
      <c r="AB108" s="217">
        <f t="shared" si="11"/>
        <v>0</v>
      </c>
      <c r="AC108" s="212">
        <v>27190.304614589732</v>
      </c>
      <c r="AD108" s="183">
        <f t="shared" si="8"/>
        <v>0.24851430397617622</v>
      </c>
      <c r="AE108" s="188">
        <v>11181.1</v>
      </c>
      <c r="AF108" s="191">
        <f t="shared" si="9"/>
        <v>38371.40461458973</v>
      </c>
      <c r="AG108" s="32"/>
      <c r="AH108" s="32"/>
      <c r="AI108" s="32"/>
    </row>
    <row r="109" spans="1:35" s="4" customFormat="1" x14ac:dyDescent="0.2">
      <c r="A109" s="22">
        <v>101</v>
      </c>
      <c r="B109" s="23" t="s">
        <v>127</v>
      </c>
      <c r="C109" s="24">
        <v>17888.463661456593</v>
      </c>
      <c r="D109" s="25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1388.4881087687247</v>
      </c>
      <c r="M109" s="26">
        <v>4</v>
      </c>
      <c r="N109" s="27">
        <v>1388.4881087687247</v>
      </c>
      <c r="O109" s="154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4019.49</v>
      </c>
      <c r="X109" s="28">
        <v>72.2</v>
      </c>
      <c r="Y109" s="201">
        <v>4019.49</v>
      </c>
      <c r="Z109" s="204">
        <v>5407.9781087687243</v>
      </c>
      <c r="AA109" s="155">
        <f t="shared" si="10"/>
        <v>12480.485552687869</v>
      </c>
      <c r="AB109" s="217">
        <f t="shared" si="11"/>
        <v>0</v>
      </c>
      <c r="AC109" s="212">
        <v>12480.485552687869</v>
      </c>
      <c r="AD109" s="183">
        <f t="shared" si="8"/>
        <v>0.30231652148088228</v>
      </c>
      <c r="AE109" s="188">
        <v>232.44</v>
      </c>
      <c r="AF109" s="191">
        <f t="shared" si="9"/>
        <v>12712.92555268787</v>
      </c>
      <c r="AG109" s="32"/>
      <c r="AH109" s="32"/>
      <c r="AI109" s="32"/>
    </row>
    <row r="110" spans="1:35" s="4" customFormat="1" x14ac:dyDescent="0.2">
      <c r="A110" s="33">
        <v>102</v>
      </c>
      <c r="B110" s="23" t="s">
        <v>128</v>
      </c>
      <c r="C110" s="24">
        <v>75698.530943517166</v>
      </c>
      <c r="D110" s="25">
        <v>5785.7700000000013</v>
      </c>
      <c r="E110" s="26">
        <v>30.36</v>
      </c>
      <c r="F110" s="26">
        <v>1317.03</v>
      </c>
      <c r="G110" s="26">
        <v>15</v>
      </c>
      <c r="H110" s="26">
        <v>0</v>
      </c>
      <c r="I110" s="26">
        <v>0</v>
      </c>
      <c r="J110" s="26">
        <v>0</v>
      </c>
      <c r="K110" s="26">
        <v>0</v>
      </c>
      <c r="L110" s="26">
        <v>4052.91</v>
      </c>
      <c r="M110" s="26">
        <v>14.9</v>
      </c>
      <c r="N110" s="27">
        <v>11155.710000000001</v>
      </c>
      <c r="O110" s="154">
        <v>13015.43</v>
      </c>
      <c r="P110" s="28">
        <v>110.5</v>
      </c>
      <c r="Q110" s="28">
        <v>2319.1799999999998</v>
      </c>
      <c r="R110" s="28">
        <v>3.5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01">
        <v>15334.61</v>
      </c>
      <c r="Z110" s="204">
        <v>26490.32</v>
      </c>
      <c r="AA110" s="155">
        <f t="shared" si="10"/>
        <v>49208.210943517166</v>
      </c>
      <c r="AB110" s="217">
        <f t="shared" si="11"/>
        <v>0</v>
      </c>
      <c r="AC110" s="212">
        <v>49208.210943517166</v>
      </c>
      <c r="AD110" s="183">
        <f t="shared" si="8"/>
        <v>0.34994496814959175</v>
      </c>
      <c r="AE110" s="188">
        <v>-44485.98</v>
      </c>
      <c r="AF110" s="191">
        <f t="shared" si="9"/>
        <v>4722.2309435171628</v>
      </c>
      <c r="AG110" s="32"/>
      <c r="AH110" s="32"/>
      <c r="AI110" s="32"/>
    </row>
    <row r="111" spans="1:35" s="4" customFormat="1" x14ac:dyDescent="0.2">
      <c r="A111" s="22">
        <v>103</v>
      </c>
      <c r="B111" s="23" t="s">
        <v>129</v>
      </c>
      <c r="C111" s="24">
        <v>65383.3700332566</v>
      </c>
      <c r="D111" s="25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3429.4</v>
      </c>
      <c r="M111" s="26">
        <v>9.59</v>
      </c>
      <c r="N111" s="27">
        <v>3429.4</v>
      </c>
      <c r="O111" s="154">
        <v>0</v>
      </c>
      <c r="P111" s="28">
        <v>0</v>
      </c>
      <c r="Q111" s="28">
        <v>0</v>
      </c>
      <c r="R111" s="28">
        <v>0</v>
      </c>
      <c r="S111" s="28">
        <v>55039.51</v>
      </c>
      <c r="T111" s="28">
        <v>1</v>
      </c>
      <c r="U111" s="28">
        <v>0</v>
      </c>
      <c r="V111" s="28">
        <v>0</v>
      </c>
      <c r="W111" s="28">
        <v>0</v>
      </c>
      <c r="X111" s="28">
        <v>0</v>
      </c>
      <c r="Y111" s="201">
        <v>55039.51</v>
      </c>
      <c r="Z111" s="204">
        <v>58468.91</v>
      </c>
      <c r="AA111" s="155">
        <f t="shared" si="10"/>
        <v>6914.4600332565969</v>
      </c>
      <c r="AB111" s="217">
        <f t="shared" si="11"/>
        <v>0</v>
      </c>
      <c r="AC111" s="212">
        <v>6914.4600332565969</v>
      </c>
      <c r="AD111" s="183">
        <f t="shared" si="8"/>
        <v>0.89424742056367501</v>
      </c>
      <c r="AE111" s="188">
        <v>25971.1</v>
      </c>
      <c r="AF111" s="191">
        <f t="shared" si="9"/>
        <v>32885.560033256595</v>
      </c>
      <c r="AG111" s="32"/>
      <c r="AH111" s="32"/>
      <c r="AI111" s="32"/>
    </row>
    <row r="112" spans="1:35" s="4" customFormat="1" x14ac:dyDescent="0.2">
      <c r="A112" s="33">
        <v>104</v>
      </c>
      <c r="B112" s="23" t="s">
        <v>130</v>
      </c>
      <c r="C112" s="24">
        <v>36786.941920570127</v>
      </c>
      <c r="D112" s="25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1482.4606164475592</v>
      </c>
      <c r="M112" s="26">
        <v>12.7</v>
      </c>
      <c r="N112" s="27">
        <v>1482.4606164475592</v>
      </c>
      <c r="O112" s="154">
        <v>0</v>
      </c>
      <c r="P112" s="28">
        <v>0</v>
      </c>
      <c r="Q112" s="28">
        <v>6929.68</v>
      </c>
      <c r="R112" s="28">
        <v>14.38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01">
        <v>6929.68</v>
      </c>
      <c r="Z112" s="204">
        <v>8412.1406164475593</v>
      </c>
      <c r="AA112" s="155">
        <f t="shared" si="10"/>
        <v>28374.801304122568</v>
      </c>
      <c r="AB112" s="217">
        <f t="shared" si="11"/>
        <v>0</v>
      </c>
      <c r="AC112" s="212">
        <v>28374.801304122568</v>
      </c>
      <c r="AD112" s="183">
        <f t="shared" si="8"/>
        <v>0.22867191936233625</v>
      </c>
      <c r="AE112" s="188">
        <v>-26056.99</v>
      </c>
      <c r="AF112" s="191">
        <f t="shared" si="9"/>
        <v>2317.8113041225661</v>
      </c>
      <c r="AG112" s="32"/>
      <c r="AH112" s="32"/>
      <c r="AI112" s="32"/>
    </row>
    <row r="113" spans="1:35" s="4" customFormat="1" x14ac:dyDescent="0.2">
      <c r="A113" s="22">
        <v>105</v>
      </c>
      <c r="B113" s="23" t="s">
        <v>131</v>
      </c>
      <c r="C113" s="24">
        <v>34472.771318844003</v>
      </c>
      <c r="D113" s="25">
        <v>820.16</v>
      </c>
      <c r="E113" s="26">
        <v>2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134.87080389527648</v>
      </c>
      <c r="M113" s="26">
        <v>0.02</v>
      </c>
      <c r="N113" s="27">
        <v>955.03080389527645</v>
      </c>
      <c r="O113" s="154">
        <v>12849.52</v>
      </c>
      <c r="P113" s="28">
        <v>121.2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01">
        <v>12849.52</v>
      </c>
      <c r="Z113" s="204">
        <v>13804.550803895278</v>
      </c>
      <c r="AA113" s="155">
        <f t="shared" si="10"/>
        <v>20668.220514948727</v>
      </c>
      <c r="AB113" s="217">
        <f t="shared" si="11"/>
        <v>0</v>
      </c>
      <c r="AC113" s="212">
        <v>20668.220514948727</v>
      </c>
      <c r="AD113" s="183">
        <f t="shared" si="8"/>
        <v>0.40044795575658387</v>
      </c>
      <c r="AE113" s="188">
        <v>13735.08</v>
      </c>
      <c r="AF113" s="191">
        <f t="shared" si="9"/>
        <v>34403.300514948729</v>
      </c>
      <c r="AG113" s="32"/>
      <c r="AH113" s="32"/>
      <c r="AI113" s="32"/>
    </row>
    <row r="114" spans="1:35" s="4" customFormat="1" x14ac:dyDescent="0.2">
      <c r="A114" s="33">
        <v>106</v>
      </c>
      <c r="B114" s="23" t="s">
        <v>132</v>
      </c>
      <c r="C114" s="24">
        <v>45235.117426970392</v>
      </c>
      <c r="D114" s="25">
        <v>181.21</v>
      </c>
      <c r="E114" s="26">
        <v>1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2454.65</v>
      </c>
      <c r="M114" s="26">
        <v>50</v>
      </c>
      <c r="N114" s="27">
        <v>2635.86</v>
      </c>
      <c r="O114" s="154">
        <v>0</v>
      </c>
      <c r="P114" s="28">
        <v>0</v>
      </c>
      <c r="Q114" s="28">
        <v>0</v>
      </c>
      <c r="R114" s="28">
        <v>0</v>
      </c>
      <c r="S114" s="28">
        <v>56710.080000000002</v>
      </c>
      <c r="T114" s="28">
        <v>2</v>
      </c>
      <c r="U114" s="28">
        <v>0</v>
      </c>
      <c r="V114" s="28">
        <v>0</v>
      </c>
      <c r="W114" s="28">
        <v>0</v>
      </c>
      <c r="X114" s="28">
        <v>0</v>
      </c>
      <c r="Y114" s="201">
        <v>56710.080000000002</v>
      </c>
      <c r="Z114" s="204">
        <v>59345.94</v>
      </c>
      <c r="AA114" s="155">
        <f t="shared" si="10"/>
        <v>0</v>
      </c>
      <c r="AB114" s="217">
        <f t="shared" si="11"/>
        <v>-14110.822573029611</v>
      </c>
      <c r="AC114" s="212">
        <v>-14110.822573029611</v>
      </c>
      <c r="AD114" s="183">
        <f t="shared" si="8"/>
        <v>1.3119439801568054</v>
      </c>
      <c r="AE114" s="188">
        <v>15666.61</v>
      </c>
      <c r="AF114" s="191">
        <f t="shared" si="9"/>
        <v>1555.7874269703898</v>
      </c>
      <c r="AG114" s="32"/>
      <c r="AH114" s="32"/>
      <c r="AI114" s="32"/>
    </row>
    <row r="115" spans="1:35" s="4" customFormat="1" x14ac:dyDescent="0.2">
      <c r="A115" s="22">
        <v>107</v>
      </c>
      <c r="B115" s="23" t="s">
        <v>133</v>
      </c>
      <c r="C115" s="24">
        <v>37822.188666763141</v>
      </c>
      <c r="D115" s="25">
        <v>1409.92</v>
      </c>
      <c r="E115" s="26">
        <v>14.92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1339.9387495146127</v>
      </c>
      <c r="M115" s="26">
        <v>9.11</v>
      </c>
      <c r="N115" s="27">
        <v>2749.858749514613</v>
      </c>
      <c r="O115" s="154">
        <v>4461.68</v>
      </c>
      <c r="P115" s="28">
        <v>34.799999999999997</v>
      </c>
      <c r="Q115" s="28">
        <v>0</v>
      </c>
      <c r="R115" s="28">
        <v>0</v>
      </c>
      <c r="S115" s="28">
        <v>0</v>
      </c>
      <c r="T115" s="28">
        <v>0</v>
      </c>
      <c r="U115" s="28">
        <v>1414.9</v>
      </c>
      <c r="V115" s="28">
        <v>8</v>
      </c>
      <c r="W115" s="28">
        <v>18673.73</v>
      </c>
      <c r="X115" s="28">
        <v>4</v>
      </c>
      <c r="Y115" s="201">
        <v>24550.309999999998</v>
      </c>
      <c r="Z115" s="204">
        <v>27300.168749514611</v>
      </c>
      <c r="AA115" s="155">
        <f t="shared" si="10"/>
        <v>10522.01991724853</v>
      </c>
      <c r="AB115" s="217">
        <f t="shared" si="11"/>
        <v>0</v>
      </c>
      <c r="AC115" s="212">
        <v>10522.01991724853</v>
      </c>
      <c r="AD115" s="183">
        <f t="shared" si="8"/>
        <v>0.72180298686694133</v>
      </c>
      <c r="AE115" s="188">
        <v>15983.95</v>
      </c>
      <c r="AF115" s="191">
        <f t="shared" si="9"/>
        <v>26505.969917248531</v>
      </c>
      <c r="AG115" s="32"/>
      <c r="AH115" s="32"/>
      <c r="AI115" s="32"/>
    </row>
    <row r="116" spans="1:35" s="4" customFormat="1" x14ac:dyDescent="0.2">
      <c r="A116" s="33">
        <v>108</v>
      </c>
      <c r="B116" s="23" t="s">
        <v>134</v>
      </c>
      <c r="C116" s="24">
        <v>30596.949617983479</v>
      </c>
      <c r="D116" s="25">
        <v>2137.4300000000003</v>
      </c>
      <c r="E116" s="26">
        <v>18.649999999999999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1284.3408038952768</v>
      </c>
      <c r="M116" s="26">
        <v>33.700000000000003</v>
      </c>
      <c r="N116" s="27">
        <v>3421.7708038952769</v>
      </c>
      <c r="O116" s="154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18729.89</v>
      </c>
      <c r="X116" s="28">
        <v>4</v>
      </c>
      <c r="Y116" s="201">
        <v>18729.89</v>
      </c>
      <c r="Z116" s="204">
        <v>22151.660803895276</v>
      </c>
      <c r="AA116" s="155">
        <f t="shared" si="10"/>
        <v>8445.2888140882023</v>
      </c>
      <c r="AB116" s="217">
        <f t="shared" si="11"/>
        <v>0</v>
      </c>
      <c r="AC116" s="212">
        <v>8445.2888140882023</v>
      </c>
      <c r="AD116" s="183">
        <f t="shared" si="8"/>
        <v>0.72398265449558241</v>
      </c>
      <c r="AE116" s="188">
        <v>13277.55</v>
      </c>
      <c r="AF116" s="191">
        <f t="shared" si="9"/>
        <v>21722.838814088202</v>
      </c>
      <c r="AG116" s="32"/>
      <c r="AH116" s="32"/>
      <c r="AI116" s="32"/>
    </row>
    <row r="117" spans="1:35" s="4" customFormat="1" x14ac:dyDescent="0.2">
      <c r="A117" s="22">
        <v>109</v>
      </c>
      <c r="B117" s="23" t="s">
        <v>135</v>
      </c>
      <c r="C117" s="24">
        <v>34235.017108751214</v>
      </c>
      <c r="D117" s="25">
        <v>1768.25</v>
      </c>
      <c r="E117" s="26">
        <v>12.1</v>
      </c>
      <c r="F117" s="26">
        <v>3286.64</v>
      </c>
      <c r="G117" s="26">
        <v>30</v>
      </c>
      <c r="H117" s="26">
        <v>0</v>
      </c>
      <c r="I117" s="26">
        <v>0</v>
      </c>
      <c r="J117" s="26">
        <v>0</v>
      </c>
      <c r="K117" s="26">
        <v>0</v>
      </c>
      <c r="L117" s="26">
        <v>2339.89</v>
      </c>
      <c r="M117" s="26">
        <v>48.6</v>
      </c>
      <c r="N117" s="27">
        <v>7394.7799999999988</v>
      </c>
      <c r="O117" s="154">
        <v>0</v>
      </c>
      <c r="P117" s="28">
        <v>0</v>
      </c>
      <c r="Q117" s="28">
        <v>2516.4299999999998</v>
      </c>
      <c r="R117" s="28">
        <v>7</v>
      </c>
      <c r="S117" s="28">
        <v>0</v>
      </c>
      <c r="T117" s="28">
        <v>0</v>
      </c>
      <c r="U117" s="28">
        <v>0</v>
      </c>
      <c r="V117" s="28">
        <v>0</v>
      </c>
      <c r="W117" s="28">
        <v>18734.38</v>
      </c>
      <c r="X117" s="28">
        <v>4</v>
      </c>
      <c r="Y117" s="201">
        <v>21250.81</v>
      </c>
      <c r="Z117" s="204">
        <v>28645.59</v>
      </c>
      <c r="AA117" s="155">
        <f t="shared" si="10"/>
        <v>5589.4271087512134</v>
      </c>
      <c r="AB117" s="217">
        <f t="shared" si="11"/>
        <v>0</v>
      </c>
      <c r="AC117" s="212">
        <v>5589.4271087512134</v>
      </c>
      <c r="AD117" s="183">
        <f t="shared" si="8"/>
        <v>0.8367336259539232</v>
      </c>
      <c r="AE117" s="188">
        <v>12746.08</v>
      </c>
      <c r="AF117" s="191">
        <f t="shared" si="9"/>
        <v>18335.507108751211</v>
      </c>
      <c r="AG117" s="32"/>
      <c r="AH117" s="32"/>
      <c r="AI117" s="32"/>
    </row>
    <row r="118" spans="1:35" s="4" customFormat="1" x14ac:dyDescent="0.2">
      <c r="A118" s="33">
        <v>110</v>
      </c>
      <c r="B118" s="23" t="s">
        <v>136</v>
      </c>
      <c r="C118" s="24">
        <v>31867.616760696765</v>
      </c>
      <c r="D118" s="25">
        <v>2200.7799999999997</v>
      </c>
      <c r="E118" s="26">
        <v>20.13</v>
      </c>
      <c r="F118" s="26">
        <v>1616.4</v>
      </c>
      <c r="G118" s="26">
        <v>8.8000000000000007</v>
      </c>
      <c r="H118" s="26">
        <v>0</v>
      </c>
      <c r="I118" s="26">
        <v>0</v>
      </c>
      <c r="J118" s="26">
        <v>0</v>
      </c>
      <c r="K118" s="26">
        <v>0</v>
      </c>
      <c r="L118" s="26">
        <v>4696.0708038952771</v>
      </c>
      <c r="M118" s="26">
        <v>50.79</v>
      </c>
      <c r="N118" s="27">
        <v>8513.2508038952765</v>
      </c>
      <c r="O118" s="154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30380.97</v>
      </c>
      <c r="V118" s="28">
        <v>236</v>
      </c>
      <c r="W118" s="28">
        <v>18231.96</v>
      </c>
      <c r="X118" s="28">
        <v>4</v>
      </c>
      <c r="Y118" s="201">
        <v>48612.93</v>
      </c>
      <c r="Z118" s="204">
        <v>57126.180803895273</v>
      </c>
      <c r="AA118" s="155">
        <f t="shared" si="10"/>
        <v>0</v>
      </c>
      <c r="AB118" s="217">
        <f t="shared" si="11"/>
        <v>-25258.564043198508</v>
      </c>
      <c r="AC118" s="212">
        <v>-25258.564043198508</v>
      </c>
      <c r="AD118" s="183">
        <f t="shared" si="8"/>
        <v>1.7926091314851824</v>
      </c>
      <c r="AE118" s="188">
        <v>9259.5499999999993</v>
      </c>
      <c r="AF118" s="191">
        <f t="shared" si="9"/>
        <v>-15999.014043198509</v>
      </c>
      <c r="AG118" s="32"/>
      <c r="AH118" s="32"/>
      <c r="AI118" s="32"/>
    </row>
    <row r="119" spans="1:35" s="4" customFormat="1" x14ac:dyDescent="0.2">
      <c r="A119" s="22">
        <v>111</v>
      </c>
      <c r="B119" s="23" t="s">
        <v>137</v>
      </c>
      <c r="C119" s="24">
        <v>17322.683978810797</v>
      </c>
      <c r="D119" s="25">
        <v>2795.16</v>
      </c>
      <c r="E119" s="26">
        <v>4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10.34</v>
      </c>
      <c r="M119" s="26">
        <v>1</v>
      </c>
      <c r="N119" s="27">
        <v>2805.5</v>
      </c>
      <c r="O119" s="154">
        <v>0</v>
      </c>
      <c r="P119" s="28">
        <v>0</v>
      </c>
      <c r="Q119" s="28">
        <v>47234.04</v>
      </c>
      <c r="R119" s="28">
        <v>125.2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01">
        <v>47234.04</v>
      </c>
      <c r="Z119" s="204">
        <v>50039.54</v>
      </c>
      <c r="AA119" s="155">
        <f t="shared" si="10"/>
        <v>0</v>
      </c>
      <c r="AB119" s="217">
        <f t="shared" si="11"/>
        <v>-32716.856021189204</v>
      </c>
      <c r="AC119" s="212">
        <v>-32716.856021189204</v>
      </c>
      <c r="AD119" s="183">
        <f t="shared" si="8"/>
        <v>2.8886712971967072</v>
      </c>
      <c r="AE119" s="188">
        <v>-13403.27</v>
      </c>
      <c r="AF119" s="191">
        <f t="shared" si="9"/>
        <v>-46120.126021189208</v>
      </c>
      <c r="AG119" s="32"/>
      <c r="AH119" s="32"/>
      <c r="AI119" s="32"/>
    </row>
    <row r="120" spans="1:35" s="4" customFormat="1" x14ac:dyDescent="0.2">
      <c r="A120" s="33">
        <v>112</v>
      </c>
      <c r="B120" s="23" t="s">
        <v>138</v>
      </c>
      <c r="C120" s="24">
        <v>19212.098126396799</v>
      </c>
      <c r="D120" s="25">
        <v>3151.04</v>
      </c>
      <c r="E120" s="26">
        <v>11.43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1733.52</v>
      </c>
      <c r="M120" s="26">
        <v>1</v>
      </c>
      <c r="N120" s="27">
        <v>4884.5599999999995</v>
      </c>
      <c r="O120" s="154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18143.97</v>
      </c>
      <c r="V120" s="28">
        <v>110</v>
      </c>
      <c r="W120" s="28">
        <v>7699.7765030213368</v>
      </c>
      <c r="X120" s="28">
        <v>1</v>
      </c>
      <c r="Y120" s="201">
        <v>25843.746503021339</v>
      </c>
      <c r="Z120" s="204">
        <v>30728.30650302134</v>
      </c>
      <c r="AA120" s="155">
        <f t="shared" si="10"/>
        <v>0</v>
      </c>
      <c r="AB120" s="217">
        <f t="shared" si="11"/>
        <v>-11516.208376624541</v>
      </c>
      <c r="AC120" s="212">
        <v>-11516.208376624541</v>
      </c>
      <c r="AD120" s="183">
        <f t="shared" si="8"/>
        <v>1.5994248155958377</v>
      </c>
      <c r="AE120" s="188">
        <v>5069.34</v>
      </c>
      <c r="AF120" s="191">
        <f t="shared" si="9"/>
        <v>-6446.8683766245413</v>
      </c>
      <c r="AG120" s="32"/>
      <c r="AH120" s="32"/>
      <c r="AI120" s="32"/>
    </row>
    <row r="121" spans="1:35" s="4" customFormat="1" x14ac:dyDescent="0.2">
      <c r="A121" s="22">
        <v>113</v>
      </c>
      <c r="B121" s="23" t="s">
        <v>139</v>
      </c>
      <c r="C121" s="24">
        <v>31756.352320358325</v>
      </c>
      <c r="D121" s="25">
        <v>328.79</v>
      </c>
      <c r="E121" s="26">
        <v>5.53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425.09298608171059</v>
      </c>
      <c r="M121" s="26">
        <v>4</v>
      </c>
      <c r="N121" s="27">
        <v>753.88298608171067</v>
      </c>
      <c r="O121" s="154">
        <v>64430.53</v>
      </c>
      <c r="P121" s="28">
        <v>482.6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01">
        <v>64430.53</v>
      </c>
      <c r="Z121" s="204">
        <v>65184.412986081712</v>
      </c>
      <c r="AA121" s="155">
        <f t="shared" si="10"/>
        <v>0</v>
      </c>
      <c r="AB121" s="217">
        <f t="shared" si="11"/>
        <v>-33428.060665723388</v>
      </c>
      <c r="AC121" s="212">
        <v>-33428.060665723388</v>
      </c>
      <c r="AD121" s="183">
        <f t="shared" si="8"/>
        <v>2.0526416991630794</v>
      </c>
      <c r="AE121" s="188">
        <v>14009.96</v>
      </c>
      <c r="AF121" s="191">
        <f t="shared" si="9"/>
        <v>-19418.100665723388</v>
      </c>
      <c r="AG121" s="32"/>
      <c r="AH121" s="32"/>
      <c r="AI121" s="32"/>
    </row>
    <row r="122" spans="1:35" s="4" customFormat="1" x14ac:dyDescent="0.2">
      <c r="A122" s="33">
        <v>114</v>
      </c>
      <c r="B122" s="23" t="s">
        <v>140</v>
      </c>
      <c r="C122" s="24">
        <v>18798.062599393787</v>
      </c>
      <c r="D122" s="25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204.81605438805974</v>
      </c>
      <c r="M122" s="26">
        <v>4.5999999999999996</v>
      </c>
      <c r="N122" s="27">
        <v>204.81605438805974</v>
      </c>
      <c r="O122" s="154">
        <v>3237.7900000000004</v>
      </c>
      <c r="P122" s="28">
        <v>28.2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4610.01</v>
      </c>
      <c r="X122" s="28">
        <v>73.2</v>
      </c>
      <c r="Y122" s="201">
        <v>7847.8000000000011</v>
      </c>
      <c r="Z122" s="204">
        <v>8052.6160543880605</v>
      </c>
      <c r="AA122" s="155">
        <f t="shared" si="10"/>
        <v>10745.446545005725</v>
      </c>
      <c r="AB122" s="217">
        <f t="shared" si="11"/>
        <v>0</v>
      </c>
      <c r="AC122" s="212">
        <v>10745.446545005725</v>
      </c>
      <c r="AD122" s="183">
        <f t="shared" si="8"/>
        <v>0.42837478659357942</v>
      </c>
      <c r="AE122" s="188">
        <v>3666.65</v>
      </c>
      <c r="AF122" s="191">
        <f t="shared" si="9"/>
        <v>14412.096545005725</v>
      </c>
      <c r="AG122" s="32"/>
      <c r="AH122" s="32"/>
      <c r="AI122" s="32"/>
    </row>
    <row r="123" spans="1:35" s="4" customFormat="1" x14ac:dyDescent="0.2">
      <c r="A123" s="22">
        <v>115</v>
      </c>
      <c r="B123" s="23" t="s">
        <v>141</v>
      </c>
      <c r="C123" s="24">
        <v>13326.788325070802</v>
      </c>
      <c r="D123" s="25">
        <v>501.05</v>
      </c>
      <c r="E123" s="26">
        <v>1.4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628.23493115560018</v>
      </c>
      <c r="M123" s="26">
        <v>3.7</v>
      </c>
      <c r="N123" s="27">
        <v>1129.2849311556001</v>
      </c>
      <c r="O123" s="154">
        <v>16734.12</v>
      </c>
      <c r="P123" s="28">
        <v>130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01">
        <v>16734.12</v>
      </c>
      <c r="Z123" s="204">
        <v>17863.404931155601</v>
      </c>
      <c r="AA123" s="155">
        <f t="shared" si="10"/>
        <v>0</v>
      </c>
      <c r="AB123" s="217">
        <f t="shared" si="11"/>
        <v>-4536.6166060847991</v>
      </c>
      <c r="AC123" s="212">
        <v>-4536.6166060847991</v>
      </c>
      <c r="AD123" s="183">
        <f t="shared" si="8"/>
        <v>1.3404133460685621</v>
      </c>
      <c r="AE123" s="188">
        <v>3132.52</v>
      </c>
      <c r="AF123" s="191">
        <f t="shared" si="9"/>
        <v>-1404.0966060847991</v>
      </c>
      <c r="AG123" s="32"/>
      <c r="AH123" s="32"/>
      <c r="AI123" s="32"/>
    </row>
    <row r="124" spans="1:35" s="4" customFormat="1" x14ac:dyDescent="0.2">
      <c r="A124" s="33">
        <v>116</v>
      </c>
      <c r="B124" s="23" t="s">
        <v>142</v>
      </c>
      <c r="C124" s="24">
        <v>35294.471094831053</v>
      </c>
      <c r="D124" s="25">
        <v>1816.18</v>
      </c>
      <c r="E124" s="26">
        <v>7.4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897.72080389527605</v>
      </c>
      <c r="M124" s="26">
        <v>6.8</v>
      </c>
      <c r="N124" s="27">
        <v>2713.9008038952761</v>
      </c>
      <c r="O124" s="154">
        <v>9909.119999999999</v>
      </c>
      <c r="P124" s="28">
        <v>102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01">
        <v>9909.119999999999</v>
      </c>
      <c r="Z124" s="204">
        <v>12623.020803895275</v>
      </c>
      <c r="AA124" s="155">
        <f t="shared" si="10"/>
        <v>22671.450290935776</v>
      </c>
      <c r="AB124" s="217">
        <f t="shared" si="11"/>
        <v>0</v>
      </c>
      <c r="AC124" s="212">
        <v>22671.450290935776</v>
      </c>
      <c r="AD124" s="183">
        <f t="shared" si="8"/>
        <v>0.35764867449009435</v>
      </c>
      <c r="AE124" s="188">
        <v>12405.88</v>
      </c>
      <c r="AF124" s="191">
        <f t="shared" si="9"/>
        <v>35077.330290935774</v>
      </c>
      <c r="AG124" s="32"/>
      <c r="AH124" s="32"/>
      <c r="AI124" s="32"/>
    </row>
    <row r="125" spans="1:35" s="4" customFormat="1" x14ac:dyDescent="0.2">
      <c r="A125" s="22">
        <v>117</v>
      </c>
      <c r="B125" s="23" t="s">
        <v>143</v>
      </c>
      <c r="C125" s="24">
        <v>76260.836179218823</v>
      </c>
      <c r="D125" s="25">
        <v>0</v>
      </c>
      <c r="E125" s="26">
        <v>0</v>
      </c>
      <c r="F125" s="26">
        <v>1642.01</v>
      </c>
      <c r="G125" s="26">
        <v>8.1999999999999993</v>
      </c>
      <c r="H125" s="26">
        <v>0</v>
      </c>
      <c r="I125" s="26">
        <v>0</v>
      </c>
      <c r="J125" s="26">
        <v>0</v>
      </c>
      <c r="K125" s="26">
        <v>0</v>
      </c>
      <c r="L125" s="26">
        <v>5992.79</v>
      </c>
      <c r="M125" s="26">
        <v>2.0299999999999998</v>
      </c>
      <c r="N125" s="27">
        <v>7634.8</v>
      </c>
      <c r="O125" s="154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01">
        <v>0</v>
      </c>
      <c r="Z125" s="204">
        <v>7634.8</v>
      </c>
      <c r="AA125" s="155">
        <f t="shared" si="10"/>
        <v>68626.03617921882</v>
      </c>
      <c r="AB125" s="217">
        <f t="shared" si="11"/>
        <v>0</v>
      </c>
      <c r="AC125" s="212">
        <v>68626.03617921882</v>
      </c>
      <c r="AD125" s="183">
        <f t="shared" si="8"/>
        <v>0.10011429696440298</v>
      </c>
      <c r="AE125" s="188">
        <v>-332.09</v>
      </c>
      <c r="AF125" s="191">
        <f t="shared" si="9"/>
        <v>68293.946179218823</v>
      </c>
      <c r="AG125" s="32"/>
      <c r="AH125" s="32"/>
      <c r="AI125" s="32"/>
    </row>
    <row r="126" spans="1:35" s="4" customFormat="1" x14ac:dyDescent="0.2">
      <c r="A126" s="33">
        <v>118</v>
      </c>
      <c r="B126" s="23" t="s">
        <v>144</v>
      </c>
      <c r="C126" s="24">
        <v>29430.889571103471</v>
      </c>
      <c r="D126" s="25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72.3</v>
      </c>
      <c r="M126" s="26">
        <v>1.88</v>
      </c>
      <c r="N126" s="27">
        <v>72.3</v>
      </c>
      <c r="O126" s="154">
        <v>31810.95</v>
      </c>
      <c r="P126" s="28">
        <v>332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01">
        <v>31810.95</v>
      </c>
      <c r="Z126" s="204">
        <v>31883.25</v>
      </c>
      <c r="AA126" s="155">
        <f t="shared" si="10"/>
        <v>0</v>
      </c>
      <c r="AB126" s="217">
        <f t="shared" si="11"/>
        <v>-2452.3604288965289</v>
      </c>
      <c r="AC126" s="212">
        <v>-2452.3604288965289</v>
      </c>
      <c r="AD126" s="183">
        <f t="shared" si="8"/>
        <v>1.0833260721858833</v>
      </c>
      <c r="AE126" s="188">
        <v>-2132.98</v>
      </c>
      <c r="AF126" s="191">
        <f t="shared" si="9"/>
        <v>-4585.3404288965285</v>
      </c>
      <c r="AG126" s="32"/>
      <c r="AH126" s="32"/>
      <c r="AI126" s="32"/>
    </row>
    <row r="127" spans="1:35" s="4" customFormat="1" x14ac:dyDescent="0.2">
      <c r="A127" s="22">
        <v>119</v>
      </c>
      <c r="B127" s="23" t="s">
        <v>145</v>
      </c>
      <c r="C127" s="24">
        <v>21375.355912671777</v>
      </c>
      <c r="D127" s="25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3.7254019476382378</v>
      </c>
      <c r="M127" s="26">
        <v>0</v>
      </c>
      <c r="N127" s="27">
        <v>3.7254019476382378</v>
      </c>
      <c r="O127" s="154">
        <v>4760.68</v>
      </c>
      <c r="P127" s="28">
        <v>46.5</v>
      </c>
      <c r="Q127" s="28">
        <v>0</v>
      </c>
      <c r="R127" s="28">
        <v>0</v>
      </c>
      <c r="S127" s="28">
        <v>0</v>
      </c>
      <c r="T127" s="28">
        <v>0</v>
      </c>
      <c r="U127" s="28">
        <v>2940.91</v>
      </c>
      <c r="V127" s="28">
        <v>18</v>
      </c>
      <c r="W127" s="28">
        <v>0</v>
      </c>
      <c r="X127" s="28">
        <v>0</v>
      </c>
      <c r="Y127" s="201">
        <v>7701.59</v>
      </c>
      <c r="Z127" s="204">
        <v>7705.3154019476387</v>
      </c>
      <c r="AA127" s="155">
        <f t="shared" si="10"/>
        <v>13670.040510724139</v>
      </c>
      <c r="AB127" s="217">
        <f t="shared" si="11"/>
        <v>0</v>
      </c>
      <c r="AC127" s="212">
        <v>13670.040510724139</v>
      </c>
      <c r="AD127" s="183">
        <f t="shared" si="8"/>
        <v>0.36047658964966095</v>
      </c>
      <c r="AE127" s="188">
        <v>9353.7999999999993</v>
      </c>
      <c r="AF127" s="191">
        <f t="shared" si="9"/>
        <v>23023.840510724138</v>
      </c>
      <c r="AG127" s="32"/>
      <c r="AH127" s="32"/>
      <c r="AI127" s="32"/>
    </row>
    <row r="128" spans="1:35" s="4" customFormat="1" x14ac:dyDescent="0.2">
      <c r="A128" s="33">
        <v>120</v>
      </c>
      <c r="B128" s="23" t="s">
        <v>146</v>
      </c>
      <c r="C128" s="24">
        <v>51027.847646812421</v>
      </c>
      <c r="D128" s="25">
        <v>1126.1599999999999</v>
      </c>
      <c r="E128" s="26">
        <v>3.3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10.296205842914606</v>
      </c>
      <c r="M128" s="26">
        <v>0.12</v>
      </c>
      <c r="N128" s="27">
        <v>1136.4562058429144</v>
      </c>
      <c r="O128" s="154">
        <v>1254.9000000000001</v>
      </c>
      <c r="P128" s="28">
        <v>3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4843.59</v>
      </c>
      <c r="X128" s="28">
        <v>151</v>
      </c>
      <c r="Y128" s="201">
        <v>6098.49</v>
      </c>
      <c r="Z128" s="204">
        <v>7234.9462058429144</v>
      </c>
      <c r="AA128" s="155">
        <f t="shared" si="10"/>
        <v>43792.901440969508</v>
      </c>
      <c r="AB128" s="217">
        <f t="shared" si="11"/>
        <v>0</v>
      </c>
      <c r="AC128" s="212">
        <v>43792.901440969508</v>
      </c>
      <c r="AD128" s="183">
        <f t="shared" si="8"/>
        <v>0.14178427152011894</v>
      </c>
      <c r="AE128" s="188">
        <v>13110.81</v>
      </c>
      <c r="AF128" s="191">
        <f t="shared" si="9"/>
        <v>56903.711440969506</v>
      </c>
      <c r="AG128" s="32"/>
      <c r="AH128" s="32"/>
      <c r="AI128" s="32"/>
    </row>
    <row r="129" spans="1:35" s="4" customFormat="1" x14ac:dyDescent="0.2">
      <c r="A129" s="22">
        <v>121</v>
      </c>
      <c r="B129" s="23" t="s">
        <v>147</v>
      </c>
      <c r="C129" s="24">
        <v>18578.901068348208</v>
      </c>
      <c r="D129" s="25">
        <v>0</v>
      </c>
      <c r="E129" s="26">
        <v>0</v>
      </c>
      <c r="F129" s="26">
        <v>363.88999999999987</v>
      </c>
      <c r="G129" s="26">
        <v>3</v>
      </c>
      <c r="H129" s="26">
        <v>0</v>
      </c>
      <c r="I129" s="26">
        <v>0</v>
      </c>
      <c r="J129" s="26">
        <v>0</v>
      </c>
      <c r="K129" s="26">
        <v>0</v>
      </c>
      <c r="L129" s="26">
        <v>213.31540194763849</v>
      </c>
      <c r="M129" s="26">
        <v>2.4</v>
      </c>
      <c r="N129" s="27">
        <v>577.20540194763839</v>
      </c>
      <c r="O129" s="154">
        <v>0</v>
      </c>
      <c r="P129" s="28">
        <v>0</v>
      </c>
      <c r="Q129" s="28">
        <v>2491.58</v>
      </c>
      <c r="R129" s="28">
        <v>4.2</v>
      </c>
      <c r="S129" s="28">
        <v>0</v>
      </c>
      <c r="T129" s="28">
        <v>0</v>
      </c>
      <c r="U129" s="28">
        <v>6176.06</v>
      </c>
      <c r="V129" s="28">
        <v>36</v>
      </c>
      <c r="W129" s="28">
        <v>2398.09</v>
      </c>
      <c r="X129" s="28">
        <v>74.8</v>
      </c>
      <c r="Y129" s="201">
        <v>11065.73</v>
      </c>
      <c r="Z129" s="204">
        <v>11642.935401947638</v>
      </c>
      <c r="AA129" s="155">
        <f t="shared" si="10"/>
        <v>6935.9656664005706</v>
      </c>
      <c r="AB129" s="217">
        <f t="shared" si="11"/>
        <v>0</v>
      </c>
      <c r="AC129" s="212">
        <v>6935.9656664005706</v>
      </c>
      <c r="AD129" s="183">
        <f t="shared" si="8"/>
        <v>0.62667513859487789</v>
      </c>
      <c r="AE129" s="188">
        <v>710.8</v>
      </c>
      <c r="AF129" s="191">
        <f t="shared" si="9"/>
        <v>7646.7656664005708</v>
      </c>
      <c r="AG129" s="32"/>
      <c r="AH129" s="32"/>
      <c r="AI129" s="32"/>
    </row>
    <row r="130" spans="1:35" s="4" customFormat="1" x14ac:dyDescent="0.2">
      <c r="A130" s="33">
        <v>122</v>
      </c>
      <c r="B130" s="23" t="s">
        <v>148</v>
      </c>
      <c r="C130" s="24">
        <v>32683.85751608574</v>
      </c>
      <c r="D130" s="25">
        <v>739.63</v>
      </c>
      <c r="E130" s="26">
        <v>3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759.09970156391796</v>
      </c>
      <c r="M130" s="26">
        <v>3.8</v>
      </c>
      <c r="N130" s="27">
        <v>1498.7297015639178</v>
      </c>
      <c r="O130" s="154">
        <v>19840.8</v>
      </c>
      <c r="P130" s="28">
        <v>212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6671.99</v>
      </c>
      <c r="X130" s="28">
        <v>208</v>
      </c>
      <c r="Y130" s="201">
        <v>26512.79</v>
      </c>
      <c r="Z130" s="204">
        <v>28011.519701563921</v>
      </c>
      <c r="AA130" s="155">
        <f t="shared" si="10"/>
        <v>4672.3378145218194</v>
      </c>
      <c r="AB130" s="217">
        <f t="shared" si="11"/>
        <v>0</v>
      </c>
      <c r="AC130" s="212">
        <v>4672.3378145218194</v>
      </c>
      <c r="AD130" s="183">
        <f t="shared" si="8"/>
        <v>0.8570444809881369</v>
      </c>
      <c r="AE130" s="188">
        <v>14392.15</v>
      </c>
      <c r="AF130" s="191">
        <f t="shared" si="9"/>
        <v>19064.487814521817</v>
      </c>
      <c r="AG130" s="32"/>
      <c r="AH130" s="32"/>
      <c r="AI130" s="32"/>
    </row>
    <row r="131" spans="1:35" s="4" customFormat="1" x14ac:dyDescent="0.2">
      <c r="A131" s="22">
        <v>123</v>
      </c>
      <c r="B131" s="23" t="s">
        <v>149</v>
      </c>
      <c r="C131" s="24">
        <v>33718.077956096509</v>
      </c>
      <c r="D131" s="25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1472.1508038952768</v>
      </c>
      <c r="M131" s="26">
        <v>2</v>
      </c>
      <c r="N131" s="27">
        <v>1472.1508038952768</v>
      </c>
      <c r="O131" s="154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01">
        <v>0</v>
      </c>
      <c r="Z131" s="204">
        <v>1472.1508038952768</v>
      </c>
      <c r="AA131" s="155">
        <f t="shared" si="10"/>
        <v>32245.927152201231</v>
      </c>
      <c r="AB131" s="217">
        <f t="shared" si="11"/>
        <v>0</v>
      </c>
      <c r="AC131" s="212">
        <v>32245.927152201231</v>
      </c>
      <c r="AD131" s="183">
        <f t="shared" si="8"/>
        <v>4.3660578927782558E-2</v>
      </c>
      <c r="AE131" s="188">
        <v>9895.11</v>
      </c>
      <c r="AF131" s="191">
        <f t="shared" si="9"/>
        <v>42141.037152201228</v>
      </c>
      <c r="AG131" s="32"/>
      <c r="AH131" s="32"/>
      <c r="AI131" s="32"/>
    </row>
    <row r="132" spans="1:35" s="4" customFormat="1" x14ac:dyDescent="0.2">
      <c r="A132" s="33">
        <v>124</v>
      </c>
      <c r="B132" s="23" t="s">
        <v>150</v>
      </c>
      <c r="C132" s="24">
        <v>55647.123020494822</v>
      </c>
      <c r="D132" s="25">
        <v>757.81000000000108</v>
      </c>
      <c r="E132" s="26">
        <v>2.65</v>
      </c>
      <c r="F132" s="26">
        <v>4488.6000000000004</v>
      </c>
      <c r="G132" s="26">
        <v>45</v>
      </c>
      <c r="H132" s="26">
        <v>0</v>
      </c>
      <c r="I132" s="26">
        <v>0</v>
      </c>
      <c r="J132" s="26">
        <v>0</v>
      </c>
      <c r="K132" s="26">
        <v>0</v>
      </c>
      <c r="L132" s="26">
        <v>913.14620584291481</v>
      </c>
      <c r="M132" s="26">
        <v>88.76</v>
      </c>
      <c r="N132" s="27">
        <v>6159.5562058429168</v>
      </c>
      <c r="O132" s="154">
        <v>18927.36</v>
      </c>
      <c r="P132" s="28">
        <v>185</v>
      </c>
      <c r="Q132" s="28">
        <v>2390.9499999999998</v>
      </c>
      <c r="R132" s="28">
        <v>3.2</v>
      </c>
      <c r="S132" s="28">
        <v>0</v>
      </c>
      <c r="T132" s="28">
        <v>0</v>
      </c>
      <c r="U132" s="28">
        <v>3556.26</v>
      </c>
      <c r="V132" s="28">
        <v>20</v>
      </c>
      <c r="W132" s="28">
        <v>4133.75</v>
      </c>
      <c r="X132" s="28">
        <v>146.69999999999999</v>
      </c>
      <c r="Y132" s="201">
        <v>29008.32</v>
      </c>
      <c r="Z132" s="204">
        <v>35167.876205842913</v>
      </c>
      <c r="AA132" s="155">
        <f t="shared" si="10"/>
        <v>20479.24681465191</v>
      </c>
      <c r="AB132" s="217">
        <f t="shared" si="11"/>
        <v>0</v>
      </c>
      <c r="AC132" s="212">
        <v>20479.24681465191</v>
      </c>
      <c r="AD132" s="183">
        <f t="shared" si="8"/>
        <v>0.63198013296914901</v>
      </c>
      <c r="AE132" s="188">
        <v>7049.25</v>
      </c>
      <c r="AF132" s="191">
        <f t="shared" si="9"/>
        <v>27528.49681465191</v>
      </c>
      <c r="AG132" s="32"/>
      <c r="AH132" s="32"/>
      <c r="AI132" s="32"/>
    </row>
    <row r="133" spans="1:35" s="4" customFormat="1" x14ac:dyDescent="0.2">
      <c r="A133" s="22">
        <v>125</v>
      </c>
      <c r="B133" s="23" t="s">
        <v>151</v>
      </c>
      <c r="C133" s="24">
        <v>39097.558348141276</v>
      </c>
      <c r="D133" s="25">
        <v>1087.7</v>
      </c>
      <c r="E133" s="26">
        <v>4.4000000000000004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380.14080389527618</v>
      </c>
      <c r="M133" s="26">
        <v>15.1</v>
      </c>
      <c r="N133" s="27">
        <v>1467.8408038952762</v>
      </c>
      <c r="O133" s="154">
        <v>10977.34</v>
      </c>
      <c r="P133" s="28">
        <v>411.5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01">
        <v>10977.34</v>
      </c>
      <c r="Z133" s="204">
        <v>12445.180803895277</v>
      </c>
      <c r="AA133" s="155">
        <f t="shared" si="10"/>
        <v>26652.377544245999</v>
      </c>
      <c r="AB133" s="217">
        <f t="shared" si="11"/>
        <v>0</v>
      </c>
      <c r="AC133" s="212">
        <v>26652.377544245999</v>
      </c>
      <c r="AD133" s="183">
        <f t="shared" si="8"/>
        <v>0.31831094650663599</v>
      </c>
      <c r="AE133" s="188">
        <v>11197.23</v>
      </c>
      <c r="AF133" s="191">
        <f t="shared" si="9"/>
        <v>37849.607544245999</v>
      </c>
      <c r="AG133" s="32"/>
      <c r="AH133" s="32"/>
      <c r="AI133" s="32"/>
    </row>
    <row r="134" spans="1:35" s="4" customFormat="1" x14ac:dyDescent="0.2">
      <c r="A134" s="33">
        <v>126</v>
      </c>
      <c r="B134" s="23" t="s">
        <v>152</v>
      </c>
      <c r="C134" s="24">
        <v>31731.557731297256</v>
      </c>
      <c r="D134" s="25">
        <v>318.24</v>
      </c>
      <c r="E134" s="26">
        <v>1.4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2299.5098623112003</v>
      </c>
      <c r="M134" s="26">
        <v>6.02</v>
      </c>
      <c r="N134" s="27">
        <v>2617.7498623112006</v>
      </c>
      <c r="O134" s="154">
        <v>17210.990000000002</v>
      </c>
      <c r="P134" s="28">
        <v>176</v>
      </c>
      <c r="Q134" s="28">
        <v>0</v>
      </c>
      <c r="R134" s="28">
        <v>0</v>
      </c>
      <c r="S134" s="28">
        <v>51178.5</v>
      </c>
      <c r="T134" s="28">
        <v>1</v>
      </c>
      <c r="U134" s="28">
        <v>0</v>
      </c>
      <c r="V134" s="28">
        <v>0</v>
      </c>
      <c r="W134" s="28">
        <v>1102.3399999999999</v>
      </c>
      <c r="X134" s="28">
        <v>1</v>
      </c>
      <c r="Y134" s="201">
        <v>69491.83</v>
      </c>
      <c r="Z134" s="204">
        <v>72109.579862311206</v>
      </c>
      <c r="AA134" s="155">
        <f t="shared" si="10"/>
        <v>0</v>
      </c>
      <c r="AB134" s="217">
        <f t="shared" si="11"/>
        <v>-40378.022131013946</v>
      </c>
      <c r="AC134" s="212">
        <v>-40378.022131013946</v>
      </c>
      <c r="AD134" s="183">
        <f t="shared" si="8"/>
        <v>2.2724878643820428</v>
      </c>
      <c r="AE134" s="188">
        <v>-15573.79</v>
      </c>
      <c r="AF134" s="191">
        <f t="shared" si="9"/>
        <v>-55951.812131013947</v>
      </c>
      <c r="AG134" s="32"/>
      <c r="AH134" s="32"/>
      <c r="AI134" s="32"/>
    </row>
    <row r="135" spans="1:35" s="4" customFormat="1" x14ac:dyDescent="0.2">
      <c r="A135" s="22">
        <v>127</v>
      </c>
      <c r="B135" s="23" t="s">
        <v>153</v>
      </c>
      <c r="C135" s="24">
        <v>23323.112071534782</v>
      </c>
      <c r="D135" s="25">
        <v>0</v>
      </c>
      <c r="E135" s="26">
        <v>0</v>
      </c>
      <c r="F135" s="26">
        <v>1317.03</v>
      </c>
      <c r="G135" s="26">
        <v>15</v>
      </c>
      <c r="H135" s="26">
        <v>0</v>
      </c>
      <c r="I135" s="26">
        <v>0</v>
      </c>
      <c r="J135" s="26">
        <v>0</v>
      </c>
      <c r="K135" s="26">
        <v>0</v>
      </c>
      <c r="L135" s="26">
        <v>4066.46</v>
      </c>
      <c r="M135" s="26">
        <v>2.7</v>
      </c>
      <c r="N135" s="27">
        <v>5383.49</v>
      </c>
      <c r="O135" s="154">
        <v>29666.69</v>
      </c>
      <c r="P135" s="28">
        <v>317.5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9674.6</v>
      </c>
      <c r="X135" s="28">
        <v>116.9</v>
      </c>
      <c r="Y135" s="201">
        <v>39341.29</v>
      </c>
      <c r="Z135" s="204">
        <v>44724.78</v>
      </c>
      <c r="AA135" s="155">
        <f t="shared" si="10"/>
        <v>0</v>
      </c>
      <c r="AB135" s="217">
        <f t="shared" si="11"/>
        <v>-21401.667928465216</v>
      </c>
      <c r="AC135" s="212">
        <v>-21401.667928465216</v>
      </c>
      <c r="AD135" s="183">
        <f t="shared" si="8"/>
        <v>1.917616305355123</v>
      </c>
      <c r="AE135" s="188">
        <v>9484.34</v>
      </c>
      <c r="AF135" s="191">
        <f t="shared" si="9"/>
        <v>-11917.327928465216</v>
      </c>
      <c r="AG135" s="32"/>
      <c r="AH135" s="32"/>
      <c r="AI135" s="32"/>
    </row>
    <row r="136" spans="1:35" s="4" customFormat="1" x14ac:dyDescent="0.2">
      <c r="A136" s="33">
        <v>128</v>
      </c>
      <c r="B136" s="23" t="s">
        <v>154</v>
      </c>
      <c r="C136" s="24">
        <v>33615.855559075084</v>
      </c>
      <c r="D136" s="25">
        <v>2363.09</v>
      </c>
      <c r="E136" s="26">
        <v>4.5</v>
      </c>
      <c r="F136" s="26">
        <v>4708.55</v>
      </c>
      <c r="G136" s="26">
        <v>30</v>
      </c>
      <c r="H136" s="26">
        <v>0</v>
      </c>
      <c r="I136" s="26">
        <v>0</v>
      </c>
      <c r="J136" s="26">
        <v>0</v>
      </c>
      <c r="K136" s="26">
        <v>0</v>
      </c>
      <c r="L136" s="26">
        <v>2032.8208038952757</v>
      </c>
      <c r="M136" s="26">
        <v>13.7</v>
      </c>
      <c r="N136" s="27">
        <v>9104.4608038952756</v>
      </c>
      <c r="O136" s="154">
        <v>0</v>
      </c>
      <c r="P136" s="28">
        <v>0</v>
      </c>
      <c r="Q136" s="28">
        <v>4709.3900000000003</v>
      </c>
      <c r="R136" s="28">
        <v>7.5</v>
      </c>
      <c r="S136" s="28">
        <v>0</v>
      </c>
      <c r="T136" s="28">
        <v>0</v>
      </c>
      <c r="U136" s="28">
        <v>2551.89</v>
      </c>
      <c r="V136" s="28">
        <v>15</v>
      </c>
      <c r="W136" s="28">
        <v>0</v>
      </c>
      <c r="X136" s="28">
        <v>0</v>
      </c>
      <c r="Y136" s="201">
        <v>7261.2800000000007</v>
      </c>
      <c r="Z136" s="204">
        <v>16365.740803895276</v>
      </c>
      <c r="AA136" s="155">
        <f t="shared" si="10"/>
        <v>17250.114755179806</v>
      </c>
      <c r="AB136" s="217">
        <f t="shared" si="11"/>
        <v>0</v>
      </c>
      <c r="AC136" s="212">
        <v>17250.114755179806</v>
      </c>
      <c r="AD136" s="183">
        <f t="shared" si="8"/>
        <v>0.48684588066291562</v>
      </c>
      <c r="AE136" s="188">
        <v>-12094.31</v>
      </c>
      <c r="AF136" s="191">
        <f t="shared" si="9"/>
        <v>5155.8047551798063</v>
      </c>
      <c r="AG136" s="32"/>
      <c r="AH136" s="32"/>
      <c r="AI136" s="32"/>
    </row>
    <row r="137" spans="1:35" s="4" customFormat="1" x14ac:dyDescent="0.2">
      <c r="A137" s="22">
        <v>129</v>
      </c>
      <c r="B137" s="23" t="s">
        <v>155</v>
      </c>
      <c r="C137" s="24">
        <v>61345.367341247169</v>
      </c>
      <c r="D137" s="25">
        <v>2522.7600000000002</v>
      </c>
      <c r="E137" s="26">
        <v>3.5</v>
      </c>
      <c r="F137" s="26">
        <v>613.71</v>
      </c>
      <c r="G137" s="26">
        <v>5</v>
      </c>
      <c r="H137" s="26">
        <v>0</v>
      </c>
      <c r="I137" s="26">
        <v>0</v>
      </c>
      <c r="J137" s="26">
        <v>0</v>
      </c>
      <c r="K137" s="26">
        <v>0</v>
      </c>
      <c r="L137" s="26">
        <v>821.74620584292131</v>
      </c>
      <c r="M137" s="26">
        <v>19.920000000000002</v>
      </c>
      <c r="N137" s="27">
        <v>3958.2162058429217</v>
      </c>
      <c r="O137" s="154">
        <v>0</v>
      </c>
      <c r="P137" s="28">
        <v>0</v>
      </c>
      <c r="Q137" s="28">
        <v>0</v>
      </c>
      <c r="R137" s="28">
        <v>0</v>
      </c>
      <c r="S137" s="28">
        <v>52342.76</v>
      </c>
      <c r="T137" s="28">
        <v>2</v>
      </c>
      <c r="U137" s="28">
        <v>0</v>
      </c>
      <c r="V137" s="28">
        <v>0</v>
      </c>
      <c r="W137" s="28">
        <v>858.89</v>
      </c>
      <c r="X137" s="28">
        <v>1</v>
      </c>
      <c r="Y137" s="201">
        <v>53201.65</v>
      </c>
      <c r="Z137" s="204">
        <v>57159.866205842925</v>
      </c>
      <c r="AA137" s="155">
        <f t="shared" si="10"/>
        <v>4185.5011354042435</v>
      </c>
      <c r="AB137" s="217">
        <f t="shared" si="11"/>
        <v>0</v>
      </c>
      <c r="AC137" s="212">
        <v>4185.5011354042435</v>
      </c>
      <c r="AD137" s="183">
        <f t="shared" si="8"/>
        <v>0.93177152054332857</v>
      </c>
      <c r="AE137" s="188">
        <v>2081.88</v>
      </c>
      <c r="AF137" s="191">
        <f t="shared" si="9"/>
        <v>6267.3811354042437</v>
      </c>
      <c r="AG137" s="32"/>
      <c r="AH137" s="32"/>
      <c r="AI137" s="32"/>
    </row>
    <row r="138" spans="1:35" s="4" customFormat="1" x14ac:dyDescent="0.2">
      <c r="A138" s="33">
        <v>130</v>
      </c>
      <c r="B138" s="23" t="s">
        <v>156</v>
      </c>
      <c r="C138" s="24">
        <v>37942.770960958573</v>
      </c>
      <c r="D138" s="25">
        <v>1173.4299999999998</v>
      </c>
      <c r="E138" s="26">
        <v>3.91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1931.99</v>
      </c>
      <c r="M138" s="26">
        <v>3.06</v>
      </c>
      <c r="N138" s="27">
        <v>3105.42</v>
      </c>
      <c r="O138" s="154">
        <v>4155.3999999999996</v>
      </c>
      <c r="P138" s="28">
        <v>6.5</v>
      </c>
      <c r="Q138" s="28">
        <v>2286.09</v>
      </c>
      <c r="R138" s="28">
        <v>4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01">
        <v>6441.49</v>
      </c>
      <c r="Z138" s="204">
        <v>9546.91</v>
      </c>
      <c r="AA138" s="155">
        <f t="shared" si="10"/>
        <v>28395.860960958573</v>
      </c>
      <c r="AB138" s="217">
        <f t="shared" si="11"/>
        <v>0</v>
      </c>
      <c r="AC138" s="212">
        <v>28395.860960958573</v>
      </c>
      <c r="AD138" s="183">
        <f t="shared" ref="AD138:AD201" si="12">Z138/C138</f>
        <v>0.25161341036012752</v>
      </c>
      <c r="AE138" s="188">
        <v>-11005.08</v>
      </c>
      <c r="AF138" s="191">
        <f t="shared" ref="AF138:AF201" si="13">C138-Z138+AE138</f>
        <v>17390.780960958575</v>
      </c>
      <c r="AG138" s="32"/>
      <c r="AH138" s="32"/>
      <c r="AI138" s="32"/>
    </row>
    <row r="139" spans="1:35" s="4" customFormat="1" x14ac:dyDescent="0.2">
      <c r="A139" s="22">
        <v>131</v>
      </c>
      <c r="B139" s="23" t="s">
        <v>157</v>
      </c>
      <c r="C139" s="24">
        <v>38571.112781496056</v>
      </c>
      <c r="D139" s="25">
        <v>628</v>
      </c>
      <c r="E139" s="26">
        <v>4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3101.9097015639186</v>
      </c>
      <c r="M139" s="26">
        <v>12.02</v>
      </c>
      <c r="N139" s="27">
        <v>3729.9097015639186</v>
      </c>
      <c r="O139" s="154">
        <v>32640.12</v>
      </c>
      <c r="P139" s="28">
        <v>343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01">
        <v>32640.12</v>
      </c>
      <c r="Z139" s="204">
        <v>36370.029701563915</v>
      </c>
      <c r="AA139" s="155">
        <f t="shared" si="10"/>
        <v>2201.0830799321411</v>
      </c>
      <c r="AB139" s="217">
        <f t="shared" si="11"/>
        <v>0</v>
      </c>
      <c r="AC139" s="212">
        <v>2201.0830799321411</v>
      </c>
      <c r="AD139" s="183">
        <f t="shared" si="12"/>
        <v>0.94293441590857918</v>
      </c>
      <c r="AE139" s="188">
        <v>11329.96</v>
      </c>
      <c r="AF139" s="191">
        <f t="shared" si="13"/>
        <v>13531.04307993214</v>
      </c>
      <c r="AG139" s="32"/>
      <c r="AH139" s="32"/>
      <c r="AI139" s="32"/>
    </row>
    <row r="140" spans="1:35" s="4" customFormat="1" x14ac:dyDescent="0.2">
      <c r="A140" s="33">
        <v>132</v>
      </c>
      <c r="B140" s="23" t="s">
        <v>158</v>
      </c>
      <c r="C140" s="24">
        <v>28043.82671247391</v>
      </c>
      <c r="D140" s="25">
        <v>635.04</v>
      </c>
      <c r="E140" s="26">
        <v>3.7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2087.8008038952785</v>
      </c>
      <c r="M140" s="26">
        <v>4</v>
      </c>
      <c r="N140" s="27">
        <v>2722.8408038952784</v>
      </c>
      <c r="O140" s="154">
        <v>27224.78</v>
      </c>
      <c r="P140" s="28">
        <v>207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01">
        <v>27224.78</v>
      </c>
      <c r="Z140" s="204">
        <v>29947.620803895275</v>
      </c>
      <c r="AA140" s="155">
        <f t="shared" si="10"/>
        <v>0</v>
      </c>
      <c r="AB140" s="217">
        <f t="shared" si="11"/>
        <v>-1903.794091421365</v>
      </c>
      <c r="AC140" s="212">
        <v>-1903.794091421365</v>
      </c>
      <c r="AD140" s="183">
        <f t="shared" si="12"/>
        <v>1.0678863876510318</v>
      </c>
      <c r="AE140" s="188">
        <v>-3504.39</v>
      </c>
      <c r="AF140" s="191">
        <f t="shared" si="13"/>
        <v>-5408.1840914213644</v>
      </c>
      <c r="AG140" s="32"/>
      <c r="AH140" s="32"/>
      <c r="AI140" s="32"/>
    </row>
    <row r="141" spans="1:35" s="4" customFormat="1" x14ac:dyDescent="0.2">
      <c r="A141" s="22">
        <v>133</v>
      </c>
      <c r="B141" s="23" t="s">
        <v>159</v>
      </c>
      <c r="C141" s="24">
        <v>32459.44245749027</v>
      </c>
      <c r="D141" s="25">
        <v>3103.6000000000004</v>
      </c>
      <c r="E141" s="26">
        <v>7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6.6008038952762487</v>
      </c>
      <c r="M141" s="26">
        <v>30.19</v>
      </c>
      <c r="N141" s="27">
        <v>3110.2008038952767</v>
      </c>
      <c r="O141" s="154">
        <v>20753.22</v>
      </c>
      <c r="P141" s="28">
        <v>235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01">
        <v>20753.22</v>
      </c>
      <c r="Z141" s="204">
        <v>23863.420803895278</v>
      </c>
      <c r="AA141" s="155">
        <f t="shared" si="10"/>
        <v>8596.0216535949912</v>
      </c>
      <c r="AB141" s="217">
        <f t="shared" si="11"/>
        <v>0</v>
      </c>
      <c r="AC141" s="212">
        <v>8596.0216535949912</v>
      </c>
      <c r="AD141" s="183">
        <f t="shared" si="12"/>
        <v>0.73517654639778351</v>
      </c>
      <c r="AE141" s="188">
        <v>11358.46</v>
      </c>
      <c r="AF141" s="191">
        <f t="shared" si="13"/>
        <v>19954.48165359499</v>
      </c>
      <c r="AG141" s="32"/>
      <c r="AH141" s="32"/>
      <c r="AI141" s="32"/>
    </row>
    <row r="142" spans="1:35" s="4" customFormat="1" x14ac:dyDescent="0.2">
      <c r="A142" s="33">
        <v>134</v>
      </c>
      <c r="B142" s="23" t="s">
        <v>160</v>
      </c>
      <c r="C142" s="24">
        <v>43188.782571283831</v>
      </c>
      <c r="D142" s="25">
        <v>2083.6999999999994</v>
      </c>
      <c r="E142" s="26">
        <v>1.5</v>
      </c>
      <c r="F142" s="26">
        <v>1411.3799999999999</v>
      </c>
      <c r="G142" s="26">
        <v>11</v>
      </c>
      <c r="H142" s="26">
        <v>11578.77</v>
      </c>
      <c r="I142" s="26">
        <v>2</v>
      </c>
      <c r="J142" s="26">
        <v>0</v>
      </c>
      <c r="K142" s="26">
        <v>0</v>
      </c>
      <c r="L142" s="26">
        <v>3858.3744791225699</v>
      </c>
      <c r="M142" s="26">
        <v>51.95</v>
      </c>
      <c r="N142" s="27">
        <v>18932.224479122568</v>
      </c>
      <c r="O142" s="154">
        <v>27389.54</v>
      </c>
      <c r="P142" s="28">
        <v>307.39999999999998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8190.73</v>
      </c>
      <c r="X142" s="28">
        <v>497.6</v>
      </c>
      <c r="Y142" s="201">
        <v>35580.270000000004</v>
      </c>
      <c r="Z142" s="204">
        <v>54512.494479122572</v>
      </c>
      <c r="AA142" s="155">
        <f t="shared" si="10"/>
        <v>0</v>
      </c>
      <c r="AB142" s="217">
        <f t="shared" si="11"/>
        <v>-11323.71190783874</v>
      </c>
      <c r="AC142" s="212">
        <v>-11323.71190783874</v>
      </c>
      <c r="AD142" s="183">
        <f t="shared" si="12"/>
        <v>1.2621910420639608</v>
      </c>
      <c r="AE142" s="188">
        <v>-7902.97</v>
      </c>
      <c r="AF142" s="191">
        <f t="shared" si="13"/>
        <v>-19226.681907838742</v>
      </c>
      <c r="AG142" s="32"/>
      <c r="AH142" s="32"/>
      <c r="AI142" s="32"/>
    </row>
    <row r="143" spans="1:35" s="4" customFormat="1" x14ac:dyDescent="0.2">
      <c r="A143" s="22">
        <v>135</v>
      </c>
      <c r="B143" s="23" t="s">
        <v>161</v>
      </c>
      <c r="C143" s="24">
        <v>31716.591917897815</v>
      </c>
      <c r="D143" s="25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1416.6997015639179</v>
      </c>
      <c r="M143" s="26">
        <v>8.1999999999999993</v>
      </c>
      <c r="N143" s="27">
        <v>1416.6997015639179</v>
      </c>
      <c r="O143" s="154">
        <v>32597.68</v>
      </c>
      <c r="P143" s="28">
        <v>365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01">
        <v>32597.68</v>
      </c>
      <c r="Z143" s="204">
        <v>34014.379701563921</v>
      </c>
      <c r="AA143" s="155">
        <f t="shared" si="10"/>
        <v>0</v>
      </c>
      <c r="AB143" s="217">
        <f t="shared" si="11"/>
        <v>-2297.7877836661064</v>
      </c>
      <c r="AC143" s="212">
        <v>-2297.7877836661064</v>
      </c>
      <c r="AD143" s="183">
        <f t="shared" si="12"/>
        <v>1.0724474997065954</v>
      </c>
      <c r="AE143" s="188">
        <v>11454.43</v>
      </c>
      <c r="AF143" s="191">
        <f t="shared" si="13"/>
        <v>9156.6422163338939</v>
      </c>
      <c r="AG143" s="32"/>
      <c r="AH143" s="32"/>
      <c r="AI143" s="32"/>
    </row>
    <row r="144" spans="1:35" s="4" customFormat="1" x14ac:dyDescent="0.2">
      <c r="A144" s="33">
        <v>136</v>
      </c>
      <c r="B144" s="23" t="s">
        <v>162</v>
      </c>
      <c r="C144" s="24">
        <v>31435.728865560497</v>
      </c>
      <c r="D144" s="25">
        <v>3476.55</v>
      </c>
      <c r="E144" s="26">
        <v>5</v>
      </c>
      <c r="F144" s="26">
        <v>0</v>
      </c>
      <c r="G144" s="26">
        <v>0</v>
      </c>
      <c r="H144" s="26">
        <v>7135.3</v>
      </c>
      <c r="I144" s="26">
        <v>0</v>
      </c>
      <c r="J144" s="26">
        <v>0</v>
      </c>
      <c r="K144" s="26">
        <v>0</v>
      </c>
      <c r="L144" s="26">
        <v>1319.9997015639181</v>
      </c>
      <c r="M144" s="26">
        <v>1.1000000000000001</v>
      </c>
      <c r="N144" s="27">
        <v>11931.849701563919</v>
      </c>
      <c r="O144" s="154">
        <v>33210.769999999997</v>
      </c>
      <c r="P144" s="28">
        <v>376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01">
        <v>33210.769999999997</v>
      </c>
      <c r="Z144" s="204">
        <v>45142.619701563919</v>
      </c>
      <c r="AA144" s="155">
        <f t="shared" si="10"/>
        <v>0</v>
      </c>
      <c r="AB144" s="217">
        <f t="shared" si="11"/>
        <v>-13706.890836003422</v>
      </c>
      <c r="AC144" s="212">
        <v>-13706.890836003422</v>
      </c>
      <c r="AD144" s="183">
        <f t="shared" si="12"/>
        <v>1.4360290449959965</v>
      </c>
      <c r="AE144" s="188">
        <v>-22615.29</v>
      </c>
      <c r="AF144" s="191">
        <f t="shared" si="13"/>
        <v>-36322.180836003419</v>
      </c>
      <c r="AG144" s="32"/>
      <c r="AH144" s="32"/>
      <c r="AI144" s="32"/>
    </row>
    <row r="145" spans="1:35" s="4" customFormat="1" x14ac:dyDescent="0.2">
      <c r="A145" s="22">
        <v>137</v>
      </c>
      <c r="B145" s="23" t="s">
        <v>163</v>
      </c>
      <c r="C145" s="24">
        <v>62226.657659694327</v>
      </c>
      <c r="D145" s="25">
        <v>2504.06</v>
      </c>
      <c r="E145" s="26">
        <v>7.35</v>
      </c>
      <c r="F145" s="26">
        <v>2383.79</v>
      </c>
      <c r="G145" s="26">
        <v>19</v>
      </c>
      <c r="H145" s="26">
        <v>54423.5</v>
      </c>
      <c r="I145" s="26">
        <v>2</v>
      </c>
      <c r="J145" s="26">
        <v>0</v>
      </c>
      <c r="K145" s="26">
        <v>0</v>
      </c>
      <c r="L145" s="26">
        <v>5275.3</v>
      </c>
      <c r="M145" s="26">
        <v>116.1</v>
      </c>
      <c r="N145" s="27">
        <v>64586.65</v>
      </c>
      <c r="O145" s="154">
        <v>16078.93</v>
      </c>
      <c r="P145" s="28">
        <v>175</v>
      </c>
      <c r="Q145" s="28">
        <v>0</v>
      </c>
      <c r="R145" s="28">
        <v>0</v>
      </c>
      <c r="S145" s="28">
        <v>0</v>
      </c>
      <c r="T145" s="28">
        <v>0</v>
      </c>
      <c r="U145" s="28">
        <v>4759.4400000000005</v>
      </c>
      <c r="V145" s="28">
        <v>35</v>
      </c>
      <c r="W145" s="28">
        <v>1077.8900000000001</v>
      </c>
      <c r="X145" s="28">
        <v>1</v>
      </c>
      <c r="Y145" s="201">
        <v>21916.260000000002</v>
      </c>
      <c r="Z145" s="204">
        <v>86502.91</v>
      </c>
      <c r="AA145" s="155">
        <f t="shared" si="10"/>
        <v>0</v>
      </c>
      <c r="AB145" s="217">
        <f t="shared" si="11"/>
        <v>-24276.252340305677</v>
      </c>
      <c r="AC145" s="212">
        <v>-24276.252340305677</v>
      </c>
      <c r="AD145" s="183">
        <f t="shared" si="12"/>
        <v>1.390126245781476</v>
      </c>
      <c r="AE145" s="188">
        <v>6879.44</v>
      </c>
      <c r="AF145" s="191">
        <f t="shared" si="13"/>
        <v>-17396.812340305678</v>
      </c>
      <c r="AG145" s="32"/>
      <c r="AH145" s="32"/>
      <c r="AI145" s="32"/>
    </row>
    <row r="146" spans="1:35" s="4" customFormat="1" x14ac:dyDescent="0.2">
      <c r="A146" s="33">
        <v>138</v>
      </c>
      <c r="B146" s="23" t="s">
        <v>164</v>
      </c>
      <c r="C146" s="24">
        <v>33822.206147421828</v>
      </c>
      <c r="D146" s="25">
        <v>2987.9300000000003</v>
      </c>
      <c r="E146" s="26">
        <v>10.3</v>
      </c>
      <c r="F146" s="26">
        <v>0</v>
      </c>
      <c r="G146" s="26">
        <v>0</v>
      </c>
      <c r="H146" s="38">
        <v>0</v>
      </c>
      <c r="I146" s="38">
        <v>0</v>
      </c>
      <c r="J146" s="26">
        <v>0</v>
      </c>
      <c r="K146" s="26">
        <v>0</v>
      </c>
      <c r="L146" s="26">
        <v>1375.7108038952747</v>
      </c>
      <c r="M146" s="26">
        <v>5.14</v>
      </c>
      <c r="N146" s="27">
        <v>4363.640803895275</v>
      </c>
      <c r="O146" s="154">
        <v>20985.25</v>
      </c>
      <c r="P146" s="28">
        <v>241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01">
        <v>20985.25</v>
      </c>
      <c r="Z146" s="204">
        <v>25348.890803895276</v>
      </c>
      <c r="AA146" s="155">
        <f t="shared" si="10"/>
        <v>8473.3153435265522</v>
      </c>
      <c r="AB146" s="217">
        <f t="shared" si="11"/>
        <v>0</v>
      </c>
      <c r="AC146" s="212">
        <v>8473.3153435265522</v>
      </c>
      <c r="AD146" s="183">
        <f t="shared" si="12"/>
        <v>0.74947478864643935</v>
      </c>
      <c r="AE146" s="188">
        <v>11716.33</v>
      </c>
      <c r="AF146" s="191">
        <f t="shared" si="13"/>
        <v>20189.64534352655</v>
      </c>
      <c r="AG146" s="32"/>
      <c r="AH146" s="32"/>
      <c r="AI146" s="32"/>
    </row>
    <row r="147" spans="1:35" s="4" customFormat="1" x14ac:dyDescent="0.2">
      <c r="A147" s="22">
        <v>139</v>
      </c>
      <c r="B147" s="23" t="s">
        <v>165</v>
      </c>
      <c r="C147" s="24">
        <v>36275.950733554288</v>
      </c>
      <c r="D147" s="25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6.62</v>
      </c>
      <c r="M147" s="26">
        <v>0</v>
      </c>
      <c r="N147" s="27">
        <v>6.62</v>
      </c>
      <c r="O147" s="154">
        <v>35278.439999999995</v>
      </c>
      <c r="P147" s="28">
        <v>325.5</v>
      </c>
      <c r="Q147" s="28">
        <v>0</v>
      </c>
      <c r="R147" s="28">
        <v>0</v>
      </c>
      <c r="S147" s="28">
        <v>0</v>
      </c>
      <c r="T147" s="28">
        <v>0</v>
      </c>
      <c r="U147" s="28">
        <v>36923.56</v>
      </c>
      <c r="V147" s="28">
        <v>284</v>
      </c>
      <c r="W147" s="28">
        <v>0</v>
      </c>
      <c r="X147" s="28">
        <v>0</v>
      </c>
      <c r="Y147" s="201">
        <v>72202</v>
      </c>
      <c r="Z147" s="204">
        <v>72208.62</v>
      </c>
      <c r="AA147" s="155">
        <f t="shared" si="10"/>
        <v>0</v>
      </c>
      <c r="AB147" s="217">
        <f t="shared" si="11"/>
        <v>-35932.669266445708</v>
      </c>
      <c r="AC147" s="212">
        <v>-35932.669266445708</v>
      </c>
      <c r="AD147" s="183">
        <f t="shared" si="12"/>
        <v>1.990536940861179</v>
      </c>
      <c r="AE147" s="188">
        <v>9729.4699999999993</v>
      </c>
      <c r="AF147" s="191">
        <f t="shared" si="13"/>
        <v>-26203.199266445707</v>
      </c>
      <c r="AG147" s="32"/>
      <c r="AH147" s="32"/>
      <c r="AI147" s="32"/>
    </row>
    <row r="148" spans="1:35" s="4" customFormat="1" x14ac:dyDescent="0.2">
      <c r="A148" s="33">
        <v>140</v>
      </c>
      <c r="B148" s="23" t="s">
        <v>166</v>
      </c>
      <c r="C148" s="24">
        <v>32832.894271121178</v>
      </c>
      <c r="D148" s="25">
        <v>3101.16</v>
      </c>
      <c r="E148" s="26">
        <v>10.79</v>
      </c>
      <c r="F148" s="26">
        <v>0</v>
      </c>
      <c r="G148" s="26">
        <v>0</v>
      </c>
      <c r="H148" s="26">
        <v>34480.32</v>
      </c>
      <c r="I148" s="26">
        <v>2</v>
      </c>
      <c r="J148" s="26">
        <v>0</v>
      </c>
      <c r="K148" s="26">
        <v>0</v>
      </c>
      <c r="L148" s="26">
        <v>4000.41</v>
      </c>
      <c r="M148" s="26">
        <v>31.92</v>
      </c>
      <c r="N148" s="27">
        <v>41581.89</v>
      </c>
      <c r="O148" s="154">
        <v>26214.13</v>
      </c>
      <c r="P148" s="28">
        <v>277.7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7885.59</v>
      </c>
      <c r="X148" s="28">
        <v>476.6</v>
      </c>
      <c r="Y148" s="201">
        <v>34099.72</v>
      </c>
      <c r="Z148" s="204">
        <v>75681.61</v>
      </c>
      <c r="AA148" s="155">
        <f t="shared" ref="AA148:AA211" si="14">IF((N148+Y148)&lt;C148,C148-(N148+Y148),0)</f>
        <v>0</v>
      </c>
      <c r="AB148" s="217">
        <f t="shared" ref="AB148:AB211" si="15">IF((N148+Y148)&gt;C148,C148-(N148+Y148),0)</f>
        <v>-42848.715728878822</v>
      </c>
      <c r="AC148" s="212">
        <v>-42848.715728878822</v>
      </c>
      <c r="AD148" s="183">
        <f t="shared" si="12"/>
        <v>2.3050544790553924</v>
      </c>
      <c r="AE148" s="188">
        <v>-12584.33</v>
      </c>
      <c r="AF148" s="191">
        <f t="shared" si="13"/>
        <v>-55433.045728878824</v>
      </c>
      <c r="AG148" s="32"/>
      <c r="AH148" s="32"/>
      <c r="AI148" s="32"/>
    </row>
    <row r="149" spans="1:35" s="4" customFormat="1" x14ac:dyDescent="0.2">
      <c r="A149" s="22">
        <v>141</v>
      </c>
      <c r="B149" s="23" t="s">
        <v>167</v>
      </c>
      <c r="C149" s="24">
        <v>31588.909415696755</v>
      </c>
      <c r="D149" s="25">
        <v>6153.5700000000006</v>
      </c>
      <c r="E149" s="26">
        <v>15.8</v>
      </c>
      <c r="F149" s="26">
        <v>15884.489999999998</v>
      </c>
      <c r="G149" s="26">
        <v>112.9</v>
      </c>
      <c r="H149" s="26">
        <v>0</v>
      </c>
      <c r="I149" s="26">
        <v>0</v>
      </c>
      <c r="J149" s="26">
        <v>0</v>
      </c>
      <c r="K149" s="26">
        <v>0</v>
      </c>
      <c r="L149" s="26">
        <v>1160.56</v>
      </c>
      <c r="M149" s="26">
        <v>26.74</v>
      </c>
      <c r="N149" s="27">
        <v>23198.62</v>
      </c>
      <c r="O149" s="154">
        <v>19026.650000000001</v>
      </c>
      <c r="P149" s="28">
        <v>200.7</v>
      </c>
      <c r="Q149" s="28">
        <v>64279.47</v>
      </c>
      <c r="R149" s="28">
        <v>166.4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01">
        <v>83306.12</v>
      </c>
      <c r="Z149" s="204">
        <v>106504.73999999999</v>
      </c>
      <c r="AA149" s="155">
        <f t="shared" si="14"/>
        <v>0</v>
      </c>
      <c r="AB149" s="217">
        <f t="shared" si="15"/>
        <v>-74915.830584303243</v>
      </c>
      <c r="AC149" s="212">
        <v>-74915.830584303243</v>
      </c>
      <c r="AD149" s="183">
        <f t="shared" si="12"/>
        <v>3.3715864830419573</v>
      </c>
      <c r="AE149" s="188">
        <v>8346.4599999999991</v>
      </c>
      <c r="AF149" s="191">
        <f t="shared" si="13"/>
        <v>-66569.370584303251</v>
      </c>
      <c r="AG149" s="32"/>
      <c r="AH149" s="32"/>
      <c r="AI149" s="32"/>
    </row>
    <row r="150" spans="1:35" s="4" customFormat="1" x14ac:dyDescent="0.2">
      <c r="A150" s="33">
        <v>142</v>
      </c>
      <c r="B150" s="23" t="s">
        <v>168</v>
      </c>
      <c r="C150" s="24">
        <v>49491.202517724218</v>
      </c>
      <c r="D150" s="25">
        <v>4490.3799999999992</v>
      </c>
      <c r="E150" s="26">
        <v>10.3</v>
      </c>
      <c r="F150" s="26">
        <v>14470.64</v>
      </c>
      <c r="G150" s="26">
        <v>120</v>
      </c>
      <c r="H150" s="26">
        <v>0</v>
      </c>
      <c r="I150" s="26">
        <v>0</v>
      </c>
      <c r="J150" s="26">
        <v>0</v>
      </c>
      <c r="K150" s="26">
        <v>0</v>
      </c>
      <c r="L150" s="26">
        <v>5776.534326306175</v>
      </c>
      <c r="M150" s="26">
        <v>51.19</v>
      </c>
      <c r="N150" s="27">
        <v>24737.55432630617</v>
      </c>
      <c r="O150" s="154">
        <v>30220.579999999998</v>
      </c>
      <c r="P150" s="28">
        <v>334.5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616.78</v>
      </c>
      <c r="X150" s="28">
        <v>1</v>
      </c>
      <c r="Y150" s="201">
        <v>30837.359999999997</v>
      </c>
      <c r="Z150" s="204">
        <v>55574.914326306171</v>
      </c>
      <c r="AA150" s="155">
        <f t="shared" si="14"/>
        <v>0</v>
      </c>
      <c r="AB150" s="217">
        <f t="shared" si="15"/>
        <v>-6083.7118085819529</v>
      </c>
      <c r="AC150" s="212">
        <v>-6083.7118085819529</v>
      </c>
      <c r="AD150" s="183">
        <f t="shared" si="12"/>
        <v>1.1229251159618359</v>
      </c>
      <c r="AE150" s="188">
        <v>-20426.88</v>
      </c>
      <c r="AF150" s="191">
        <f t="shared" si="13"/>
        <v>-26510.591808581954</v>
      </c>
      <c r="AG150" s="32"/>
      <c r="AH150" s="32"/>
      <c r="AI150" s="32"/>
    </row>
    <row r="151" spans="1:35" s="4" customFormat="1" x14ac:dyDescent="0.2">
      <c r="A151" s="22">
        <v>143</v>
      </c>
      <c r="B151" s="23" t="s">
        <v>169</v>
      </c>
      <c r="C151" s="24">
        <v>47001.955343402391</v>
      </c>
      <c r="D151" s="25">
        <v>0</v>
      </c>
      <c r="E151" s="26">
        <v>0</v>
      </c>
      <c r="F151" s="26">
        <v>1026.46</v>
      </c>
      <c r="G151" s="26">
        <v>8</v>
      </c>
      <c r="H151" s="26">
        <v>0</v>
      </c>
      <c r="I151" s="26">
        <v>0</v>
      </c>
      <c r="J151" s="26">
        <v>0</v>
      </c>
      <c r="K151" s="26">
        <v>0</v>
      </c>
      <c r="L151" s="26">
        <v>4374.1843263061764</v>
      </c>
      <c r="M151" s="26">
        <v>7.37</v>
      </c>
      <c r="N151" s="27">
        <v>5400.6443263061765</v>
      </c>
      <c r="O151" s="154">
        <v>0</v>
      </c>
      <c r="P151" s="28">
        <v>0</v>
      </c>
      <c r="Q151" s="28">
        <v>49489.81</v>
      </c>
      <c r="R151" s="28">
        <v>93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01">
        <v>49489.81</v>
      </c>
      <c r="Z151" s="204">
        <v>54890.454326306171</v>
      </c>
      <c r="AA151" s="155">
        <f t="shared" si="14"/>
        <v>0</v>
      </c>
      <c r="AB151" s="217">
        <f t="shared" si="15"/>
        <v>-7888.4989829037804</v>
      </c>
      <c r="AC151" s="212">
        <v>-7888.4989829037804</v>
      </c>
      <c r="AD151" s="183">
        <f t="shared" si="12"/>
        <v>1.1678334215091559</v>
      </c>
      <c r="AE151" s="188">
        <v>5497.24</v>
      </c>
      <c r="AF151" s="191">
        <f t="shared" si="13"/>
        <v>-2391.2589829037806</v>
      </c>
      <c r="AG151" s="32"/>
      <c r="AH151" s="32"/>
      <c r="AI151" s="32"/>
    </row>
    <row r="152" spans="1:35" s="4" customFormat="1" x14ac:dyDescent="0.2">
      <c r="A152" s="33">
        <v>144</v>
      </c>
      <c r="B152" s="23" t="s">
        <v>170</v>
      </c>
      <c r="C152" s="24">
        <v>36893.106474021282</v>
      </c>
      <c r="D152" s="25">
        <v>908.63</v>
      </c>
      <c r="E152" s="26">
        <v>1.5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982.8308038952722</v>
      </c>
      <c r="M152" s="26">
        <v>3.63</v>
      </c>
      <c r="N152" s="27">
        <v>1891.4608038952722</v>
      </c>
      <c r="O152" s="154">
        <v>10786.67</v>
      </c>
      <c r="P152" s="28">
        <v>124.6</v>
      </c>
      <c r="Q152" s="28">
        <v>0</v>
      </c>
      <c r="R152" s="28">
        <v>0</v>
      </c>
      <c r="S152" s="28">
        <v>0</v>
      </c>
      <c r="T152" s="28">
        <v>0</v>
      </c>
      <c r="U152" s="28">
        <v>35975.879999999997</v>
      </c>
      <c r="V152" s="28">
        <v>278</v>
      </c>
      <c r="W152" s="28">
        <v>0</v>
      </c>
      <c r="X152" s="28">
        <v>0</v>
      </c>
      <c r="Y152" s="201">
        <v>46762.549999999996</v>
      </c>
      <c r="Z152" s="204">
        <v>48654.010803895268</v>
      </c>
      <c r="AA152" s="155">
        <f t="shared" si="14"/>
        <v>0</v>
      </c>
      <c r="AB152" s="217">
        <f t="shared" si="15"/>
        <v>-11760.904329873985</v>
      </c>
      <c r="AC152" s="212">
        <v>-11760.904329873985</v>
      </c>
      <c r="AD152" s="183">
        <f t="shared" si="12"/>
        <v>1.3187832485224731</v>
      </c>
      <c r="AE152" s="188">
        <v>-44.81</v>
      </c>
      <c r="AF152" s="191">
        <f t="shared" si="13"/>
        <v>-11805.714329873985</v>
      </c>
      <c r="AG152" s="32"/>
      <c r="AH152" s="32"/>
      <c r="AI152" s="32"/>
    </row>
    <row r="153" spans="1:35" s="4" customFormat="1" x14ac:dyDescent="0.2">
      <c r="A153" s="22">
        <v>145</v>
      </c>
      <c r="B153" s="23" t="s">
        <v>171</v>
      </c>
      <c r="C153" s="24">
        <v>29871.412181141546</v>
      </c>
      <c r="D153" s="25">
        <v>4928.4799999999996</v>
      </c>
      <c r="E153" s="26">
        <v>14.1</v>
      </c>
      <c r="F153" s="26">
        <v>859.13</v>
      </c>
      <c r="G153" s="26">
        <v>7</v>
      </c>
      <c r="H153" s="38">
        <v>24581.84</v>
      </c>
      <c r="I153" s="38">
        <v>1</v>
      </c>
      <c r="J153" s="26">
        <v>0</v>
      </c>
      <c r="K153" s="26">
        <v>0</v>
      </c>
      <c r="L153" s="26">
        <v>1730.94</v>
      </c>
      <c r="M153" s="26">
        <v>20.74</v>
      </c>
      <c r="N153" s="27">
        <v>32100.39</v>
      </c>
      <c r="O153" s="154">
        <v>9276.5</v>
      </c>
      <c r="P153" s="28">
        <v>189</v>
      </c>
      <c r="Q153" s="28">
        <v>0</v>
      </c>
      <c r="R153" s="28">
        <v>0</v>
      </c>
      <c r="S153" s="28">
        <v>0</v>
      </c>
      <c r="T153" s="28">
        <v>0</v>
      </c>
      <c r="U153" s="28">
        <v>2947.02</v>
      </c>
      <c r="V153" s="28">
        <v>18</v>
      </c>
      <c r="W153" s="28">
        <v>0</v>
      </c>
      <c r="X153" s="28">
        <v>0</v>
      </c>
      <c r="Y153" s="201">
        <v>12223.52</v>
      </c>
      <c r="Z153" s="204">
        <v>44323.91</v>
      </c>
      <c r="AA153" s="155">
        <f t="shared" si="14"/>
        <v>0</v>
      </c>
      <c r="AB153" s="217">
        <f t="shared" si="15"/>
        <v>-14452.497818858457</v>
      </c>
      <c r="AC153" s="212">
        <v>-14452.497818858457</v>
      </c>
      <c r="AD153" s="183">
        <f t="shared" si="12"/>
        <v>1.4838237218655042</v>
      </c>
      <c r="AE153" s="188">
        <v>10730.52</v>
      </c>
      <c r="AF153" s="191">
        <f t="shared" si="13"/>
        <v>-3721.9778188584569</v>
      </c>
      <c r="AG153" s="32"/>
      <c r="AH153" s="32"/>
      <c r="AI153" s="32"/>
    </row>
    <row r="154" spans="1:35" s="4" customFormat="1" x14ac:dyDescent="0.2">
      <c r="A154" s="33">
        <v>146</v>
      </c>
      <c r="B154" s="23" t="s">
        <v>172</v>
      </c>
      <c r="C154" s="24">
        <v>80339.86352467112</v>
      </c>
      <c r="D154" s="25">
        <v>2975.0299999999997</v>
      </c>
      <c r="E154" s="26">
        <v>14.96</v>
      </c>
      <c r="F154" s="26">
        <v>3759.7700000000004</v>
      </c>
      <c r="G154" s="26">
        <v>30</v>
      </c>
      <c r="H154" s="26">
        <v>0</v>
      </c>
      <c r="I154" s="26">
        <v>0</v>
      </c>
      <c r="J154" s="26">
        <v>0</v>
      </c>
      <c r="K154" s="26">
        <v>0</v>
      </c>
      <c r="L154" s="26">
        <v>1390.1</v>
      </c>
      <c r="M154" s="26">
        <v>6.34</v>
      </c>
      <c r="N154" s="27">
        <v>8124.9</v>
      </c>
      <c r="O154" s="154">
        <v>16346.73</v>
      </c>
      <c r="P154" s="28">
        <v>160.5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01">
        <v>16346.73</v>
      </c>
      <c r="Z154" s="204">
        <v>24471.629999999997</v>
      </c>
      <c r="AA154" s="155">
        <f t="shared" si="14"/>
        <v>55868.233524671123</v>
      </c>
      <c r="AB154" s="217">
        <f t="shared" si="15"/>
        <v>0</v>
      </c>
      <c r="AC154" s="212">
        <v>55868.233524671123</v>
      </c>
      <c r="AD154" s="183">
        <f t="shared" si="12"/>
        <v>0.30460133894159702</v>
      </c>
      <c r="AE154" s="188">
        <v>28809.07</v>
      </c>
      <c r="AF154" s="191">
        <f t="shared" si="13"/>
        <v>84677.303524671122</v>
      </c>
      <c r="AG154" s="32"/>
      <c r="AH154" s="32"/>
      <c r="AI154" s="32"/>
    </row>
    <row r="155" spans="1:35" s="4" customFormat="1" x14ac:dyDescent="0.2">
      <c r="A155" s="22">
        <v>147</v>
      </c>
      <c r="B155" s="23" t="s">
        <v>173</v>
      </c>
      <c r="C155" s="24">
        <v>43724.834815914488</v>
      </c>
      <c r="D155" s="25">
        <v>651.17999999999995</v>
      </c>
      <c r="E155" s="26">
        <v>3.8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81.11447912257151</v>
      </c>
      <c r="M155" s="26">
        <v>1.1299999999999999</v>
      </c>
      <c r="N155" s="27">
        <v>732.29447912257149</v>
      </c>
      <c r="O155" s="154">
        <v>0</v>
      </c>
      <c r="P155" s="28">
        <v>0</v>
      </c>
      <c r="Q155" s="28">
        <v>0</v>
      </c>
      <c r="R155" s="28">
        <v>0</v>
      </c>
      <c r="S155" s="28">
        <v>30537.15</v>
      </c>
      <c r="T155" s="28">
        <v>1</v>
      </c>
      <c r="U155" s="28">
        <v>0</v>
      </c>
      <c r="V155" s="28">
        <v>0</v>
      </c>
      <c r="W155" s="28">
        <v>7730.84</v>
      </c>
      <c r="X155" s="28">
        <v>464.4</v>
      </c>
      <c r="Y155" s="201">
        <v>38267.990000000005</v>
      </c>
      <c r="Z155" s="204">
        <v>39000.28447912258</v>
      </c>
      <c r="AA155" s="155">
        <f t="shared" si="14"/>
        <v>4724.5503367919082</v>
      </c>
      <c r="AB155" s="217">
        <f t="shared" si="15"/>
        <v>0</v>
      </c>
      <c r="AC155" s="212">
        <v>4724.5503367919082</v>
      </c>
      <c r="AD155" s="183">
        <f t="shared" si="12"/>
        <v>0.89194812612368479</v>
      </c>
      <c r="AE155" s="188">
        <v>4527.1400000000003</v>
      </c>
      <c r="AF155" s="191">
        <f t="shared" si="13"/>
        <v>9251.6903367919076</v>
      </c>
      <c r="AG155" s="32"/>
      <c r="AH155" s="32"/>
      <c r="AI155" s="32"/>
    </row>
    <row r="156" spans="1:35" s="4" customFormat="1" x14ac:dyDescent="0.2">
      <c r="A156" s="33">
        <v>148</v>
      </c>
      <c r="B156" s="23" t="s">
        <v>174</v>
      </c>
      <c r="C156" s="24">
        <v>33106.363563028332</v>
      </c>
      <c r="D156" s="25">
        <v>733.88</v>
      </c>
      <c r="E156" s="26">
        <v>3.65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284.65080389527645</v>
      </c>
      <c r="M156" s="26">
        <v>4.25</v>
      </c>
      <c r="N156" s="27">
        <v>1018.5308038952764</v>
      </c>
      <c r="O156" s="154">
        <v>13373.62</v>
      </c>
      <c r="P156" s="28">
        <v>119.1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01">
        <v>13373.62</v>
      </c>
      <c r="Z156" s="204">
        <v>14392.150803895278</v>
      </c>
      <c r="AA156" s="155">
        <f t="shared" si="14"/>
        <v>18714.212759133054</v>
      </c>
      <c r="AB156" s="217">
        <f t="shared" si="15"/>
        <v>0</v>
      </c>
      <c r="AC156" s="212">
        <v>18714.212759133054</v>
      </c>
      <c r="AD156" s="183">
        <f t="shared" si="12"/>
        <v>0.43472460442522814</v>
      </c>
      <c r="AE156" s="188">
        <v>14564.05</v>
      </c>
      <c r="AF156" s="191">
        <f t="shared" si="13"/>
        <v>33278.262759133053</v>
      </c>
      <c r="AG156" s="32"/>
      <c r="AH156" s="32"/>
      <c r="AI156" s="32"/>
    </row>
    <row r="157" spans="1:35" s="4" customFormat="1" x14ac:dyDescent="0.2">
      <c r="A157" s="22">
        <v>149</v>
      </c>
      <c r="B157" s="23" t="s">
        <v>175</v>
      </c>
      <c r="C157" s="24">
        <v>29506.861194650028</v>
      </c>
      <c r="D157" s="25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89.299701563917893</v>
      </c>
      <c r="M157" s="26">
        <v>0.5</v>
      </c>
      <c r="N157" s="27">
        <v>89.299701563917893</v>
      </c>
      <c r="O157" s="154">
        <v>6703.8799999999992</v>
      </c>
      <c r="P157" s="28">
        <v>32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01">
        <v>6703.8799999999992</v>
      </c>
      <c r="Z157" s="204">
        <v>6793.1797015639168</v>
      </c>
      <c r="AA157" s="155">
        <f t="shared" si="14"/>
        <v>22713.681493086111</v>
      </c>
      <c r="AB157" s="217">
        <f t="shared" si="15"/>
        <v>0</v>
      </c>
      <c r="AC157" s="212">
        <v>22713.681493086111</v>
      </c>
      <c r="AD157" s="183">
        <f t="shared" si="12"/>
        <v>0.23022373192291992</v>
      </c>
      <c r="AE157" s="188">
        <v>4780.05</v>
      </c>
      <c r="AF157" s="191">
        <f t="shared" si="13"/>
        <v>27493.73149308611</v>
      </c>
      <c r="AG157" s="32"/>
      <c r="AH157" s="32"/>
      <c r="AI157" s="32"/>
    </row>
    <row r="158" spans="1:35" s="4" customFormat="1" x14ac:dyDescent="0.2">
      <c r="A158" s="33">
        <v>150</v>
      </c>
      <c r="B158" s="23" t="s">
        <v>176</v>
      </c>
      <c r="C158" s="24">
        <v>103161.67227219843</v>
      </c>
      <c r="D158" s="25">
        <v>14492.309999999998</v>
      </c>
      <c r="E158" s="26">
        <v>53.31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7666.3195869335896</v>
      </c>
      <c r="M158" s="26">
        <v>96.66</v>
      </c>
      <c r="N158" s="27">
        <v>22158.629586933588</v>
      </c>
      <c r="O158" s="154">
        <v>70038.83</v>
      </c>
      <c r="P158" s="28">
        <v>46.5</v>
      </c>
      <c r="Q158" s="28">
        <v>0</v>
      </c>
      <c r="R158" s="28">
        <v>0</v>
      </c>
      <c r="S158" s="28">
        <v>60976.45</v>
      </c>
      <c r="T158" s="28">
        <v>1</v>
      </c>
      <c r="U158" s="28">
        <v>7515.52</v>
      </c>
      <c r="V158" s="28">
        <v>44</v>
      </c>
      <c r="W158" s="28">
        <v>5414.9299999999994</v>
      </c>
      <c r="X158" s="28">
        <v>2</v>
      </c>
      <c r="Y158" s="201">
        <v>143945.72999999998</v>
      </c>
      <c r="Z158" s="204">
        <v>166104.35958693357</v>
      </c>
      <c r="AA158" s="155">
        <f t="shared" si="14"/>
        <v>0</v>
      </c>
      <c r="AB158" s="217">
        <f t="shared" si="15"/>
        <v>-62942.687314735143</v>
      </c>
      <c r="AC158" s="212">
        <v>-62942.687314735143</v>
      </c>
      <c r="AD158" s="183">
        <f t="shared" si="12"/>
        <v>1.6101363609990442</v>
      </c>
      <c r="AE158" s="188">
        <v>-14905.4</v>
      </c>
      <c r="AF158" s="191">
        <f t="shared" si="13"/>
        <v>-77848.087314735138</v>
      </c>
      <c r="AG158" s="32"/>
      <c r="AH158" s="32"/>
      <c r="AI158" s="32"/>
    </row>
    <row r="159" spans="1:35" s="4" customFormat="1" x14ac:dyDescent="0.2">
      <c r="A159" s="22">
        <v>151</v>
      </c>
      <c r="B159" s="2" t="s">
        <v>177</v>
      </c>
      <c r="C159" s="24">
        <v>36384.309612038196</v>
      </c>
      <c r="D159" s="25">
        <v>19555.29</v>
      </c>
      <c r="E159" s="26">
        <v>58.86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5401.26</v>
      </c>
      <c r="M159" s="26">
        <v>12.15</v>
      </c>
      <c r="N159" s="27">
        <v>24956.550000000003</v>
      </c>
      <c r="O159" s="154">
        <v>26308.29</v>
      </c>
      <c r="P159" s="28">
        <v>304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13233.32</v>
      </c>
      <c r="X159" s="28">
        <v>1</v>
      </c>
      <c r="Y159" s="201">
        <v>39541.61</v>
      </c>
      <c r="Z159" s="204">
        <v>64498.16</v>
      </c>
      <c r="AA159" s="155">
        <f t="shared" si="14"/>
        <v>0</v>
      </c>
      <c r="AB159" s="217">
        <f t="shared" si="15"/>
        <v>-28113.850387961807</v>
      </c>
      <c r="AC159" s="212">
        <v>-28113.850387961807</v>
      </c>
      <c r="AD159" s="183">
        <f t="shared" si="12"/>
        <v>1.7726915994211965</v>
      </c>
      <c r="AE159" s="188">
        <v>-1022.92</v>
      </c>
      <c r="AF159" s="191">
        <f t="shared" si="13"/>
        <v>-29136.770387961806</v>
      </c>
      <c r="AG159" s="32"/>
      <c r="AH159" s="32"/>
      <c r="AI159" s="32"/>
    </row>
    <row r="160" spans="1:35" s="4" customFormat="1" x14ac:dyDescent="0.2">
      <c r="A160" s="33">
        <v>152</v>
      </c>
      <c r="B160" s="23" t="s">
        <v>178</v>
      </c>
      <c r="C160" s="24">
        <v>3973.3268371764993</v>
      </c>
      <c r="D160" s="25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1.7287550320480136</v>
      </c>
      <c r="M160" s="26">
        <v>0</v>
      </c>
      <c r="N160" s="27">
        <v>1.7287550320480136</v>
      </c>
      <c r="O160" s="154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01">
        <v>0</v>
      </c>
      <c r="Z160" s="204">
        <v>1.7287550320480136</v>
      </c>
      <c r="AA160" s="155">
        <f t="shared" si="14"/>
        <v>3971.5980821444514</v>
      </c>
      <c r="AB160" s="217">
        <f t="shared" si="15"/>
        <v>0</v>
      </c>
      <c r="AC160" s="212">
        <v>3971.5980821444514</v>
      </c>
      <c r="AD160" s="183">
        <f t="shared" si="12"/>
        <v>4.3509006504898818E-4</v>
      </c>
      <c r="AE160" s="188">
        <v>2054.0100000000002</v>
      </c>
      <c r="AF160" s="191">
        <f t="shared" si="13"/>
        <v>6025.6080821444521</v>
      </c>
      <c r="AG160" s="32"/>
      <c r="AH160" s="32"/>
      <c r="AI160" s="32"/>
    </row>
    <row r="161" spans="1:35" s="4" customFormat="1" x14ac:dyDescent="0.2">
      <c r="A161" s="22">
        <v>153</v>
      </c>
      <c r="B161" s="23" t="s">
        <v>179</v>
      </c>
      <c r="C161" s="24">
        <v>76.8677416117864</v>
      </c>
      <c r="D161" s="25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9.9999999999999992E-2</v>
      </c>
      <c r="M161" s="26">
        <v>0</v>
      </c>
      <c r="N161" s="27">
        <v>9.9999999999999992E-2</v>
      </c>
      <c r="O161" s="154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01">
        <v>0</v>
      </c>
      <c r="Z161" s="204">
        <v>9.9999999999999992E-2</v>
      </c>
      <c r="AA161" s="155">
        <f t="shared" si="14"/>
        <v>76.767741611786406</v>
      </c>
      <c r="AB161" s="217">
        <f t="shared" si="15"/>
        <v>0</v>
      </c>
      <c r="AC161" s="212">
        <v>76.767741611786406</v>
      </c>
      <c r="AD161" s="183">
        <f t="shared" si="12"/>
        <v>1.3009358399657554E-3</v>
      </c>
      <c r="AE161" s="188">
        <v>35.590000000000003</v>
      </c>
      <c r="AF161" s="191">
        <f t="shared" si="13"/>
        <v>112.35774161178641</v>
      </c>
      <c r="AG161" s="32"/>
      <c r="AH161" s="32"/>
      <c r="AI161" s="32"/>
    </row>
    <row r="162" spans="1:35" s="4" customFormat="1" x14ac:dyDescent="0.2">
      <c r="A162" s="33">
        <v>154</v>
      </c>
      <c r="B162" s="23" t="s">
        <v>180</v>
      </c>
      <c r="C162" s="24">
        <v>4067.945411094764</v>
      </c>
      <c r="D162" s="25">
        <v>0</v>
      </c>
      <c r="E162" s="26">
        <v>0</v>
      </c>
      <c r="F162" s="26">
        <v>1267.1300000000001</v>
      </c>
      <c r="G162" s="26">
        <v>10</v>
      </c>
      <c r="H162" s="26">
        <v>0</v>
      </c>
      <c r="I162" s="26">
        <v>0</v>
      </c>
      <c r="J162" s="26">
        <v>0</v>
      </c>
      <c r="K162" s="26">
        <v>0</v>
      </c>
      <c r="L162" s="26">
        <v>1.7787550320474819</v>
      </c>
      <c r="M162" s="26">
        <v>0</v>
      </c>
      <c r="N162" s="27">
        <v>1268.9087550320476</v>
      </c>
      <c r="O162" s="154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01">
        <v>0</v>
      </c>
      <c r="Z162" s="204">
        <v>1268.9087550320476</v>
      </c>
      <c r="AA162" s="155">
        <f t="shared" si="14"/>
        <v>2799.0366560627162</v>
      </c>
      <c r="AB162" s="217">
        <f t="shared" si="15"/>
        <v>0</v>
      </c>
      <c r="AC162" s="212">
        <v>2799.0366560627162</v>
      </c>
      <c r="AD162" s="183">
        <f t="shared" si="12"/>
        <v>0.31192865852409735</v>
      </c>
      <c r="AE162" s="188">
        <v>1919.09</v>
      </c>
      <c r="AF162" s="191">
        <f t="shared" si="13"/>
        <v>4718.1266560627164</v>
      </c>
      <c r="AG162" s="32"/>
      <c r="AH162" s="32"/>
      <c r="AI162" s="32"/>
    </row>
    <row r="163" spans="1:35" s="4" customFormat="1" x14ac:dyDescent="0.2">
      <c r="A163" s="22">
        <v>155</v>
      </c>
      <c r="B163" s="23" t="s">
        <v>181</v>
      </c>
      <c r="C163" s="24">
        <v>381.78303171996509</v>
      </c>
      <c r="D163" s="25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0.49000000000000005</v>
      </c>
      <c r="M163" s="26">
        <v>0</v>
      </c>
      <c r="N163" s="27">
        <v>0.49000000000000005</v>
      </c>
      <c r="O163" s="154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01">
        <v>0</v>
      </c>
      <c r="Z163" s="204">
        <v>0.49000000000000005</v>
      </c>
      <c r="AA163" s="155">
        <f t="shared" si="14"/>
        <v>381.29303171996509</v>
      </c>
      <c r="AB163" s="217">
        <f t="shared" si="15"/>
        <v>0</v>
      </c>
      <c r="AC163" s="212">
        <v>381.29303171996509</v>
      </c>
      <c r="AD163" s="183">
        <f t="shared" si="12"/>
        <v>1.2834514875962619E-3</v>
      </c>
      <c r="AE163" s="188">
        <v>170.57</v>
      </c>
      <c r="AF163" s="191">
        <f t="shared" si="13"/>
        <v>551.86303171996508</v>
      </c>
      <c r="AG163" s="32"/>
      <c r="AH163" s="32"/>
      <c r="AI163" s="32"/>
    </row>
    <row r="164" spans="1:35" s="4" customFormat="1" x14ac:dyDescent="0.2">
      <c r="A164" s="33">
        <v>156</v>
      </c>
      <c r="B164" s="23" t="s">
        <v>182</v>
      </c>
      <c r="C164" s="24">
        <v>430.5626360747093</v>
      </c>
      <c r="D164" s="25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0.59000000000000008</v>
      </c>
      <c r="M164" s="26">
        <v>0</v>
      </c>
      <c r="N164" s="27">
        <v>0.59000000000000008</v>
      </c>
      <c r="O164" s="154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01">
        <v>0</v>
      </c>
      <c r="Z164" s="204">
        <v>0.59000000000000008</v>
      </c>
      <c r="AA164" s="155">
        <f t="shared" si="14"/>
        <v>429.97263607470933</v>
      </c>
      <c r="AB164" s="217">
        <f t="shared" si="15"/>
        <v>0</v>
      </c>
      <c r="AC164" s="212">
        <v>429.97263607470933</v>
      </c>
      <c r="AD164" s="183">
        <f t="shared" si="12"/>
        <v>1.3703000459557432E-3</v>
      </c>
      <c r="AE164" s="188">
        <v>199.38</v>
      </c>
      <c r="AF164" s="191">
        <f t="shared" si="13"/>
        <v>629.35263607470938</v>
      </c>
      <c r="AG164" s="32"/>
      <c r="AH164" s="32"/>
      <c r="AI164" s="32"/>
    </row>
    <row r="165" spans="1:35" s="4" customFormat="1" x14ac:dyDescent="0.2">
      <c r="A165" s="22">
        <v>157</v>
      </c>
      <c r="B165" s="23" t="s">
        <v>183</v>
      </c>
      <c r="C165" s="24">
        <v>20.184093822446474</v>
      </c>
      <c r="D165" s="25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1.07</v>
      </c>
      <c r="M165" s="26">
        <v>0</v>
      </c>
      <c r="N165" s="27">
        <v>1.07</v>
      </c>
      <c r="O165" s="154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01">
        <v>0</v>
      </c>
      <c r="Z165" s="204">
        <v>1.07</v>
      </c>
      <c r="AA165" s="155">
        <f t="shared" si="14"/>
        <v>19.114093822446474</v>
      </c>
      <c r="AB165" s="217">
        <f t="shared" si="15"/>
        <v>0</v>
      </c>
      <c r="AC165" s="212">
        <v>19.114093822446474</v>
      </c>
      <c r="AD165" s="183">
        <f t="shared" si="12"/>
        <v>5.3012040541055482E-2</v>
      </c>
      <c r="AE165" s="188">
        <v>0</v>
      </c>
      <c r="AF165" s="191">
        <f t="shared" si="13"/>
        <v>19.114093822446474</v>
      </c>
      <c r="AG165" s="32"/>
      <c r="AH165" s="32"/>
      <c r="AI165" s="32"/>
    </row>
    <row r="166" spans="1:35" s="4" customFormat="1" x14ac:dyDescent="0.2">
      <c r="A166" s="33">
        <v>158</v>
      </c>
      <c r="B166" s="23" t="s">
        <v>184</v>
      </c>
      <c r="C166" s="24">
        <v>105.8541656851198</v>
      </c>
      <c r="D166" s="25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0.59000000000000008</v>
      </c>
      <c r="M166" s="26">
        <v>0</v>
      </c>
      <c r="N166" s="27">
        <v>0.59000000000000008</v>
      </c>
      <c r="O166" s="154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01">
        <v>0</v>
      </c>
      <c r="Z166" s="204">
        <v>0.59000000000000008</v>
      </c>
      <c r="AA166" s="155">
        <f t="shared" si="14"/>
        <v>105.26416568511979</v>
      </c>
      <c r="AB166" s="217">
        <f t="shared" si="15"/>
        <v>0</v>
      </c>
      <c r="AC166" s="212">
        <v>105.26416568511979</v>
      </c>
      <c r="AD166" s="183">
        <f t="shared" si="12"/>
        <v>5.573706015075966E-3</v>
      </c>
      <c r="AE166" s="188">
        <v>198.79</v>
      </c>
      <c r="AF166" s="191">
        <f t="shared" si="13"/>
        <v>304.05416568511976</v>
      </c>
      <c r="AG166" s="32"/>
      <c r="AH166" s="32"/>
      <c r="AI166" s="32"/>
    </row>
    <row r="167" spans="1:35" s="4" customFormat="1" x14ac:dyDescent="0.2">
      <c r="A167" s="22">
        <v>159</v>
      </c>
      <c r="B167" s="23" t="s">
        <v>185</v>
      </c>
      <c r="C167" s="24">
        <v>245.71193233491516</v>
      </c>
      <c r="D167" s="25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0.32</v>
      </c>
      <c r="M167" s="26">
        <v>0</v>
      </c>
      <c r="N167" s="27">
        <v>0.32</v>
      </c>
      <c r="O167" s="154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01">
        <v>0</v>
      </c>
      <c r="Z167" s="204">
        <v>0.32</v>
      </c>
      <c r="AA167" s="155">
        <f t="shared" si="14"/>
        <v>245.39193233491517</v>
      </c>
      <c r="AB167" s="217">
        <f t="shared" si="15"/>
        <v>0</v>
      </c>
      <c r="AC167" s="212">
        <v>245.39193233491517</v>
      </c>
      <c r="AD167" s="183">
        <f t="shared" si="12"/>
        <v>1.302338054807315E-3</v>
      </c>
      <c r="AE167" s="188">
        <v>113.65</v>
      </c>
      <c r="AF167" s="191">
        <f t="shared" si="13"/>
        <v>359.04193233491515</v>
      </c>
      <c r="AG167" s="32"/>
      <c r="AH167" s="32"/>
      <c r="AI167" s="32"/>
    </row>
    <row r="168" spans="1:35" s="4" customFormat="1" x14ac:dyDescent="0.2">
      <c r="A168" s="33">
        <v>160</v>
      </c>
      <c r="B168" s="23" t="s">
        <v>186</v>
      </c>
      <c r="C168" s="24">
        <v>8310.1539399727571</v>
      </c>
      <c r="D168" s="25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2136.44</v>
      </c>
      <c r="M168" s="26">
        <v>4.4000000000000004</v>
      </c>
      <c r="N168" s="27">
        <v>2136.44</v>
      </c>
      <c r="O168" s="154">
        <v>21459.81</v>
      </c>
      <c r="P168" s="28">
        <v>198.9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01">
        <v>21459.81</v>
      </c>
      <c r="Z168" s="204">
        <v>23596.25</v>
      </c>
      <c r="AA168" s="155">
        <f t="shared" si="14"/>
        <v>0</v>
      </c>
      <c r="AB168" s="217">
        <f t="shared" si="15"/>
        <v>-15286.096060027243</v>
      </c>
      <c r="AC168" s="212">
        <v>-15286.096060027243</v>
      </c>
      <c r="AD168" s="183">
        <f t="shared" si="12"/>
        <v>2.8394480018594401</v>
      </c>
      <c r="AE168" s="188">
        <v>3441.5</v>
      </c>
      <c r="AF168" s="191">
        <f t="shared" si="13"/>
        <v>-11844.596060027243</v>
      </c>
      <c r="AG168" s="32"/>
      <c r="AH168" s="32"/>
      <c r="AI168" s="32"/>
    </row>
    <row r="169" spans="1:35" s="4" customFormat="1" x14ac:dyDescent="0.2">
      <c r="A169" s="22">
        <v>161</v>
      </c>
      <c r="B169" s="23" t="s">
        <v>187</v>
      </c>
      <c r="C169" s="24">
        <v>9481.1263507124604</v>
      </c>
      <c r="D169" s="25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4.08</v>
      </c>
      <c r="M169" s="26">
        <v>0</v>
      </c>
      <c r="N169" s="27">
        <v>4.08</v>
      </c>
      <c r="O169" s="154">
        <v>17884.2</v>
      </c>
      <c r="P169" s="28">
        <v>167.5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19739.189999999999</v>
      </c>
      <c r="X169" s="28">
        <v>85</v>
      </c>
      <c r="Y169" s="201">
        <v>37623.39</v>
      </c>
      <c r="Z169" s="204">
        <v>37627.47</v>
      </c>
      <c r="AA169" s="155">
        <f t="shared" si="14"/>
        <v>0</v>
      </c>
      <c r="AB169" s="217">
        <f t="shared" si="15"/>
        <v>-28146.343649287541</v>
      </c>
      <c r="AC169" s="212">
        <v>-28146.343649287541</v>
      </c>
      <c r="AD169" s="183">
        <f t="shared" si="12"/>
        <v>3.9686708739170511</v>
      </c>
      <c r="AE169" s="188">
        <v>3349.66</v>
      </c>
      <c r="AF169" s="191">
        <f t="shared" si="13"/>
        <v>-24796.683649287541</v>
      </c>
      <c r="AG169" s="32"/>
      <c r="AH169" s="32"/>
      <c r="AI169" s="32"/>
    </row>
    <row r="170" spans="1:35" s="4" customFormat="1" x14ac:dyDescent="0.2">
      <c r="A170" s="33">
        <v>162</v>
      </c>
      <c r="B170" s="23" t="s">
        <v>188</v>
      </c>
      <c r="C170" s="24">
        <v>21654.690177078024</v>
      </c>
      <c r="D170" s="25">
        <v>0</v>
      </c>
      <c r="E170" s="26">
        <v>0</v>
      </c>
      <c r="F170" s="26">
        <v>928.51</v>
      </c>
      <c r="G170" s="26">
        <v>0.6</v>
      </c>
      <c r="H170" s="26">
        <v>0</v>
      </c>
      <c r="I170" s="26">
        <v>0</v>
      </c>
      <c r="J170" s="26">
        <v>0</v>
      </c>
      <c r="K170" s="26">
        <v>0</v>
      </c>
      <c r="L170" s="26">
        <v>467.04795158673744</v>
      </c>
      <c r="M170" s="26">
        <v>13</v>
      </c>
      <c r="N170" s="27">
        <v>1395.5579515867375</v>
      </c>
      <c r="O170" s="154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01">
        <v>0</v>
      </c>
      <c r="Z170" s="204">
        <v>1395.5579515867375</v>
      </c>
      <c r="AA170" s="155">
        <f t="shared" si="14"/>
        <v>20259.132225491288</v>
      </c>
      <c r="AB170" s="217">
        <f t="shared" si="15"/>
        <v>0</v>
      </c>
      <c r="AC170" s="212">
        <v>20259.132225491288</v>
      </c>
      <c r="AD170" s="183">
        <f t="shared" si="12"/>
        <v>6.4445990230050348E-2</v>
      </c>
      <c r="AE170" s="188">
        <v>-3082.41</v>
      </c>
      <c r="AF170" s="191">
        <f t="shared" si="13"/>
        <v>17176.722225491289</v>
      </c>
      <c r="AG170" s="32"/>
      <c r="AH170" s="32"/>
      <c r="AI170" s="32"/>
    </row>
    <row r="171" spans="1:35" s="4" customFormat="1" x14ac:dyDescent="0.2">
      <c r="A171" s="22">
        <v>163</v>
      </c>
      <c r="B171" s="23" t="s">
        <v>189</v>
      </c>
      <c r="C171" s="24">
        <v>35659.771155126742</v>
      </c>
      <c r="D171" s="25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3065.0759031734756</v>
      </c>
      <c r="M171" s="26">
        <v>7.27</v>
      </c>
      <c r="N171" s="27">
        <v>3065.0759031734756</v>
      </c>
      <c r="O171" s="154">
        <v>0</v>
      </c>
      <c r="P171" s="28">
        <v>0</v>
      </c>
      <c r="Q171" s="28">
        <v>0</v>
      </c>
      <c r="R171" s="28">
        <v>0</v>
      </c>
      <c r="S171" s="28">
        <v>75020.350000000006</v>
      </c>
      <c r="T171" s="28">
        <v>5</v>
      </c>
      <c r="U171" s="28">
        <v>0</v>
      </c>
      <c r="V171" s="28">
        <v>0</v>
      </c>
      <c r="W171" s="28">
        <v>0</v>
      </c>
      <c r="X171" s="28">
        <v>0</v>
      </c>
      <c r="Y171" s="201">
        <v>75020.350000000006</v>
      </c>
      <c r="Z171" s="204">
        <v>78085.425903173484</v>
      </c>
      <c r="AA171" s="155">
        <f t="shared" si="14"/>
        <v>0</v>
      </c>
      <c r="AB171" s="217">
        <f t="shared" si="15"/>
        <v>-42425.654748046742</v>
      </c>
      <c r="AC171" s="212">
        <v>-42425.654748046742</v>
      </c>
      <c r="AD171" s="183">
        <f t="shared" si="12"/>
        <v>2.1897343525702149</v>
      </c>
      <c r="AE171" s="188">
        <v>13521.92</v>
      </c>
      <c r="AF171" s="191">
        <f t="shared" si="13"/>
        <v>-28903.734748046743</v>
      </c>
      <c r="AG171" s="32"/>
      <c r="AH171" s="32"/>
      <c r="AI171" s="32"/>
    </row>
    <row r="172" spans="1:35" s="4" customFormat="1" x14ac:dyDescent="0.2">
      <c r="A172" s="33">
        <v>164</v>
      </c>
      <c r="B172" s="23" t="s">
        <v>190</v>
      </c>
      <c r="C172" s="24">
        <v>8614.3860826240816</v>
      </c>
      <c r="D172" s="25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2845.4762650961425</v>
      </c>
      <c r="M172" s="26">
        <v>2.0699999999999998</v>
      </c>
      <c r="N172" s="27">
        <v>2845.4762650961425</v>
      </c>
      <c r="O172" s="154">
        <v>15369.979999999998</v>
      </c>
      <c r="P172" s="28">
        <v>157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01">
        <v>15369.979999999998</v>
      </c>
      <c r="Z172" s="204">
        <v>18215.456265096142</v>
      </c>
      <c r="AA172" s="155">
        <f t="shared" si="14"/>
        <v>0</v>
      </c>
      <c r="AB172" s="217">
        <f t="shared" si="15"/>
        <v>-9601.07018247206</v>
      </c>
      <c r="AC172" s="212">
        <v>-9601.07018247206</v>
      </c>
      <c r="AD172" s="183">
        <f t="shared" si="12"/>
        <v>2.1145391082294536</v>
      </c>
      <c r="AE172" s="188">
        <v>3702.05</v>
      </c>
      <c r="AF172" s="191">
        <f t="shared" si="13"/>
        <v>-5899.0201824720598</v>
      </c>
      <c r="AG172" s="32"/>
      <c r="AH172" s="32"/>
      <c r="AI172" s="32"/>
    </row>
    <row r="173" spans="1:35" s="4" customFormat="1" x14ac:dyDescent="0.2">
      <c r="A173" s="22">
        <v>165</v>
      </c>
      <c r="B173" s="23" t="s">
        <v>191</v>
      </c>
      <c r="C173" s="24">
        <v>14518.426637089105</v>
      </c>
      <c r="D173" s="25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307.78236126939015</v>
      </c>
      <c r="M173" s="26">
        <v>3.3</v>
      </c>
      <c r="N173" s="27">
        <v>307.78236126939015</v>
      </c>
      <c r="O173" s="154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01">
        <v>0</v>
      </c>
      <c r="Z173" s="204">
        <v>307.78236126939015</v>
      </c>
      <c r="AA173" s="155">
        <f t="shared" si="14"/>
        <v>14210.644275819715</v>
      </c>
      <c r="AB173" s="217">
        <f t="shared" si="15"/>
        <v>0</v>
      </c>
      <c r="AC173" s="212">
        <v>14210.644275819715</v>
      </c>
      <c r="AD173" s="183">
        <f t="shared" si="12"/>
        <v>2.119942945354163E-2</v>
      </c>
      <c r="AE173" s="188">
        <v>6428.37</v>
      </c>
      <c r="AF173" s="191">
        <f t="shared" si="13"/>
        <v>20639.014275819714</v>
      </c>
      <c r="AG173" s="32"/>
      <c r="AH173" s="32"/>
      <c r="AI173" s="32"/>
    </row>
    <row r="174" spans="1:35" s="4" customFormat="1" x14ac:dyDescent="0.2">
      <c r="A174" s="33">
        <v>166</v>
      </c>
      <c r="B174" s="23" t="s">
        <v>192</v>
      </c>
      <c r="C174" s="24">
        <v>10027.779751006366</v>
      </c>
      <c r="D174" s="25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1674.6727936108812</v>
      </c>
      <c r="M174" s="26">
        <v>21.28</v>
      </c>
      <c r="N174" s="27">
        <v>1674.6727936108812</v>
      </c>
      <c r="O174" s="154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01">
        <v>0</v>
      </c>
      <c r="Z174" s="204">
        <v>1674.6727936108812</v>
      </c>
      <c r="AA174" s="155">
        <f t="shared" si="14"/>
        <v>8353.1069573954846</v>
      </c>
      <c r="AB174" s="217">
        <f t="shared" si="15"/>
        <v>0</v>
      </c>
      <c r="AC174" s="212">
        <v>8353.1069573954846</v>
      </c>
      <c r="AD174" s="183">
        <f t="shared" si="12"/>
        <v>0.16700334821801552</v>
      </c>
      <c r="AE174" s="188">
        <v>4557.92</v>
      </c>
      <c r="AF174" s="191">
        <f t="shared" si="13"/>
        <v>12911.026957395485</v>
      </c>
      <c r="AG174" s="32"/>
      <c r="AH174" s="32"/>
      <c r="AI174" s="32"/>
    </row>
    <row r="175" spans="1:35" s="4" customFormat="1" x14ac:dyDescent="0.2">
      <c r="A175" s="22">
        <v>167</v>
      </c>
      <c r="B175" s="23" t="s">
        <v>193</v>
      </c>
      <c r="C175" s="24">
        <v>7057.1136621161631</v>
      </c>
      <c r="D175" s="25">
        <v>1265.72</v>
      </c>
      <c r="E175" s="26">
        <v>4.5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3280.8255872217624</v>
      </c>
      <c r="M175" s="26">
        <v>2</v>
      </c>
      <c r="N175" s="27">
        <v>4546.5455872217626</v>
      </c>
      <c r="O175" s="154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01">
        <v>0</v>
      </c>
      <c r="Z175" s="204">
        <v>4546.5455872217626</v>
      </c>
      <c r="AA175" s="155">
        <f t="shared" si="14"/>
        <v>2510.5680748944005</v>
      </c>
      <c r="AB175" s="217">
        <f t="shared" si="15"/>
        <v>0</v>
      </c>
      <c r="AC175" s="212">
        <v>2510.5680748944005</v>
      </c>
      <c r="AD175" s="183">
        <f t="shared" si="12"/>
        <v>0.64425001564427464</v>
      </c>
      <c r="AE175" s="188">
        <v>3071.45</v>
      </c>
      <c r="AF175" s="191">
        <f t="shared" si="13"/>
        <v>5582.0180748944003</v>
      </c>
      <c r="AG175" s="32"/>
      <c r="AH175" s="32"/>
      <c r="AI175" s="32"/>
    </row>
    <row r="176" spans="1:35" s="4" customFormat="1" x14ac:dyDescent="0.2">
      <c r="A176" s="33">
        <v>168</v>
      </c>
      <c r="B176" s="23" t="s">
        <v>194</v>
      </c>
      <c r="C176" s="24">
        <v>41827.627062989093</v>
      </c>
      <c r="D176" s="25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145.60866160800359</v>
      </c>
      <c r="M176" s="26">
        <v>0.5</v>
      </c>
      <c r="N176" s="27">
        <v>145.60866160800359</v>
      </c>
      <c r="O176" s="154">
        <v>36288.19</v>
      </c>
      <c r="P176" s="28">
        <v>312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01">
        <v>36288.19</v>
      </c>
      <c r="Z176" s="204">
        <v>36433.798661608009</v>
      </c>
      <c r="AA176" s="155">
        <f t="shared" si="14"/>
        <v>5393.8284013810844</v>
      </c>
      <c r="AB176" s="217">
        <f t="shared" si="15"/>
        <v>0</v>
      </c>
      <c r="AC176" s="212">
        <v>5393.8284013810844</v>
      </c>
      <c r="AD176" s="183">
        <f t="shared" si="12"/>
        <v>0.87104627299898207</v>
      </c>
      <c r="AE176" s="188">
        <v>18100.96</v>
      </c>
      <c r="AF176" s="191">
        <f t="shared" si="13"/>
        <v>23494.788401381084</v>
      </c>
      <c r="AG176" s="32"/>
      <c r="AH176" s="32"/>
      <c r="AI176" s="32"/>
    </row>
    <row r="177" spans="1:35" s="4" customFormat="1" x14ac:dyDescent="0.2">
      <c r="A177" s="22">
        <v>169</v>
      </c>
      <c r="B177" s="23" t="s">
        <v>195</v>
      </c>
      <c r="C177" s="24">
        <v>7708.098626245348</v>
      </c>
      <c r="D177" s="25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3530.6627936108807</v>
      </c>
      <c r="M177" s="26">
        <v>10.5</v>
      </c>
      <c r="N177" s="27">
        <v>3530.6627936108807</v>
      </c>
      <c r="O177" s="154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01">
        <v>0</v>
      </c>
      <c r="Z177" s="204">
        <v>3530.6627936108807</v>
      </c>
      <c r="AA177" s="155">
        <f t="shared" si="14"/>
        <v>4177.4358326344673</v>
      </c>
      <c r="AB177" s="217">
        <f t="shared" si="15"/>
        <v>0</v>
      </c>
      <c r="AC177" s="212">
        <v>4177.4358326344673</v>
      </c>
      <c r="AD177" s="183">
        <f t="shared" si="12"/>
        <v>0.45804587678591802</v>
      </c>
      <c r="AE177" s="188">
        <v>3345.87</v>
      </c>
      <c r="AF177" s="191">
        <f t="shared" si="13"/>
        <v>7523.3058326344672</v>
      </c>
      <c r="AG177" s="32"/>
      <c r="AH177" s="32"/>
      <c r="AI177" s="32"/>
    </row>
    <row r="178" spans="1:35" s="4" customFormat="1" x14ac:dyDescent="0.2">
      <c r="A178" s="33">
        <v>170</v>
      </c>
      <c r="B178" s="23" t="s">
        <v>196</v>
      </c>
      <c r="C178" s="24">
        <v>16946.902117503952</v>
      </c>
      <c r="D178" s="25">
        <v>1.6007108832871708E-12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452.1</v>
      </c>
      <c r="M178" s="26">
        <v>1</v>
      </c>
      <c r="N178" s="27">
        <v>452.10000000000161</v>
      </c>
      <c r="O178" s="154">
        <v>25492.28</v>
      </c>
      <c r="P178" s="28">
        <v>215.6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01">
        <v>25492.28</v>
      </c>
      <c r="Z178" s="204">
        <v>25944.38</v>
      </c>
      <c r="AA178" s="155">
        <f t="shared" si="14"/>
        <v>0</v>
      </c>
      <c r="AB178" s="217">
        <f t="shared" si="15"/>
        <v>-8997.4778824960486</v>
      </c>
      <c r="AC178" s="212">
        <v>-8997.4778824960486</v>
      </c>
      <c r="AD178" s="183">
        <f t="shared" si="12"/>
        <v>1.5309216882301351</v>
      </c>
      <c r="AE178" s="188">
        <v>7396.91</v>
      </c>
      <c r="AF178" s="191">
        <f t="shared" si="13"/>
        <v>-1600.5678824960487</v>
      </c>
      <c r="AG178" s="32"/>
      <c r="AH178" s="32"/>
      <c r="AI178" s="32"/>
    </row>
    <row r="179" spans="1:35" s="4" customFormat="1" x14ac:dyDescent="0.2">
      <c r="A179" s="22">
        <v>171</v>
      </c>
      <c r="B179" s="23" t="s">
        <v>197</v>
      </c>
      <c r="C179" s="24">
        <v>6795.8898079307637</v>
      </c>
      <c r="D179" s="25">
        <v>0</v>
      </c>
      <c r="E179" s="26">
        <v>0</v>
      </c>
      <c r="F179" s="26">
        <v>1582.02</v>
      </c>
      <c r="G179" s="26">
        <v>7.5</v>
      </c>
      <c r="H179" s="26">
        <v>0</v>
      </c>
      <c r="I179" s="26">
        <v>0</v>
      </c>
      <c r="J179" s="26">
        <v>0</v>
      </c>
      <c r="K179" s="26">
        <v>0</v>
      </c>
      <c r="L179" s="26">
        <v>8704.3662650961433</v>
      </c>
      <c r="M179" s="26">
        <v>39.85</v>
      </c>
      <c r="N179" s="27">
        <v>10286.386265096144</v>
      </c>
      <c r="O179" s="154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01">
        <v>0</v>
      </c>
      <c r="Z179" s="204">
        <v>10286.386265096144</v>
      </c>
      <c r="AA179" s="155">
        <f t="shared" si="14"/>
        <v>0</v>
      </c>
      <c r="AB179" s="217">
        <f t="shared" si="15"/>
        <v>-3490.49645716538</v>
      </c>
      <c r="AC179" s="212">
        <v>-3490.49645716538</v>
      </c>
      <c r="AD179" s="183">
        <f t="shared" si="12"/>
        <v>1.5136187542493686</v>
      </c>
      <c r="AE179" s="188">
        <v>1159.8800000000001</v>
      </c>
      <c r="AF179" s="191">
        <f t="shared" si="13"/>
        <v>-2330.6164571653799</v>
      </c>
      <c r="AG179" s="32"/>
      <c r="AH179" s="32"/>
      <c r="AI179" s="32"/>
    </row>
    <row r="180" spans="1:35" s="4" customFormat="1" x14ac:dyDescent="0.2">
      <c r="A180" s="33">
        <v>172</v>
      </c>
      <c r="B180" s="23" t="s">
        <v>198</v>
      </c>
      <c r="C180" s="24">
        <v>14725.091634416496</v>
      </c>
      <c r="D180" s="25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2672.415848993388</v>
      </c>
      <c r="M180" s="26">
        <v>2</v>
      </c>
      <c r="N180" s="27">
        <v>2672.415848993388</v>
      </c>
      <c r="O180" s="154">
        <v>22698.240000000002</v>
      </c>
      <c r="P180" s="28">
        <v>186.2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01">
        <v>22698.240000000002</v>
      </c>
      <c r="Z180" s="204">
        <v>25370.655848993389</v>
      </c>
      <c r="AA180" s="155">
        <f t="shared" si="14"/>
        <v>0</v>
      </c>
      <c r="AB180" s="217">
        <f t="shared" si="15"/>
        <v>-10645.564214576892</v>
      </c>
      <c r="AC180" s="212">
        <v>-10645.564214576892</v>
      </c>
      <c r="AD180" s="183">
        <f t="shared" si="12"/>
        <v>1.7229540215352785</v>
      </c>
      <c r="AE180" s="188">
        <v>6341.71</v>
      </c>
      <c r="AF180" s="191">
        <f t="shared" si="13"/>
        <v>-4303.8542145768924</v>
      </c>
      <c r="AG180" s="32"/>
      <c r="AH180" s="32"/>
      <c r="AI180" s="32"/>
    </row>
    <row r="181" spans="1:35" s="4" customFormat="1" x14ac:dyDescent="0.2">
      <c r="A181" s="22">
        <v>173</v>
      </c>
      <c r="B181" s="23" t="s">
        <v>199</v>
      </c>
      <c r="C181" s="24">
        <v>7681.0094780051395</v>
      </c>
      <c r="D181" s="25">
        <v>2.1827852025868566E-13</v>
      </c>
      <c r="E181" s="26">
        <v>0</v>
      </c>
      <c r="F181" s="38">
        <v>460.22</v>
      </c>
      <c r="G181" s="38">
        <v>2.1</v>
      </c>
      <c r="H181" s="26">
        <v>0</v>
      </c>
      <c r="I181" s="26">
        <v>0</v>
      </c>
      <c r="J181" s="26">
        <v>0</v>
      </c>
      <c r="K181" s="26">
        <v>0</v>
      </c>
      <c r="L181" s="26">
        <v>3.16</v>
      </c>
      <c r="M181" s="26">
        <v>0</v>
      </c>
      <c r="N181" s="27">
        <v>463.38000000000028</v>
      </c>
      <c r="O181" s="154">
        <v>11333.85</v>
      </c>
      <c r="P181" s="28">
        <v>100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01">
        <v>11333.85</v>
      </c>
      <c r="Z181" s="204">
        <v>11797.230000000001</v>
      </c>
      <c r="AA181" s="155">
        <f t="shared" si="14"/>
        <v>0</v>
      </c>
      <c r="AB181" s="217">
        <f t="shared" si="15"/>
        <v>-4116.2205219948619</v>
      </c>
      <c r="AC181" s="212">
        <v>-4116.2205219948619</v>
      </c>
      <c r="AD181" s="183">
        <f t="shared" si="12"/>
        <v>1.535895774348647</v>
      </c>
      <c r="AE181" s="188">
        <v>3577.25</v>
      </c>
      <c r="AF181" s="191">
        <f t="shared" si="13"/>
        <v>-538.97052199486188</v>
      </c>
      <c r="AG181" s="32"/>
      <c r="AH181" s="32"/>
      <c r="AI181" s="32"/>
    </row>
    <row r="182" spans="1:35" s="4" customFormat="1" x14ac:dyDescent="0.2">
      <c r="A182" s="33">
        <v>174</v>
      </c>
      <c r="B182" s="23" t="s">
        <v>200</v>
      </c>
      <c r="C182" s="24">
        <v>8749.3516545360744</v>
      </c>
      <c r="D182" s="25">
        <v>1194.7299999999959</v>
      </c>
      <c r="E182" s="26">
        <v>4</v>
      </c>
      <c r="F182" s="26">
        <v>1586.77</v>
      </c>
      <c r="G182" s="26">
        <v>7.5</v>
      </c>
      <c r="H182" s="26">
        <v>0</v>
      </c>
      <c r="I182" s="26">
        <v>0</v>
      </c>
      <c r="J182" s="26">
        <v>0</v>
      </c>
      <c r="K182" s="26">
        <v>0</v>
      </c>
      <c r="L182" s="26">
        <v>265.31626509614335</v>
      </c>
      <c r="M182" s="26">
        <v>0.04</v>
      </c>
      <c r="N182" s="27">
        <v>3046.8162650961394</v>
      </c>
      <c r="O182" s="154">
        <v>17048.310000000001</v>
      </c>
      <c r="P182" s="28">
        <v>161.9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01">
        <v>17048.310000000001</v>
      </c>
      <c r="Z182" s="204">
        <v>20095.12626509614</v>
      </c>
      <c r="AA182" s="155">
        <f t="shared" si="14"/>
        <v>0</v>
      </c>
      <c r="AB182" s="217">
        <f t="shared" si="15"/>
        <v>-11345.774610560065</v>
      </c>
      <c r="AC182" s="212">
        <v>-11345.774610560065</v>
      </c>
      <c r="AD182" s="183">
        <f t="shared" si="12"/>
        <v>2.296756040737931</v>
      </c>
      <c r="AE182" s="188">
        <v>3808.63</v>
      </c>
      <c r="AF182" s="191">
        <f t="shared" si="13"/>
        <v>-7537.1446105600653</v>
      </c>
      <c r="AG182" s="32"/>
      <c r="AH182" s="32"/>
      <c r="AI182" s="32"/>
    </row>
    <row r="183" spans="1:35" s="4" customFormat="1" x14ac:dyDescent="0.2">
      <c r="A183" s="22">
        <v>175</v>
      </c>
      <c r="B183" s="23" t="s">
        <v>201</v>
      </c>
      <c r="C183" s="24">
        <v>6512.5995610708051</v>
      </c>
      <c r="D183" s="25">
        <v>391.38</v>
      </c>
      <c r="E183" s="26">
        <v>1.44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350.74626509614387</v>
      </c>
      <c r="M183" s="26">
        <v>3.85</v>
      </c>
      <c r="N183" s="27">
        <v>742.12626509614392</v>
      </c>
      <c r="O183" s="154">
        <v>16989.599999999999</v>
      </c>
      <c r="P183" s="28">
        <v>145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01">
        <v>16989.599999999999</v>
      </c>
      <c r="Z183" s="204">
        <v>17731.726265096142</v>
      </c>
      <c r="AA183" s="155">
        <f t="shared" si="14"/>
        <v>0</v>
      </c>
      <c r="AB183" s="217">
        <f t="shared" si="15"/>
        <v>-11219.126704025337</v>
      </c>
      <c r="AC183" s="212">
        <v>-11219.126704025337</v>
      </c>
      <c r="AD183" s="183">
        <f t="shared" si="12"/>
        <v>2.7226802598286395</v>
      </c>
      <c r="AE183" s="188">
        <v>1167.25</v>
      </c>
      <c r="AF183" s="191">
        <f t="shared" si="13"/>
        <v>-10051.876704025337</v>
      </c>
      <c r="AG183" s="32"/>
      <c r="AH183" s="32"/>
      <c r="AI183" s="32"/>
    </row>
    <row r="184" spans="1:35" s="4" customFormat="1" x14ac:dyDescent="0.2">
      <c r="A184" s="33">
        <v>176</v>
      </c>
      <c r="B184" s="23" t="s">
        <v>202</v>
      </c>
      <c r="C184" s="24">
        <v>9257.0661455655718</v>
      </c>
      <c r="D184" s="25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3.9762650961433468</v>
      </c>
      <c r="M184" s="26">
        <v>0</v>
      </c>
      <c r="N184" s="27">
        <v>3.9762650961433468</v>
      </c>
      <c r="O184" s="154">
        <v>15049.23</v>
      </c>
      <c r="P184" s="28">
        <v>150.1</v>
      </c>
      <c r="Q184" s="28">
        <v>2681.41</v>
      </c>
      <c r="R184" s="28">
        <v>4.5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01">
        <v>17730.64</v>
      </c>
      <c r="Z184" s="204">
        <v>17734.616265096141</v>
      </c>
      <c r="AA184" s="155">
        <f t="shared" si="14"/>
        <v>0</v>
      </c>
      <c r="AB184" s="217">
        <f t="shared" si="15"/>
        <v>-8477.5501195305696</v>
      </c>
      <c r="AC184" s="212">
        <v>-8477.5501195305696</v>
      </c>
      <c r="AD184" s="183">
        <f t="shared" si="12"/>
        <v>1.915792324071443</v>
      </c>
      <c r="AE184" s="188">
        <v>4022.52</v>
      </c>
      <c r="AF184" s="191">
        <f t="shared" si="13"/>
        <v>-4455.0301195305692</v>
      </c>
      <c r="AG184" s="32"/>
      <c r="AH184" s="32"/>
      <c r="AI184" s="32"/>
    </row>
    <row r="185" spans="1:35" s="4" customFormat="1" x14ac:dyDescent="0.2">
      <c r="A185" s="22">
        <v>177</v>
      </c>
      <c r="B185" s="23" t="s">
        <v>203</v>
      </c>
      <c r="C185" s="24">
        <v>12781.940968634291</v>
      </c>
      <c r="D185" s="25">
        <v>709.71</v>
      </c>
      <c r="E185" s="26">
        <v>9.1999999999999993</v>
      </c>
      <c r="F185" s="26">
        <v>548.27</v>
      </c>
      <c r="G185" s="26">
        <v>4</v>
      </c>
      <c r="H185" s="26">
        <v>0</v>
      </c>
      <c r="I185" s="26">
        <v>0</v>
      </c>
      <c r="J185" s="26">
        <v>0</v>
      </c>
      <c r="K185" s="26">
        <v>0</v>
      </c>
      <c r="L185" s="26">
        <v>2369.2223612693901</v>
      </c>
      <c r="M185" s="26">
        <v>9.5</v>
      </c>
      <c r="N185" s="27">
        <v>3627.2023612693902</v>
      </c>
      <c r="O185" s="154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01">
        <v>0</v>
      </c>
      <c r="Z185" s="204">
        <v>3627.2023612693902</v>
      </c>
      <c r="AA185" s="155">
        <f t="shared" si="14"/>
        <v>9154.7386073649013</v>
      </c>
      <c r="AB185" s="217">
        <f t="shared" si="15"/>
        <v>0</v>
      </c>
      <c r="AC185" s="212">
        <v>9154.7386073649013</v>
      </c>
      <c r="AD185" s="183">
        <f t="shared" si="12"/>
        <v>0.28377555256828452</v>
      </c>
      <c r="AE185" s="188">
        <v>-11154.04</v>
      </c>
      <c r="AF185" s="191">
        <f t="shared" si="13"/>
        <v>-1999.3013926350995</v>
      </c>
      <c r="AG185" s="32"/>
      <c r="AH185" s="32"/>
      <c r="AI185" s="32"/>
    </row>
    <row r="186" spans="1:35" s="4" customFormat="1" x14ac:dyDescent="0.2">
      <c r="A186" s="33">
        <v>178</v>
      </c>
      <c r="B186" s="23" t="s">
        <v>204</v>
      </c>
      <c r="C186" s="24">
        <v>7982.018771046367</v>
      </c>
      <c r="D186" s="25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675.49626509614268</v>
      </c>
      <c r="M186" s="26">
        <v>1</v>
      </c>
      <c r="N186" s="27">
        <v>675.49626509614268</v>
      </c>
      <c r="O186" s="154">
        <v>15017.95</v>
      </c>
      <c r="P186" s="28">
        <v>103.1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01">
        <v>15017.95</v>
      </c>
      <c r="Z186" s="204">
        <v>15693.446265096143</v>
      </c>
      <c r="AA186" s="155">
        <f t="shared" si="14"/>
        <v>0</v>
      </c>
      <c r="AB186" s="217">
        <f t="shared" si="15"/>
        <v>-7711.4274940497762</v>
      </c>
      <c r="AC186" s="212">
        <v>-7711.4274940497762</v>
      </c>
      <c r="AD186" s="183">
        <f t="shared" si="12"/>
        <v>1.9660998946810146</v>
      </c>
      <c r="AE186" s="188">
        <v>3357.45</v>
      </c>
      <c r="AF186" s="191">
        <f t="shared" si="13"/>
        <v>-4353.9774940497764</v>
      </c>
      <c r="AG186" s="32"/>
      <c r="AH186" s="32"/>
      <c r="AI186" s="32"/>
    </row>
    <row r="187" spans="1:35" s="4" customFormat="1" x14ac:dyDescent="0.2">
      <c r="A187" s="22">
        <v>179</v>
      </c>
      <c r="B187" s="23" t="s">
        <v>205</v>
      </c>
      <c r="C187" s="24">
        <v>7028.5936449283054</v>
      </c>
      <c r="D187" s="25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38">
        <v>3.2562650961399413</v>
      </c>
      <c r="M187" s="38">
        <v>0</v>
      </c>
      <c r="N187" s="27">
        <v>3.2562650961399413</v>
      </c>
      <c r="O187" s="154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01">
        <v>0</v>
      </c>
      <c r="Z187" s="204">
        <v>3.2562650961399413</v>
      </c>
      <c r="AA187" s="155">
        <f t="shared" si="14"/>
        <v>7025.3373798321654</v>
      </c>
      <c r="AB187" s="217">
        <f t="shared" si="15"/>
        <v>0</v>
      </c>
      <c r="AC187" s="212">
        <v>7025.3373798321654</v>
      </c>
      <c r="AD187" s="183">
        <f t="shared" si="12"/>
        <v>4.6328828505964317E-4</v>
      </c>
      <c r="AE187" s="188">
        <v>3031.1</v>
      </c>
      <c r="AF187" s="191">
        <f t="shared" si="13"/>
        <v>10056.437379832165</v>
      </c>
      <c r="AG187" s="32"/>
      <c r="AH187" s="32"/>
      <c r="AI187" s="32"/>
    </row>
    <row r="188" spans="1:35" s="4" customFormat="1" x14ac:dyDescent="0.2">
      <c r="A188" s="33">
        <v>180</v>
      </c>
      <c r="B188" s="23" t="s">
        <v>206</v>
      </c>
      <c r="C188" s="24">
        <v>62776.973718612338</v>
      </c>
      <c r="D188" s="25">
        <v>2736.78</v>
      </c>
      <c r="E188" s="26">
        <v>5.4</v>
      </c>
      <c r="F188" s="26">
        <v>3107.36</v>
      </c>
      <c r="G188" s="26">
        <v>30</v>
      </c>
      <c r="H188" s="26">
        <v>0</v>
      </c>
      <c r="I188" s="26">
        <v>0</v>
      </c>
      <c r="J188" s="26">
        <v>0</v>
      </c>
      <c r="K188" s="26">
        <v>0</v>
      </c>
      <c r="L188" s="26">
        <v>869.91</v>
      </c>
      <c r="M188" s="26">
        <v>11.7</v>
      </c>
      <c r="N188" s="27">
        <v>6714.05</v>
      </c>
      <c r="O188" s="154">
        <v>0</v>
      </c>
      <c r="P188" s="28">
        <v>0</v>
      </c>
      <c r="Q188" s="28">
        <v>2382.34</v>
      </c>
      <c r="R188" s="28">
        <v>3.8</v>
      </c>
      <c r="S188" s="28">
        <v>0</v>
      </c>
      <c r="T188" s="28">
        <v>0</v>
      </c>
      <c r="U188" s="28">
        <v>31745.17</v>
      </c>
      <c r="V188" s="28">
        <v>245</v>
      </c>
      <c r="W188" s="28">
        <v>7731.95</v>
      </c>
      <c r="X188" s="28">
        <v>196.84</v>
      </c>
      <c r="Y188" s="201">
        <v>41859.459999999992</v>
      </c>
      <c r="Z188" s="204">
        <v>48573.509999999995</v>
      </c>
      <c r="AA188" s="155">
        <f t="shared" si="14"/>
        <v>14203.463718612344</v>
      </c>
      <c r="AB188" s="217">
        <f t="shared" si="15"/>
        <v>0</v>
      </c>
      <c r="AC188" s="212">
        <v>14203.463718612344</v>
      </c>
      <c r="AD188" s="183">
        <f t="shared" si="12"/>
        <v>0.77374723760535069</v>
      </c>
      <c r="AE188" s="188">
        <v>22617.19</v>
      </c>
      <c r="AF188" s="191">
        <f t="shared" si="13"/>
        <v>36820.653718612346</v>
      </c>
      <c r="AG188" s="32"/>
      <c r="AH188" s="32"/>
      <c r="AI188" s="32"/>
    </row>
    <row r="189" spans="1:35" s="4" customFormat="1" x14ac:dyDescent="0.2">
      <c r="A189" s="22">
        <v>181</v>
      </c>
      <c r="B189" s="23" t="s">
        <v>207</v>
      </c>
      <c r="C189" s="24">
        <v>34096.411305303205</v>
      </c>
      <c r="D189" s="25">
        <v>1771.6299999999999</v>
      </c>
      <c r="E189" s="26">
        <v>7.91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108.65080389527647</v>
      </c>
      <c r="M189" s="26">
        <v>2</v>
      </c>
      <c r="N189" s="27">
        <v>1880.2808038952764</v>
      </c>
      <c r="O189" s="154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30722.240000000002</v>
      </c>
      <c r="V189" s="28">
        <v>237</v>
      </c>
      <c r="W189" s="28">
        <v>3985.9</v>
      </c>
      <c r="X189" s="28">
        <v>141.5</v>
      </c>
      <c r="Y189" s="201">
        <v>34708.14</v>
      </c>
      <c r="Z189" s="204">
        <v>36588.420803895278</v>
      </c>
      <c r="AA189" s="155">
        <f t="shared" si="14"/>
        <v>0</v>
      </c>
      <c r="AB189" s="217">
        <f t="shared" si="15"/>
        <v>-2492.0094985920732</v>
      </c>
      <c r="AC189" s="212">
        <v>-2492.0094985920732</v>
      </c>
      <c r="AD189" s="183">
        <f t="shared" si="12"/>
        <v>1.0730871491512211</v>
      </c>
      <c r="AE189" s="188">
        <v>-43.65</v>
      </c>
      <c r="AF189" s="191">
        <f t="shared" si="13"/>
        <v>-2535.6594985920733</v>
      </c>
      <c r="AG189" s="32"/>
      <c r="AH189" s="32"/>
      <c r="AI189" s="32"/>
    </row>
    <row r="190" spans="1:35" s="4" customFormat="1" x14ac:dyDescent="0.2">
      <c r="A190" s="33">
        <v>182</v>
      </c>
      <c r="B190" s="23" t="s">
        <v>208</v>
      </c>
      <c r="C190" s="24">
        <v>35995.917908103744</v>
      </c>
      <c r="D190" s="25">
        <v>0</v>
      </c>
      <c r="E190" s="26">
        <v>0</v>
      </c>
      <c r="F190" s="26">
        <v>276.31</v>
      </c>
      <c r="G190" s="26">
        <v>1</v>
      </c>
      <c r="H190" s="26">
        <v>0</v>
      </c>
      <c r="I190" s="26">
        <v>0</v>
      </c>
      <c r="J190" s="26">
        <v>0</v>
      </c>
      <c r="K190" s="26">
        <v>0</v>
      </c>
      <c r="L190" s="26">
        <v>6.61</v>
      </c>
      <c r="M190" s="26">
        <v>0</v>
      </c>
      <c r="N190" s="27">
        <v>282.92</v>
      </c>
      <c r="O190" s="154">
        <v>0</v>
      </c>
      <c r="P190" s="28">
        <v>0</v>
      </c>
      <c r="Q190" s="28">
        <v>2436.96</v>
      </c>
      <c r="R190" s="28">
        <v>4</v>
      </c>
      <c r="S190" s="28">
        <v>0</v>
      </c>
      <c r="T190" s="28">
        <v>0</v>
      </c>
      <c r="U190" s="28">
        <v>0</v>
      </c>
      <c r="V190" s="28">
        <v>0</v>
      </c>
      <c r="W190" s="28">
        <v>3254.89</v>
      </c>
      <c r="X190" s="28">
        <v>115.5</v>
      </c>
      <c r="Y190" s="201">
        <v>5691.85</v>
      </c>
      <c r="Z190" s="204">
        <v>5974.77</v>
      </c>
      <c r="AA190" s="155">
        <f t="shared" si="14"/>
        <v>30021.147908103743</v>
      </c>
      <c r="AB190" s="217">
        <f t="shared" si="15"/>
        <v>0</v>
      </c>
      <c r="AC190" s="212">
        <v>30021.147908103743</v>
      </c>
      <c r="AD190" s="183">
        <f t="shared" si="12"/>
        <v>0.16598465457259262</v>
      </c>
      <c r="AE190" s="188">
        <v>1789.6</v>
      </c>
      <c r="AF190" s="191">
        <f t="shared" si="13"/>
        <v>31810.747908103742</v>
      </c>
      <c r="AG190" s="32"/>
      <c r="AH190" s="32"/>
      <c r="AI190" s="32"/>
    </row>
    <row r="191" spans="1:35" s="4" customFormat="1" x14ac:dyDescent="0.2">
      <c r="A191" s="22">
        <v>183</v>
      </c>
      <c r="B191" s="23" t="s">
        <v>209</v>
      </c>
      <c r="C191" s="24">
        <v>60273.894559063803</v>
      </c>
      <c r="D191" s="25">
        <v>609.36</v>
      </c>
      <c r="E191" s="26">
        <v>2.44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548.87</v>
      </c>
      <c r="M191" s="26">
        <v>5.3</v>
      </c>
      <c r="N191" s="27">
        <v>1158.23</v>
      </c>
      <c r="O191" s="154">
        <v>24595.52</v>
      </c>
      <c r="P191" s="28">
        <v>221</v>
      </c>
      <c r="Q191" s="28">
        <v>0</v>
      </c>
      <c r="R191" s="28">
        <v>0</v>
      </c>
      <c r="S191" s="28">
        <v>0</v>
      </c>
      <c r="T191" s="28">
        <v>0</v>
      </c>
      <c r="U191" s="28">
        <v>7617.92</v>
      </c>
      <c r="V191" s="28">
        <v>53</v>
      </c>
      <c r="W191" s="28">
        <v>6795.9699999999993</v>
      </c>
      <c r="X191" s="28">
        <v>241.2</v>
      </c>
      <c r="Y191" s="201">
        <v>39009.410000000003</v>
      </c>
      <c r="Z191" s="204">
        <v>40167.640000000007</v>
      </c>
      <c r="AA191" s="155">
        <f t="shared" si="14"/>
        <v>20106.254559063796</v>
      </c>
      <c r="AB191" s="217">
        <f t="shared" si="15"/>
        <v>0</v>
      </c>
      <c r="AC191" s="212">
        <v>20106.254559063796</v>
      </c>
      <c r="AD191" s="183">
        <f t="shared" si="12"/>
        <v>0.66641852652542299</v>
      </c>
      <c r="AE191" s="188">
        <v>18197.490000000002</v>
      </c>
      <c r="AF191" s="191">
        <f t="shared" si="13"/>
        <v>38303.744559063794</v>
      </c>
      <c r="AG191" s="32"/>
      <c r="AH191" s="32"/>
      <c r="AI191" s="32"/>
    </row>
    <row r="192" spans="1:35" s="4" customFormat="1" x14ac:dyDescent="0.2">
      <c r="A192" s="33">
        <v>184</v>
      </c>
      <c r="B192" s="23" t="s">
        <v>210</v>
      </c>
      <c r="C192" s="24">
        <v>34510.930678986333</v>
      </c>
      <c r="D192" s="25">
        <v>1207.56</v>
      </c>
      <c r="E192" s="26">
        <v>4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2054.0208038952806</v>
      </c>
      <c r="M192" s="26">
        <v>18.8</v>
      </c>
      <c r="N192" s="27">
        <v>3261.5808038952805</v>
      </c>
      <c r="O192" s="154">
        <v>0</v>
      </c>
      <c r="P192" s="28">
        <v>0</v>
      </c>
      <c r="Q192" s="28">
        <v>0</v>
      </c>
      <c r="R192" s="28">
        <v>0</v>
      </c>
      <c r="S192" s="28">
        <v>24415.46</v>
      </c>
      <c r="T192" s="28">
        <v>1</v>
      </c>
      <c r="U192" s="28">
        <v>0</v>
      </c>
      <c r="V192" s="28">
        <v>0</v>
      </c>
      <c r="W192" s="28">
        <v>2958.79</v>
      </c>
      <c r="X192" s="28">
        <v>107.2</v>
      </c>
      <c r="Y192" s="201">
        <v>27374.25</v>
      </c>
      <c r="Z192" s="204">
        <v>30635.830803895282</v>
      </c>
      <c r="AA192" s="155">
        <f t="shared" si="14"/>
        <v>3875.0998750910512</v>
      </c>
      <c r="AB192" s="217">
        <f t="shared" si="15"/>
        <v>0</v>
      </c>
      <c r="AC192" s="212">
        <v>3875.0998750910512</v>
      </c>
      <c r="AD192" s="183">
        <f t="shared" si="12"/>
        <v>0.88771384025726685</v>
      </c>
      <c r="AE192" s="188">
        <v>-103.68</v>
      </c>
      <c r="AF192" s="191">
        <f t="shared" si="13"/>
        <v>3771.4198750910514</v>
      </c>
      <c r="AG192" s="32"/>
      <c r="AH192" s="32"/>
      <c r="AI192" s="32"/>
    </row>
    <row r="193" spans="1:35" s="4" customFormat="1" x14ac:dyDescent="0.2">
      <c r="A193" s="22">
        <v>185</v>
      </c>
      <c r="B193" s="23" t="s">
        <v>211</v>
      </c>
      <c r="C193" s="24">
        <v>39509.195289743424</v>
      </c>
      <c r="D193" s="25">
        <v>477.83</v>
      </c>
      <c r="E193" s="26">
        <v>2.7</v>
      </c>
      <c r="F193" s="26">
        <v>849.08</v>
      </c>
      <c r="G193" s="26">
        <v>7</v>
      </c>
      <c r="H193" s="26">
        <v>0</v>
      </c>
      <c r="I193" s="26">
        <v>0</v>
      </c>
      <c r="J193" s="26">
        <v>0</v>
      </c>
      <c r="K193" s="26">
        <v>0</v>
      </c>
      <c r="L193" s="38">
        <v>58.84</v>
      </c>
      <c r="M193" s="38">
        <v>0</v>
      </c>
      <c r="N193" s="27">
        <v>1385.75</v>
      </c>
      <c r="O193" s="154">
        <v>10598.11</v>
      </c>
      <c r="P193" s="28">
        <v>35.5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3583.5099999999998</v>
      </c>
      <c r="X193" s="28">
        <v>129.80000000000001</v>
      </c>
      <c r="Y193" s="201">
        <v>14181.62</v>
      </c>
      <c r="Z193" s="204">
        <v>15567.37</v>
      </c>
      <c r="AA193" s="155">
        <f t="shared" si="14"/>
        <v>23941.825289743421</v>
      </c>
      <c r="AB193" s="217">
        <f t="shared" si="15"/>
        <v>0</v>
      </c>
      <c r="AC193" s="212">
        <v>23941.825289743421</v>
      </c>
      <c r="AD193" s="183">
        <f t="shared" si="12"/>
        <v>0.39401890840437559</v>
      </c>
      <c r="AE193" s="188">
        <v>-212.97</v>
      </c>
      <c r="AF193" s="191">
        <f t="shared" si="13"/>
        <v>23728.85528974342</v>
      </c>
      <c r="AG193" s="32"/>
      <c r="AH193" s="32"/>
      <c r="AI193" s="32"/>
    </row>
    <row r="194" spans="1:35" s="4" customFormat="1" x14ac:dyDescent="0.2">
      <c r="A194" s="33">
        <v>186</v>
      </c>
      <c r="B194" s="23" t="s">
        <v>212</v>
      </c>
      <c r="C194" s="24">
        <v>46113.908103145353</v>
      </c>
      <c r="D194" s="25">
        <v>244.96999999999935</v>
      </c>
      <c r="E194" s="26">
        <v>1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2059.9899999999998</v>
      </c>
      <c r="M194" s="26">
        <v>2.6</v>
      </c>
      <c r="N194" s="27">
        <v>2304.9599999999991</v>
      </c>
      <c r="O194" s="154">
        <v>4361.47</v>
      </c>
      <c r="P194" s="28">
        <v>43</v>
      </c>
      <c r="Q194" s="28">
        <v>29629.61</v>
      </c>
      <c r="R194" s="28">
        <v>66</v>
      </c>
      <c r="S194" s="28">
        <v>0</v>
      </c>
      <c r="T194" s="28">
        <v>0</v>
      </c>
      <c r="U194" s="28">
        <v>0</v>
      </c>
      <c r="V194" s="28">
        <v>0</v>
      </c>
      <c r="W194" s="28">
        <v>11635.42</v>
      </c>
      <c r="X194" s="28">
        <v>209.2</v>
      </c>
      <c r="Y194" s="201">
        <v>45626.5</v>
      </c>
      <c r="Z194" s="204">
        <v>47931.46</v>
      </c>
      <c r="AA194" s="155">
        <f t="shared" si="14"/>
        <v>0</v>
      </c>
      <c r="AB194" s="217">
        <f t="shared" si="15"/>
        <v>-1817.5518968546457</v>
      </c>
      <c r="AC194" s="212">
        <v>-1817.5518968546457</v>
      </c>
      <c r="AD194" s="183">
        <f t="shared" si="12"/>
        <v>1.0394143973395018</v>
      </c>
      <c r="AE194" s="188">
        <v>-5899.65</v>
      </c>
      <c r="AF194" s="191">
        <f t="shared" si="13"/>
        <v>-7717.2018968546454</v>
      </c>
      <c r="AG194" s="32"/>
      <c r="AH194" s="32"/>
      <c r="AI194" s="32"/>
    </row>
    <row r="195" spans="1:35" s="4" customFormat="1" x14ac:dyDescent="0.2">
      <c r="A195" s="22">
        <v>187</v>
      </c>
      <c r="B195" s="23" t="s">
        <v>213</v>
      </c>
      <c r="C195" s="24">
        <v>49342.153364616497</v>
      </c>
      <c r="D195" s="25">
        <v>1424.3299999999995</v>
      </c>
      <c r="E195" s="26">
        <v>8.5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25050.420225643</v>
      </c>
      <c r="M195" s="26">
        <v>27.5</v>
      </c>
      <c r="N195" s="27">
        <v>26474.750225642998</v>
      </c>
      <c r="O195" s="154">
        <v>81437.88</v>
      </c>
      <c r="P195" s="28">
        <v>636.4</v>
      </c>
      <c r="Q195" s="28">
        <v>1610.36</v>
      </c>
      <c r="R195" s="28">
        <v>7.56</v>
      </c>
      <c r="S195" s="28">
        <v>0</v>
      </c>
      <c r="T195" s="28">
        <v>0</v>
      </c>
      <c r="U195" s="28">
        <v>0</v>
      </c>
      <c r="V195" s="28">
        <v>0</v>
      </c>
      <c r="W195" s="28">
        <v>17596.53</v>
      </c>
      <c r="X195" s="28">
        <v>162.6</v>
      </c>
      <c r="Y195" s="201">
        <v>100644.77</v>
      </c>
      <c r="Z195" s="204">
        <v>127119.52022564301</v>
      </c>
      <c r="AA195" s="155">
        <f t="shared" si="14"/>
        <v>0</v>
      </c>
      <c r="AB195" s="217">
        <f t="shared" si="15"/>
        <v>-77777.366861026501</v>
      </c>
      <c r="AC195" s="212">
        <v>-77777.366861026501</v>
      </c>
      <c r="AD195" s="183">
        <f t="shared" si="12"/>
        <v>2.5762864317308258</v>
      </c>
      <c r="AE195" s="188">
        <v>15357.42</v>
      </c>
      <c r="AF195" s="191">
        <f t="shared" si="13"/>
        <v>-62419.946861026503</v>
      </c>
      <c r="AG195" s="32"/>
      <c r="AH195" s="32"/>
      <c r="AI195" s="32"/>
    </row>
    <row r="196" spans="1:35" s="4" customFormat="1" x14ac:dyDescent="0.2">
      <c r="A196" s="33">
        <v>188</v>
      </c>
      <c r="B196" s="23" t="s">
        <v>214</v>
      </c>
      <c r="C196" s="24">
        <v>53002.747161129999</v>
      </c>
      <c r="D196" s="25">
        <v>4491.37</v>
      </c>
      <c r="E196" s="26">
        <v>7.5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2399.8647934668002</v>
      </c>
      <c r="M196" s="26">
        <v>13.51</v>
      </c>
      <c r="N196" s="27">
        <v>6891.2347934667996</v>
      </c>
      <c r="O196" s="154">
        <v>28606.37</v>
      </c>
      <c r="P196" s="28">
        <v>277</v>
      </c>
      <c r="Q196" s="28">
        <v>1273.05</v>
      </c>
      <c r="R196" s="28">
        <v>3</v>
      </c>
      <c r="S196" s="28">
        <v>0</v>
      </c>
      <c r="T196" s="28">
        <v>0</v>
      </c>
      <c r="U196" s="28">
        <v>3761.68</v>
      </c>
      <c r="V196" s="28">
        <v>23</v>
      </c>
      <c r="W196" s="28">
        <v>0</v>
      </c>
      <c r="X196" s="28">
        <v>0</v>
      </c>
      <c r="Y196" s="201">
        <v>33641.1</v>
      </c>
      <c r="Z196" s="204">
        <v>40532.334793466798</v>
      </c>
      <c r="AA196" s="155">
        <f t="shared" si="14"/>
        <v>12470.412367663201</v>
      </c>
      <c r="AB196" s="217">
        <f t="shared" si="15"/>
        <v>0</v>
      </c>
      <c r="AC196" s="212">
        <v>12470.412367663201</v>
      </c>
      <c r="AD196" s="183">
        <f t="shared" si="12"/>
        <v>0.76472139585986443</v>
      </c>
      <c r="AE196" s="188">
        <v>13740.01</v>
      </c>
      <c r="AF196" s="191">
        <f t="shared" si="13"/>
        <v>26210.422367663203</v>
      </c>
      <c r="AG196" s="32"/>
      <c r="AH196" s="32"/>
      <c r="AI196" s="32"/>
    </row>
    <row r="197" spans="1:35" s="4" customFormat="1" x14ac:dyDescent="0.2">
      <c r="A197" s="22">
        <v>189</v>
      </c>
      <c r="B197" s="23" t="s">
        <v>215</v>
      </c>
      <c r="C197" s="24">
        <v>41785.648785462596</v>
      </c>
      <c r="D197" s="25">
        <v>758.06</v>
      </c>
      <c r="E197" s="26">
        <v>6</v>
      </c>
      <c r="F197" s="26">
        <v>1815.85</v>
      </c>
      <c r="G197" s="26">
        <v>1.9</v>
      </c>
      <c r="H197" s="26">
        <v>0</v>
      </c>
      <c r="I197" s="26">
        <v>0</v>
      </c>
      <c r="J197" s="26">
        <v>0</v>
      </c>
      <c r="K197" s="26">
        <v>0</v>
      </c>
      <c r="L197" s="26">
        <v>3058.8847934668011</v>
      </c>
      <c r="M197" s="26">
        <v>18.2</v>
      </c>
      <c r="N197" s="27">
        <v>5632.7947934668009</v>
      </c>
      <c r="O197" s="154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37621.919999999998</v>
      </c>
      <c r="V197" s="28">
        <v>273</v>
      </c>
      <c r="W197" s="28">
        <v>345.29202515857315</v>
      </c>
      <c r="X197" s="28">
        <v>1</v>
      </c>
      <c r="Y197" s="201">
        <v>37967.212025158573</v>
      </c>
      <c r="Z197" s="204">
        <v>43600.006818625377</v>
      </c>
      <c r="AA197" s="155">
        <f t="shared" si="14"/>
        <v>0</v>
      </c>
      <c r="AB197" s="217">
        <f t="shared" si="15"/>
        <v>-1814.3580331627818</v>
      </c>
      <c r="AC197" s="212">
        <v>-1814.3580331627818</v>
      </c>
      <c r="AD197" s="183">
        <f t="shared" si="12"/>
        <v>1.0434206021899559</v>
      </c>
      <c r="AE197" s="188">
        <v>-6638.59</v>
      </c>
      <c r="AF197" s="191">
        <f t="shared" si="13"/>
        <v>-8452.9480331627819</v>
      </c>
      <c r="AG197" s="32"/>
      <c r="AH197" s="32"/>
      <c r="AI197" s="32"/>
    </row>
    <row r="198" spans="1:35" s="4" customFormat="1" x14ac:dyDescent="0.2">
      <c r="A198" s="33">
        <v>190</v>
      </c>
      <c r="B198" s="23" t="s">
        <v>216</v>
      </c>
      <c r="C198" s="24">
        <v>77141.630273581453</v>
      </c>
      <c r="D198" s="25">
        <v>1045.68</v>
      </c>
      <c r="E198" s="26">
        <v>3.4</v>
      </c>
      <c r="F198" s="26">
        <v>1608.31</v>
      </c>
      <c r="G198" s="26">
        <v>15</v>
      </c>
      <c r="H198" s="26">
        <v>0</v>
      </c>
      <c r="I198" s="26">
        <v>0</v>
      </c>
      <c r="J198" s="26">
        <v>0</v>
      </c>
      <c r="K198" s="26">
        <v>0</v>
      </c>
      <c r="L198" s="26">
        <v>2600.31</v>
      </c>
      <c r="M198" s="26">
        <v>57.41</v>
      </c>
      <c r="N198" s="27">
        <v>5254.2999999999993</v>
      </c>
      <c r="O198" s="154">
        <v>6154.95</v>
      </c>
      <c r="P198" s="28">
        <v>67.099999999999994</v>
      </c>
      <c r="Q198" s="28">
        <v>0</v>
      </c>
      <c r="R198" s="28">
        <v>0</v>
      </c>
      <c r="S198" s="28">
        <v>113801.69</v>
      </c>
      <c r="T198" s="28">
        <v>5</v>
      </c>
      <c r="U198" s="28">
        <v>3763.55</v>
      </c>
      <c r="V198" s="28">
        <v>22</v>
      </c>
      <c r="W198" s="28">
        <v>6777.92</v>
      </c>
      <c r="X198" s="28">
        <v>138.80000000000001</v>
      </c>
      <c r="Y198" s="201">
        <v>130498.11</v>
      </c>
      <c r="Z198" s="204">
        <v>135752.41</v>
      </c>
      <c r="AA198" s="155">
        <f t="shared" si="14"/>
        <v>0</v>
      </c>
      <c r="AB198" s="217">
        <f t="shared" si="15"/>
        <v>-58610.77972641855</v>
      </c>
      <c r="AC198" s="212">
        <v>-58610.77972641855</v>
      </c>
      <c r="AD198" s="183">
        <f t="shared" si="12"/>
        <v>1.7597814502825055</v>
      </c>
      <c r="AE198" s="188">
        <v>21647.71</v>
      </c>
      <c r="AF198" s="191">
        <f t="shared" si="13"/>
        <v>-36963.069726418551</v>
      </c>
      <c r="AG198" s="32"/>
      <c r="AH198" s="32"/>
      <c r="AI198" s="32"/>
    </row>
    <row r="199" spans="1:35" s="4" customFormat="1" x14ac:dyDescent="0.2">
      <c r="A199" s="22">
        <v>191</v>
      </c>
      <c r="B199" s="23" t="s">
        <v>217</v>
      </c>
      <c r="C199" s="24">
        <v>39164.957035450934</v>
      </c>
      <c r="D199" s="25">
        <v>474.49</v>
      </c>
      <c r="E199" s="26">
        <v>1.5</v>
      </c>
      <c r="F199" s="26">
        <v>2216.9</v>
      </c>
      <c r="G199" s="26">
        <v>10</v>
      </c>
      <c r="H199" s="26">
        <v>0</v>
      </c>
      <c r="I199" s="26">
        <v>0</v>
      </c>
      <c r="J199" s="26">
        <v>0</v>
      </c>
      <c r="K199" s="26">
        <v>0</v>
      </c>
      <c r="L199" s="26">
        <v>1536.0441372286105</v>
      </c>
      <c r="M199" s="26">
        <v>3.2</v>
      </c>
      <c r="N199" s="27">
        <v>4227.4341372286108</v>
      </c>
      <c r="O199" s="154">
        <v>1929.35</v>
      </c>
      <c r="P199" s="28">
        <v>20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2585.46</v>
      </c>
      <c r="X199" s="28">
        <v>93.7</v>
      </c>
      <c r="Y199" s="201">
        <v>4514.8099999999995</v>
      </c>
      <c r="Z199" s="204">
        <v>8742.2441372286103</v>
      </c>
      <c r="AA199" s="155">
        <f t="shared" si="14"/>
        <v>30422.712898222322</v>
      </c>
      <c r="AB199" s="217">
        <f t="shared" si="15"/>
        <v>0</v>
      </c>
      <c r="AC199" s="212">
        <v>30422.712898222322</v>
      </c>
      <c r="AD199" s="183">
        <f t="shared" si="12"/>
        <v>0.22321597670375062</v>
      </c>
      <c r="AE199" s="188">
        <v>13238.82</v>
      </c>
      <c r="AF199" s="191">
        <f t="shared" si="13"/>
        <v>43661.532898222322</v>
      </c>
      <c r="AG199" s="32"/>
      <c r="AH199" s="32"/>
      <c r="AI199" s="32"/>
    </row>
    <row r="200" spans="1:35" s="4" customFormat="1" x14ac:dyDescent="0.2">
      <c r="A200" s="33">
        <v>192</v>
      </c>
      <c r="B200" s="23" t="s">
        <v>218</v>
      </c>
      <c r="C200" s="24">
        <v>32073.936930864507</v>
      </c>
      <c r="D200" s="25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6.89</v>
      </c>
      <c r="M200" s="26">
        <v>0</v>
      </c>
      <c r="N200" s="27">
        <v>6.89</v>
      </c>
      <c r="O200" s="154">
        <v>7950.26</v>
      </c>
      <c r="P200" s="28">
        <v>80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2651.69</v>
      </c>
      <c r="X200" s="28">
        <v>96.1</v>
      </c>
      <c r="Y200" s="201">
        <v>10601.95</v>
      </c>
      <c r="Z200" s="204">
        <v>10608.84</v>
      </c>
      <c r="AA200" s="155">
        <f t="shared" si="14"/>
        <v>21465.096930864507</v>
      </c>
      <c r="AB200" s="217">
        <f t="shared" si="15"/>
        <v>0</v>
      </c>
      <c r="AC200" s="212">
        <v>21465.096930864507</v>
      </c>
      <c r="AD200" s="183">
        <f t="shared" si="12"/>
        <v>0.33076201474322892</v>
      </c>
      <c r="AE200" s="188">
        <v>6955.59</v>
      </c>
      <c r="AF200" s="191">
        <f t="shared" si="13"/>
        <v>28420.686930864507</v>
      </c>
      <c r="AG200" s="32"/>
      <c r="AH200" s="32"/>
      <c r="AI200" s="32"/>
    </row>
    <row r="201" spans="1:35" s="4" customFormat="1" x14ac:dyDescent="0.2">
      <c r="A201" s="22">
        <v>193</v>
      </c>
      <c r="B201" s="23" t="s">
        <v>219</v>
      </c>
      <c r="C201" s="24">
        <v>35535.326707888969</v>
      </c>
      <c r="D201" s="25">
        <v>671.80000000000018</v>
      </c>
      <c r="E201" s="26">
        <v>11.3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675.70080389527629</v>
      </c>
      <c r="M201" s="26">
        <v>3.32</v>
      </c>
      <c r="N201" s="27">
        <v>1347.5008038952765</v>
      </c>
      <c r="O201" s="154">
        <v>2359.2399999999998</v>
      </c>
      <c r="P201" s="28">
        <v>25</v>
      </c>
      <c r="Q201" s="28">
        <v>0</v>
      </c>
      <c r="R201" s="28">
        <v>0</v>
      </c>
      <c r="S201" s="28">
        <v>0</v>
      </c>
      <c r="T201" s="28">
        <v>0</v>
      </c>
      <c r="U201" s="28">
        <v>2997.38</v>
      </c>
      <c r="V201" s="28">
        <v>18</v>
      </c>
      <c r="W201" s="28">
        <v>3721.74</v>
      </c>
      <c r="X201" s="28">
        <v>134.80000000000001</v>
      </c>
      <c r="Y201" s="201">
        <v>9078.36</v>
      </c>
      <c r="Z201" s="204">
        <v>10425.860803895277</v>
      </c>
      <c r="AA201" s="155">
        <f t="shared" si="14"/>
        <v>25109.465903993692</v>
      </c>
      <c r="AB201" s="217">
        <f t="shared" si="15"/>
        <v>0</v>
      </c>
      <c r="AC201" s="212">
        <v>25109.465903993692</v>
      </c>
      <c r="AD201" s="183">
        <f t="shared" si="12"/>
        <v>0.29339425776492717</v>
      </c>
      <c r="AE201" s="188">
        <v>10234.14</v>
      </c>
      <c r="AF201" s="191">
        <f t="shared" si="13"/>
        <v>35343.605903993695</v>
      </c>
      <c r="AG201" s="32"/>
      <c r="AH201" s="32"/>
      <c r="AI201" s="32"/>
    </row>
    <row r="202" spans="1:35" s="4" customFormat="1" x14ac:dyDescent="0.2">
      <c r="A202" s="33">
        <v>194</v>
      </c>
      <c r="B202" s="23" t="s">
        <v>220</v>
      </c>
      <c r="C202" s="24">
        <v>35087.705227926301</v>
      </c>
      <c r="D202" s="25">
        <v>989.24</v>
      </c>
      <c r="E202" s="26">
        <v>16.64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4238.59</v>
      </c>
      <c r="M202" s="26">
        <v>27.74</v>
      </c>
      <c r="N202" s="27">
        <v>5227.83</v>
      </c>
      <c r="O202" s="154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1600.22</v>
      </c>
      <c r="V202" s="28">
        <v>10</v>
      </c>
      <c r="W202" s="28">
        <v>3239.41</v>
      </c>
      <c r="X202" s="28">
        <v>115</v>
      </c>
      <c r="Y202" s="201">
        <v>4839.63</v>
      </c>
      <c r="Z202" s="204">
        <v>10067.459999999999</v>
      </c>
      <c r="AA202" s="155">
        <f t="shared" si="14"/>
        <v>25020.245227926302</v>
      </c>
      <c r="AB202" s="217">
        <f t="shared" si="15"/>
        <v>0</v>
      </c>
      <c r="AC202" s="212">
        <v>25020.245227926302</v>
      </c>
      <c r="AD202" s="183">
        <f t="shared" ref="AD202:AD257" si="16">Z202/C202</f>
        <v>0.28692272505718924</v>
      </c>
      <c r="AE202" s="188">
        <v>-8524.89</v>
      </c>
      <c r="AF202" s="191">
        <f t="shared" ref="AF202:AF257" si="17">C202-Z202+AE202</f>
        <v>16495.355227926302</v>
      </c>
      <c r="AG202" s="32"/>
      <c r="AH202" s="32"/>
      <c r="AI202" s="32"/>
    </row>
    <row r="203" spans="1:35" s="4" customFormat="1" x14ac:dyDescent="0.2">
      <c r="A203" s="22">
        <v>195</v>
      </c>
      <c r="B203" s="23" t="s">
        <v>221</v>
      </c>
      <c r="C203" s="24">
        <v>25768.565401325985</v>
      </c>
      <c r="D203" s="25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60.998735280972255</v>
      </c>
      <c r="M203" s="26">
        <v>0.2</v>
      </c>
      <c r="N203" s="27">
        <v>60.998735280972255</v>
      </c>
      <c r="O203" s="154">
        <v>7759.75</v>
      </c>
      <c r="P203" s="28">
        <v>75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1816.8700000000001</v>
      </c>
      <c r="X203" s="28">
        <v>64.5</v>
      </c>
      <c r="Y203" s="201">
        <v>9576.6200000000008</v>
      </c>
      <c r="Z203" s="204">
        <v>9637.6187352809739</v>
      </c>
      <c r="AA203" s="155">
        <f t="shared" si="14"/>
        <v>16130.946666045011</v>
      </c>
      <c r="AB203" s="217">
        <f t="shared" si="15"/>
        <v>0</v>
      </c>
      <c r="AC203" s="212">
        <v>16130.946666045011</v>
      </c>
      <c r="AD203" s="183">
        <f t="shared" si="16"/>
        <v>0.37400680189922592</v>
      </c>
      <c r="AE203" s="188">
        <v>2786.9</v>
      </c>
      <c r="AF203" s="191">
        <f t="shared" si="17"/>
        <v>18917.84666604501</v>
      </c>
      <c r="AG203" s="32"/>
      <c r="AH203" s="32"/>
      <c r="AI203" s="32"/>
    </row>
    <row r="204" spans="1:35" s="4" customFormat="1" x14ac:dyDescent="0.2">
      <c r="A204" s="33">
        <v>196</v>
      </c>
      <c r="B204" s="23" t="s">
        <v>222</v>
      </c>
      <c r="C204" s="24">
        <v>35206.927308071048</v>
      </c>
      <c r="D204" s="25">
        <v>313.02999999999997</v>
      </c>
      <c r="E204" s="26">
        <v>1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6.59</v>
      </c>
      <c r="M204" s="26">
        <v>0</v>
      </c>
      <c r="N204" s="27">
        <v>319.61999999999995</v>
      </c>
      <c r="O204" s="154">
        <v>10910.029999999999</v>
      </c>
      <c r="P204" s="28">
        <v>102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4128.12</v>
      </c>
      <c r="X204" s="28">
        <v>146.5</v>
      </c>
      <c r="Y204" s="201">
        <v>15038.149999999998</v>
      </c>
      <c r="Z204" s="204">
        <v>15357.769999999999</v>
      </c>
      <c r="AA204" s="155">
        <f t="shared" si="14"/>
        <v>19849.157308071051</v>
      </c>
      <c r="AB204" s="217">
        <f t="shared" si="15"/>
        <v>0</v>
      </c>
      <c r="AC204" s="212">
        <v>19849.157308071051</v>
      </c>
      <c r="AD204" s="183">
        <f t="shared" si="16"/>
        <v>0.43621443773309043</v>
      </c>
      <c r="AE204" s="188">
        <v>1095.3800000000001</v>
      </c>
      <c r="AF204" s="191">
        <f t="shared" si="17"/>
        <v>20944.537308071052</v>
      </c>
      <c r="AG204" s="32"/>
      <c r="AH204" s="32"/>
      <c r="AI204" s="32"/>
    </row>
    <row r="205" spans="1:35" s="4" customFormat="1" x14ac:dyDescent="0.2">
      <c r="A205" s="22">
        <v>197</v>
      </c>
      <c r="B205" s="23" t="s">
        <v>223</v>
      </c>
      <c r="C205" s="24">
        <v>153.60670854893885</v>
      </c>
      <c r="D205" s="25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0.19</v>
      </c>
      <c r="M205" s="26">
        <v>0</v>
      </c>
      <c r="N205" s="27">
        <v>0.19</v>
      </c>
      <c r="O205" s="154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01">
        <v>0</v>
      </c>
      <c r="Z205" s="204">
        <v>0.19</v>
      </c>
      <c r="AA205" s="155">
        <f t="shared" si="14"/>
        <v>153.41670854893886</v>
      </c>
      <c r="AB205" s="217">
        <f t="shared" si="15"/>
        <v>0</v>
      </c>
      <c r="AC205" s="212">
        <v>153.41670854893886</v>
      </c>
      <c r="AD205" s="183">
        <f t="shared" si="16"/>
        <v>1.2369251434058708E-3</v>
      </c>
      <c r="AE205" s="188">
        <v>71.08</v>
      </c>
      <c r="AF205" s="191">
        <f t="shared" si="17"/>
        <v>224.49670854893884</v>
      </c>
      <c r="AG205" s="32"/>
      <c r="AH205" s="32"/>
      <c r="AI205" s="32"/>
    </row>
    <row r="206" spans="1:35" s="4" customFormat="1" x14ac:dyDescent="0.2">
      <c r="A206" s="33">
        <v>198</v>
      </c>
      <c r="B206" s="23" t="s">
        <v>224</v>
      </c>
      <c r="C206" s="24">
        <v>31420.837690732806</v>
      </c>
      <c r="D206" s="25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577.72883961930268</v>
      </c>
      <c r="M206" s="26">
        <v>5.2</v>
      </c>
      <c r="N206" s="27">
        <v>577.72883961930268</v>
      </c>
      <c r="O206" s="154">
        <v>29461.03</v>
      </c>
      <c r="P206" s="28">
        <v>324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01">
        <v>29461.03</v>
      </c>
      <c r="Z206" s="204">
        <v>30038.758839619302</v>
      </c>
      <c r="AA206" s="155">
        <f t="shared" si="14"/>
        <v>1382.0788511135033</v>
      </c>
      <c r="AB206" s="217">
        <f t="shared" si="15"/>
        <v>0</v>
      </c>
      <c r="AC206" s="212">
        <v>1382.0788511135033</v>
      </c>
      <c r="AD206" s="183">
        <f t="shared" si="16"/>
        <v>0.95601394002550322</v>
      </c>
      <c r="AE206" s="188">
        <v>12113</v>
      </c>
      <c r="AF206" s="191">
        <f t="shared" si="17"/>
        <v>13495.078851113503</v>
      </c>
      <c r="AG206" s="32"/>
      <c r="AH206" s="32"/>
      <c r="AI206" s="32"/>
    </row>
    <row r="207" spans="1:35" s="4" customFormat="1" x14ac:dyDescent="0.2">
      <c r="A207" s="22">
        <v>199</v>
      </c>
      <c r="B207" s="23" t="s">
        <v>225</v>
      </c>
      <c r="C207" s="24">
        <v>18919.298950600663</v>
      </c>
      <c r="D207" s="25">
        <v>283.41999999999996</v>
      </c>
      <c r="E207" s="26">
        <v>1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35.212361269390158</v>
      </c>
      <c r="M207" s="26">
        <v>2.33</v>
      </c>
      <c r="N207" s="27">
        <v>318.63236126939012</v>
      </c>
      <c r="O207" s="154">
        <v>39049.85</v>
      </c>
      <c r="P207" s="28">
        <v>453.5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01">
        <v>39049.85</v>
      </c>
      <c r="Z207" s="204">
        <v>39368.482361269387</v>
      </c>
      <c r="AA207" s="155">
        <f t="shared" si="14"/>
        <v>0</v>
      </c>
      <c r="AB207" s="217">
        <f t="shared" si="15"/>
        <v>-20449.183410668724</v>
      </c>
      <c r="AC207" s="212">
        <v>-20449.183410668724</v>
      </c>
      <c r="AD207" s="183">
        <f t="shared" si="16"/>
        <v>2.080863697120209</v>
      </c>
      <c r="AE207" s="188">
        <v>8432.27</v>
      </c>
      <c r="AF207" s="191">
        <f t="shared" si="17"/>
        <v>-12016.913410668723</v>
      </c>
      <c r="AG207" s="32"/>
      <c r="AH207" s="32"/>
      <c r="AI207" s="32"/>
    </row>
    <row r="208" spans="1:35" s="4" customFormat="1" x14ac:dyDescent="0.2">
      <c r="A208" s="33">
        <v>200</v>
      </c>
      <c r="B208" s="23" t="s">
        <v>226</v>
      </c>
      <c r="C208" s="24">
        <v>2433.3697664196561</v>
      </c>
      <c r="D208" s="25">
        <v>193.79</v>
      </c>
      <c r="E208" s="26">
        <v>0.5</v>
      </c>
      <c r="F208" s="26">
        <v>0</v>
      </c>
      <c r="G208" s="26">
        <v>0</v>
      </c>
      <c r="H208" s="26">
        <v>11333.99</v>
      </c>
      <c r="I208" s="26">
        <v>1</v>
      </c>
      <c r="J208" s="26">
        <v>0</v>
      </c>
      <c r="K208" s="26">
        <v>0</v>
      </c>
      <c r="L208" s="26">
        <v>388.32</v>
      </c>
      <c r="M208" s="26">
        <v>1</v>
      </c>
      <c r="N208" s="27">
        <v>11916.1</v>
      </c>
      <c r="O208" s="154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01">
        <v>0</v>
      </c>
      <c r="Z208" s="204">
        <v>11916.1</v>
      </c>
      <c r="AA208" s="155">
        <f t="shared" si="14"/>
        <v>0</v>
      </c>
      <c r="AB208" s="217">
        <f t="shared" si="15"/>
        <v>-9482.7302335803433</v>
      </c>
      <c r="AC208" s="212">
        <v>-9482.7302335803433</v>
      </c>
      <c r="AD208" s="183">
        <f t="shared" si="16"/>
        <v>4.8969540776093314</v>
      </c>
      <c r="AE208" s="188">
        <v>1098.74</v>
      </c>
      <c r="AF208" s="191">
        <f t="shared" si="17"/>
        <v>-8383.9902335803436</v>
      </c>
      <c r="AG208" s="32"/>
      <c r="AH208" s="32"/>
      <c r="AI208" s="32"/>
    </row>
    <row r="209" spans="1:35" s="4" customFormat="1" x14ac:dyDescent="0.2">
      <c r="A209" s="22">
        <v>201</v>
      </c>
      <c r="B209" s="23" t="s">
        <v>227</v>
      </c>
      <c r="C209" s="24">
        <v>19760.947904412627</v>
      </c>
      <c r="D209" s="25">
        <v>2525.87</v>
      </c>
      <c r="E209" s="26">
        <v>5.6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224.28723956128505</v>
      </c>
      <c r="M209" s="26">
        <v>1</v>
      </c>
      <c r="N209" s="27">
        <v>2750.1572395612848</v>
      </c>
      <c r="O209" s="154">
        <v>37465.82</v>
      </c>
      <c r="P209" s="28">
        <v>435.5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01">
        <v>37465.82</v>
      </c>
      <c r="Z209" s="204">
        <v>40215.977239561282</v>
      </c>
      <c r="AA209" s="155">
        <f t="shared" si="14"/>
        <v>0</v>
      </c>
      <c r="AB209" s="217">
        <f t="shared" si="15"/>
        <v>-20455.029335148654</v>
      </c>
      <c r="AC209" s="212">
        <v>-20455.029335148654</v>
      </c>
      <c r="AD209" s="183">
        <f t="shared" si="16"/>
        <v>2.0351238935547742</v>
      </c>
      <c r="AE209" s="188">
        <v>8530.51</v>
      </c>
      <c r="AF209" s="191">
        <f t="shared" si="17"/>
        <v>-11924.519335148654</v>
      </c>
      <c r="AG209" s="32"/>
      <c r="AH209" s="32"/>
      <c r="AI209" s="32"/>
    </row>
    <row r="210" spans="1:35" s="4" customFormat="1" x14ac:dyDescent="0.2">
      <c r="A210" s="33">
        <v>202</v>
      </c>
      <c r="B210" s="23" t="s">
        <v>228</v>
      </c>
      <c r="C210" s="24">
        <v>11514.372063593608</v>
      </c>
      <c r="D210" s="25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285.26149304085641</v>
      </c>
      <c r="M210" s="26">
        <v>1</v>
      </c>
      <c r="N210" s="27">
        <v>285.26149304085641</v>
      </c>
      <c r="O210" s="154">
        <v>12503.560000000001</v>
      </c>
      <c r="P210" s="28">
        <v>135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01">
        <v>12503.560000000001</v>
      </c>
      <c r="Z210" s="204">
        <v>12788.821493040858</v>
      </c>
      <c r="AA210" s="155">
        <f t="shared" si="14"/>
        <v>0</v>
      </c>
      <c r="AB210" s="217">
        <f t="shared" si="15"/>
        <v>-1274.4494294472497</v>
      </c>
      <c r="AC210" s="212">
        <v>-1274.4494294472497</v>
      </c>
      <c r="AD210" s="183">
        <f t="shared" si="16"/>
        <v>1.1106833635745392</v>
      </c>
      <c r="AE210" s="188">
        <v>3679.02</v>
      </c>
      <c r="AF210" s="191">
        <f t="shared" si="17"/>
        <v>2404.5705705527503</v>
      </c>
      <c r="AG210" s="32"/>
      <c r="AH210" s="32"/>
      <c r="AI210" s="32"/>
    </row>
    <row r="211" spans="1:35" s="4" customFormat="1" x14ac:dyDescent="0.2">
      <c r="A211" s="22">
        <v>203</v>
      </c>
      <c r="B211" s="23" t="s">
        <v>229</v>
      </c>
      <c r="C211" s="24">
        <v>6756.280929303518</v>
      </c>
      <c r="D211" s="25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4053.4875100640947</v>
      </c>
      <c r="M211" s="26">
        <v>9</v>
      </c>
      <c r="N211" s="27">
        <v>4053.4875100640947</v>
      </c>
      <c r="O211" s="154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01">
        <v>0</v>
      </c>
      <c r="Z211" s="204">
        <v>4053.4875100640947</v>
      </c>
      <c r="AA211" s="155">
        <f t="shared" si="14"/>
        <v>2702.7934192394232</v>
      </c>
      <c r="AB211" s="217">
        <f t="shared" si="15"/>
        <v>0</v>
      </c>
      <c r="AC211" s="212">
        <v>2702.7934192394232</v>
      </c>
      <c r="AD211" s="183">
        <f t="shared" si="16"/>
        <v>0.59995840203790263</v>
      </c>
      <c r="AE211" s="188">
        <v>3170.89</v>
      </c>
      <c r="AF211" s="191">
        <f t="shared" si="17"/>
        <v>5873.6834192394235</v>
      </c>
      <c r="AG211" s="32"/>
      <c r="AH211" s="32"/>
      <c r="AI211" s="32"/>
    </row>
    <row r="212" spans="1:35" s="4" customFormat="1" x14ac:dyDescent="0.2">
      <c r="A212" s="33">
        <v>204</v>
      </c>
      <c r="B212" s="23" t="s">
        <v>230</v>
      </c>
      <c r="C212" s="24">
        <v>2050.3186343052635</v>
      </c>
      <c r="D212" s="25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1.0687550320477091</v>
      </c>
      <c r="M212" s="26">
        <v>0</v>
      </c>
      <c r="N212" s="27">
        <v>1.0687550320477091</v>
      </c>
      <c r="O212" s="154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01">
        <v>0</v>
      </c>
      <c r="Z212" s="204">
        <v>1.0687550320477091</v>
      </c>
      <c r="AA212" s="155">
        <f t="shared" ref="AA212:AA257" si="18">IF((N212+Y212)&lt;C212,C212-(N212+Y212),0)</f>
        <v>2049.2498792732158</v>
      </c>
      <c r="AB212" s="217">
        <f t="shared" ref="AB212:AB257" si="19">IF((N212+Y212)&gt;C212,C212-(N212+Y212),0)</f>
        <v>0</v>
      </c>
      <c r="AC212" s="212">
        <v>2049.2498792732158</v>
      </c>
      <c r="AD212" s="183">
        <f t="shared" si="16"/>
        <v>5.2126289746659278E-4</v>
      </c>
      <c r="AE212" s="188">
        <v>880.96</v>
      </c>
      <c r="AF212" s="191">
        <f t="shared" si="17"/>
        <v>2930.2098792732158</v>
      </c>
      <c r="AG212" s="32"/>
      <c r="AH212" s="32"/>
      <c r="AI212" s="32"/>
    </row>
    <row r="213" spans="1:35" s="4" customFormat="1" x14ac:dyDescent="0.2">
      <c r="A213" s="22">
        <v>205</v>
      </c>
      <c r="B213" s="23" t="s">
        <v>231</v>
      </c>
      <c r="C213" s="24">
        <v>7198.2015374155617</v>
      </c>
      <c r="D213" s="25">
        <v>0</v>
      </c>
      <c r="E213" s="26">
        <v>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3.6662650961504046</v>
      </c>
      <c r="M213" s="26">
        <v>0</v>
      </c>
      <c r="N213" s="27">
        <v>3.6662650961504046</v>
      </c>
      <c r="O213" s="154">
        <v>0</v>
      </c>
      <c r="P213" s="28">
        <v>0</v>
      </c>
      <c r="Q213" s="28">
        <v>0</v>
      </c>
      <c r="R213" s="28">
        <v>0</v>
      </c>
      <c r="S213" s="28">
        <v>49797.919999999998</v>
      </c>
      <c r="T213" s="28">
        <v>3</v>
      </c>
      <c r="U213" s="28">
        <v>0</v>
      </c>
      <c r="V213" s="28">
        <v>0</v>
      </c>
      <c r="W213" s="28">
        <v>0</v>
      </c>
      <c r="X213" s="28">
        <v>0</v>
      </c>
      <c r="Y213" s="201">
        <v>49797.919999999998</v>
      </c>
      <c r="Z213" s="204">
        <v>49801.58626509615</v>
      </c>
      <c r="AA213" s="155">
        <f t="shared" si="18"/>
        <v>0</v>
      </c>
      <c r="AB213" s="217">
        <f t="shared" si="19"/>
        <v>-42603.38472768059</v>
      </c>
      <c r="AC213" s="212">
        <v>-42603.38472768059</v>
      </c>
      <c r="AD213" s="183">
        <f t="shared" si="16"/>
        <v>6.9186151577213106</v>
      </c>
      <c r="AE213" s="188">
        <v>3098.46</v>
      </c>
      <c r="AF213" s="191">
        <f t="shared" si="17"/>
        <v>-39504.924727680591</v>
      </c>
      <c r="AG213" s="32"/>
      <c r="AH213" s="32"/>
      <c r="AI213" s="32"/>
    </row>
    <row r="214" spans="1:35" s="4" customFormat="1" x14ac:dyDescent="0.2">
      <c r="A214" s="33">
        <v>206</v>
      </c>
      <c r="B214" s="23" t="s">
        <v>232</v>
      </c>
      <c r="C214" s="24">
        <v>7700.6489939947533</v>
      </c>
      <c r="D214" s="25">
        <v>3768.89</v>
      </c>
      <c r="E214" s="26">
        <v>13.4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3.2362650961435833</v>
      </c>
      <c r="M214" s="26">
        <v>0</v>
      </c>
      <c r="N214" s="27">
        <v>3772.1262650961435</v>
      </c>
      <c r="O214" s="154">
        <v>11850.36</v>
      </c>
      <c r="P214" s="28">
        <v>137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01">
        <v>11850.36</v>
      </c>
      <c r="Z214" s="204">
        <v>15622.486265096144</v>
      </c>
      <c r="AA214" s="155">
        <f t="shared" si="18"/>
        <v>0</v>
      </c>
      <c r="AB214" s="217">
        <f t="shared" si="19"/>
        <v>-7921.8372711013908</v>
      </c>
      <c r="AC214" s="212">
        <v>-7921.8372711013908</v>
      </c>
      <c r="AD214" s="183">
        <f t="shared" si="16"/>
        <v>2.0287233293296616</v>
      </c>
      <c r="AE214" s="188">
        <v>3230.46</v>
      </c>
      <c r="AF214" s="191">
        <f t="shared" si="17"/>
        <v>-4691.3772711013908</v>
      </c>
      <c r="AG214" s="32"/>
      <c r="AH214" s="32"/>
      <c r="AI214" s="32"/>
    </row>
    <row r="215" spans="1:35" s="4" customFormat="1" x14ac:dyDescent="0.2">
      <c r="A215" s="22">
        <v>207</v>
      </c>
      <c r="B215" s="23" t="s">
        <v>233</v>
      </c>
      <c r="C215" s="24">
        <v>337.62066619972734</v>
      </c>
      <c r="D215" s="25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0.44</v>
      </c>
      <c r="M215" s="26">
        <v>0</v>
      </c>
      <c r="N215" s="27">
        <v>0.44</v>
      </c>
      <c r="O215" s="154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01">
        <v>0</v>
      </c>
      <c r="Z215" s="204">
        <v>0.44</v>
      </c>
      <c r="AA215" s="155">
        <f t="shared" si="18"/>
        <v>337.18066619972734</v>
      </c>
      <c r="AB215" s="217">
        <f t="shared" si="19"/>
        <v>0</v>
      </c>
      <c r="AC215" s="212">
        <v>337.18066619972734</v>
      </c>
      <c r="AD215" s="183">
        <f t="shared" si="16"/>
        <v>1.3032377577849687E-3</v>
      </c>
      <c r="AE215" s="188">
        <v>156.08000000000001</v>
      </c>
      <c r="AF215" s="191">
        <f t="shared" si="17"/>
        <v>493.26066619972732</v>
      </c>
      <c r="AG215" s="32"/>
      <c r="AH215" s="32"/>
      <c r="AI215" s="32"/>
    </row>
    <row r="216" spans="1:35" s="4" customFormat="1" x14ac:dyDescent="0.2">
      <c r="A216" s="33">
        <v>208</v>
      </c>
      <c r="B216" s="23" t="s">
        <v>234</v>
      </c>
      <c r="C216" s="24">
        <v>675.18586839996499</v>
      </c>
      <c r="D216" s="25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0.91</v>
      </c>
      <c r="M216" s="26">
        <v>0</v>
      </c>
      <c r="N216" s="27">
        <v>0.91</v>
      </c>
      <c r="O216" s="154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01">
        <v>0</v>
      </c>
      <c r="Z216" s="204">
        <v>0.91</v>
      </c>
      <c r="AA216" s="155">
        <f t="shared" si="18"/>
        <v>674.27586839996502</v>
      </c>
      <c r="AB216" s="217">
        <f t="shared" si="19"/>
        <v>0</v>
      </c>
      <c r="AC216" s="212">
        <v>674.27586839996502</v>
      </c>
      <c r="AD216" s="183">
        <f t="shared" si="16"/>
        <v>1.3477770234683532E-3</v>
      </c>
      <c r="AE216" s="188">
        <v>240.24</v>
      </c>
      <c r="AF216" s="191">
        <f t="shared" si="17"/>
        <v>914.51586839996503</v>
      </c>
      <c r="AG216" s="32"/>
      <c r="AH216" s="32"/>
      <c r="AI216" s="32"/>
    </row>
    <row r="217" spans="1:35" s="4" customFormat="1" x14ac:dyDescent="0.2">
      <c r="A217" s="22">
        <v>209</v>
      </c>
      <c r="B217" s="23" t="s">
        <v>235</v>
      </c>
      <c r="C217" s="24">
        <v>54727.212783053146</v>
      </c>
      <c r="D217" s="25">
        <v>2519.38</v>
      </c>
      <c r="E217" s="26">
        <v>7.3</v>
      </c>
      <c r="F217" s="26">
        <v>1455.51</v>
      </c>
      <c r="G217" s="26">
        <v>7</v>
      </c>
      <c r="H217" s="26">
        <v>0</v>
      </c>
      <c r="I217" s="26">
        <v>0</v>
      </c>
      <c r="J217" s="26">
        <v>0</v>
      </c>
      <c r="K217" s="26">
        <v>0</v>
      </c>
      <c r="L217" s="26">
        <v>996.11432630617117</v>
      </c>
      <c r="M217" s="26">
        <v>13.66</v>
      </c>
      <c r="N217" s="27">
        <v>4971.0043263061716</v>
      </c>
      <c r="O217" s="154">
        <v>0</v>
      </c>
      <c r="P217" s="28">
        <v>0</v>
      </c>
      <c r="Q217" s="28">
        <v>7078.71</v>
      </c>
      <c r="R217" s="28">
        <v>28.9</v>
      </c>
      <c r="S217" s="28">
        <v>0</v>
      </c>
      <c r="T217" s="28">
        <v>0</v>
      </c>
      <c r="U217" s="28">
        <v>0</v>
      </c>
      <c r="V217" s="28">
        <v>0</v>
      </c>
      <c r="W217" s="28">
        <v>8997.130000000001</v>
      </c>
      <c r="X217" s="28">
        <v>524.79999999999995</v>
      </c>
      <c r="Y217" s="201">
        <v>16075.84</v>
      </c>
      <c r="Z217" s="204">
        <v>21046.844326306171</v>
      </c>
      <c r="AA217" s="155">
        <f t="shared" si="18"/>
        <v>33680.368456746975</v>
      </c>
      <c r="AB217" s="217">
        <f t="shared" si="19"/>
        <v>0</v>
      </c>
      <c r="AC217" s="212">
        <v>33680.368456746975</v>
      </c>
      <c r="AD217" s="183">
        <f t="shared" si="16"/>
        <v>0.38457731092096736</v>
      </c>
      <c r="AE217" s="188">
        <v>15213.2</v>
      </c>
      <c r="AF217" s="191">
        <f t="shared" si="17"/>
        <v>48893.568456746973</v>
      </c>
      <c r="AG217" s="32"/>
      <c r="AH217" s="32"/>
      <c r="AI217" s="32"/>
    </row>
    <row r="218" spans="1:35" s="4" customFormat="1" x14ac:dyDescent="0.2">
      <c r="A218" s="33">
        <v>210</v>
      </c>
      <c r="B218" s="23" t="s">
        <v>236</v>
      </c>
      <c r="C218" s="24">
        <v>22272.127344372388</v>
      </c>
      <c r="D218" s="25">
        <v>2611.37</v>
      </c>
      <c r="E218" s="26">
        <v>7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5054.18</v>
      </c>
      <c r="M218" s="26">
        <v>11</v>
      </c>
      <c r="N218" s="27">
        <v>7665.55</v>
      </c>
      <c r="O218" s="154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01">
        <v>0</v>
      </c>
      <c r="Z218" s="204">
        <v>7665.55</v>
      </c>
      <c r="AA218" s="155">
        <f t="shared" si="18"/>
        <v>14606.577344372388</v>
      </c>
      <c r="AB218" s="217">
        <f t="shared" si="19"/>
        <v>0</v>
      </c>
      <c r="AC218" s="212">
        <v>14606.577344372388</v>
      </c>
      <c r="AD218" s="183">
        <f t="shared" si="16"/>
        <v>0.34417682161542124</v>
      </c>
      <c r="AE218" s="188">
        <v>-4051.66</v>
      </c>
      <c r="AF218" s="191">
        <f t="shared" si="17"/>
        <v>10554.917344372388</v>
      </c>
      <c r="AG218" s="32"/>
      <c r="AH218" s="32"/>
      <c r="AI218" s="32"/>
    </row>
    <row r="219" spans="1:35" s="4" customFormat="1" x14ac:dyDescent="0.2">
      <c r="A219" s="22">
        <v>211</v>
      </c>
      <c r="B219" s="23" t="s">
        <v>237</v>
      </c>
      <c r="C219" s="24">
        <v>22122.991916575316</v>
      </c>
      <c r="D219" s="25">
        <v>4798.0999999999995</v>
      </c>
      <c r="E219" s="26">
        <v>11.5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276.88540194763891</v>
      </c>
      <c r="M219" s="26">
        <v>1</v>
      </c>
      <c r="N219" s="27">
        <v>5074.9854019476388</v>
      </c>
      <c r="O219" s="154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01">
        <v>0</v>
      </c>
      <c r="Z219" s="204">
        <v>5074.9854019476388</v>
      </c>
      <c r="AA219" s="155">
        <f t="shared" si="18"/>
        <v>17048.006514627676</v>
      </c>
      <c r="AB219" s="217">
        <f t="shared" si="19"/>
        <v>0</v>
      </c>
      <c r="AC219" s="212">
        <v>17048.006514627676</v>
      </c>
      <c r="AD219" s="183">
        <f t="shared" si="16"/>
        <v>0.2293986916907601</v>
      </c>
      <c r="AE219" s="188">
        <v>3417.23</v>
      </c>
      <c r="AF219" s="191">
        <f t="shared" si="17"/>
        <v>20465.236514627675</v>
      </c>
      <c r="AG219" s="32"/>
      <c r="AH219" s="32"/>
      <c r="AI219" s="32"/>
    </row>
    <row r="220" spans="1:35" s="4" customFormat="1" x14ac:dyDescent="0.2">
      <c r="A220" s="33">
        <v>212</v>
      </c>
      <c r="B220" s="23" t="s">
        <v>238</v>
      </c>
      <c r="C220" s="24">
        <v>22084.644120515419</v>
      </c>
      <c r="D220" s="25">
        <v>93.68</v>
      </c>
      <c r="E220" s="26">
        <v>1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2032.7754019476381</v>
      </c>
      <c r="M220" s="26">
        <v>28</v>
      </c>
      <c r="N220" s="27">
        <v>2126.4554019476382</v>
      </c>
      <c r="O220" s="154">
        <v>2092.85</v>
      </c>
      <c r="P220" s="28">
        <v>14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01">
        <v>2092.85</v>
      </c>
      <c r="Z220" s="204">
        <v>4219.3054019476385</v>
      </c>
      <c r="AA220" s="155">
        <f t="shared" si="18"/>
        <v>17865.338718567778</v>
      </c>
      <c r="AB220" s="217">
        <f t="shared" si="19"/>
        <v>0</v>
      </c>
      <c r="AC220" s="212">
        <v>17865.338718567778</v>
      </c>
      <c r="AD220" s="183">
        <f t="shared" si="16"/>
        <v>0.19105154599381277</v>
      </c>
      <c r="AE220" s="188">
        <v>2336.2399999999998</v>
      </c>
      <c r="AF220" s="191">
        <f t="shared" si="17"/>
        <v>20201.578718567776</v>
      </c>
      <c r="AG220" s="32"/>
      <c r="AH220" s="32"/>
      <c r="AI220" s="32"/>
    </row>
    <row r="221" spans="1:35" s="4" customFormat="1" x14ac:dyDescent="0.2">
      <c r="A221" s="22">
        <v>213</v>
      </c>
      <c r="B221" s="23" t="s">
        <v>239</v>
      </c>
      <c r="C221" s="24">
        <v>42975.743027480225</v>
      </c>
      <c r="D221" s="25">
        <v>354.26</v>
      </c>
      <c r="E221" s="26">
        <v>2</v>
      </c>
      <c r="F221" s="26">
        <v>0</v>
      </c>
      <c r="G221" s="26">
        <v>0</v>
      </c>
      <c r="H221" s="26">
        <v>7821.06</v>
      </c>
      <c r="I221" s="26">
        <v>1</v>
      </c>
      <c r="J221" s="26">
        <v>0</v>
      </c>
      <c r="K221" s="26">
        <v>0</v>
      </c>
      <c r="L221" s="26">
        <v>9377.41</v>
      </c>
      <c r="M221" s="26">
        <v>59.1</v>
      </c>
      <c r="N221" s="27">
        <v>17552.73</v>
      </c>
      <c r="O221" s="154">
        <v>7771.32</v>
      </c>
      <c r="P221" s="28">
        <v>86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14891.369999999999</v>
      </c>
      <c r="X221" s="28">
        <v>521.6</v>
      </c>
      <c r="Y221" s="201">
        <v>22662.69</v>
      </c>
      <c r="Z221" s="204">
        <v>40215.42</v>
      </c>
      <c r="AA221" s="155">
        <f t="shared" si="18"/>
        <v>2760.3230274802263</v>
      </c>
      <c r="AB221" s="217">
        <f t="shared" si="19"/>
        <v>0</v>
      </c>
      <c r="AC221" s="212">
        <v>2760.3230274802263</v>
      </c>
      <c r="AD221" s="183">
        <f t="shared" si="16"/>
        <v>0.93577020819127721</v>
      </c>
      <c r="AE221" s="188">
        <v>15988.84</v>
      </c>
      <c r="AF221" s="191">
        <f t="shared" si="17"/>
        <v>18749.163027480226</v>
      </c>
      <c r="AG221" s="32"/>
      <c r="AH221" s="32"/>
      <c r="AI221" s="32"/>
    </row>
    <row r="222" spans="1:35" s="4" customFormat="1" ht="13.5" customHeight="1" x14ac:dyDescent="0.2">
      <c r="A222" s="33">
        <v>214</v>
      </c>
      <c r="B222" s="23" t="s">
        <v>240</v>
      </c>
      <c r="C222" s="24">
        <v>88520.116390218507</v>
      </c>
      <c r="D222" s="25">
        <v>3871.25</v>
      </c>
      <c r="E222" s="26">
        <v>13.3</v>
      </c>
      <c r="F222" s="26">
        <v>0</v>
      </c>
      <c r="G222" s="26">
        <v>0</v>
      </c>
      <c r="H222" s="26">
        <v>116265.78</v>
      </c>
      <c r="I222" s="26">
        <v>1</v>
      </c>
      <c r="J222" s="26">
        <v>0</v>
      </c>
      <c r="K222" s="26">
        <v>0</v>
      </c>
      <c r="L222" s="26">
        <v>23843.380543843617</v>
      </c>
      <c r="M222" s="26">
        <v>162.88999999999999</v>
      </c>
      <c r="N222" s="27">
        <v>143980.41054384361</v>
      </c>
      <c r="O222" s="154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01">
        <v>0</v>
      </c>
      <c r="Z222" s="204">
        <v>143980.41054384361</v>
      </c>
      <c r="AA222" s="155">
        <f t="shared" si="18"/>
        <v>0</v>
      </c>
      <c r="AB222" s="217">
        <f t="shared" si="19"/>
        <v>-55460.294153625102</v>
      </c>
      <c r="AC222" s="212">
        <v>-55460.294153625102</v>
      </c>
      <c r="AD222" s="183">
        <f t="shared" si="16"/>
        <v>1.6265275783093467</v>
      </c>
      <c r="AE222" s="188">
        <v>-42527.91</v>
      </c>
      <c r="AF222" s="191">
        <f t="shared" si="17"/>
        <v>-97988.204153625105</v>
      </c>
      <c r="AG222" s="32"/>
      <c r="AH222" s="32"/>
      <c r="AI222" s="32"/>
    </row>
    <row r="223" spans="1:35" s="4" customFormat="1" x14ac:dyDescent="0.2">
      <c r="A223" s="22">
        <v>215</v>
      </c>
      <c r="B223" s="23" t="s">
        <v>241</v>
      </c>
      <c r="C223" s="24">
        <v>45420.500434489768</v>
      </c>
      <c r="D223" s="25">
        <v>27830.81</v>
      </c>
      <c r="E223" s="26">
        <v>35.659999999999997</v>
      </c>
      <c r="F223" s="26">
        <v>613.70000000000005</v>
      </c>
      <c r="G223" s="26">
        <v>5</v>
      </c>
      <c r="H223" s="26">
        <v>0</v>
      </c>
      <c r="I223" s="26">
        <v>0</v>
      </c>
      <c r="J223" s="26">
        <v>0</v>
      </c>
      <c r="K223" s="26">
        <v>0</v>
      </c>
      <c r="L223" s="26">
        <v>9218.33</v>
      </c>
      <c r="M223" s="26">
        <v>1.5</v>
      </c>
      <c r="N223" s="27">
        <v>37662.840000000004</v>
      </c>
      <c r="O223" s="154">
        <v>2553.2399999999998</v>
      </c>
      <c r="P223" s="28">
        <v>23.7</v>
      </c>
      <c r="Q223" s="28">
        <v>0</v>
      </c>
      <c r="R223" s="28">
        <v>0</v>
      </c>
      <c r="S223" s="28">
        <v>0</v>
      </c>
      <c r="T223" s="28">
        <v>0</v>
      </c>
      <c r="U223" s="28">
        <v>7528.77</v>
      </c>
      <c r="V223" s="28">
        <v>50</v>
      </c>
      <c r="W223" s="28">
        <v>0</v>
      </c>
      <c r="X223" s="28">
        <v>0</v>
      </c>
      <c r="Y223" s="201">
        <v>10082.01</v>
      </c>
      <c r="Z223" s="204">
        <v>47744.850000000006</v>
      </c>
      <c r="AA223" s="155">
        <f t="shared" si="18"/>
        <v>0</v>
      </c>
      <c r="AB223" s="217">
        <f t="shared" si="19"/>
        <v>-2324.3495655102379</v>
      </c>
      <c r="AC223" s="212">
        <v>-2324.3495655102379</v>
      </c>
      <c r="AD223" s="183">
        <f t="shared" si="16"/>
        <v>1.0511740192925143</v>
      </c>
      <c r="AE223" s="188">
        <v>-8840.19</v>
      </c>
      <c r="AF223" s="191">
        <f t="shared" si="17"/>
        <v>-11164.539565510238</v>
      </c>
      <c r="AG223" s="32"/>
      <c r="AH223" s="32"/>
      <c r="AI223" s="32"/>
    </row>
    <row r="224" spans="1:35" s="4" customFormat="1" x14ac:dyDescent="0.2">
      <c r="A224" s="33">
        <v>216</v>
      </c>
      <c r="B224" s="23" t="s">
        <v>242</v>
      </c>
      <c r="C224" s="24">
        <v>22381.929911583171</v>
      </c>
      <c r="D224" s="25">
        <v>3248.32</v>
      </c>
      <c r="E224" s="26">
        <v>6</v>
      </c>
      <c r="F224" s="26">
        <v>11887.22</v>
      </c>
      <c r="G224" s="26">
        <v>84.8</v>
      </c>
      <c r="H224" s="26">
        <v>0</v>
      </c>
      <c r="I224" s="26">
        <v>0</v>
      </c>
      <c r="J224" s="26">
        <v>0</v>
      </c>
      <c r="K224" s="26">
        <v>0</v>
      </c>
      <c r="L224" s="26">
        <v>688.24540194763972</v>
      </c>
      <c r="M224" s="26">
        <v>3</v>
      </c>
      <c r="N224" s="27">
        <v>15823.785401947638</v>
      </c>
      <c r="O224" s="154">
        <v>663.24</v>
      </c>
      <c r="P224" s="28">
        <v>8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01">
        <v>663.24</v>
      </c>
      <c r="Z224" s="204">
        <v>16487.025401947638</v>
      </c>
      <c r="AA224" s="155">
        <f t="shared" si="18"/>
        <v>5894.904509635533</v>
      </c>
      <c r="AB224" s="217">
        <f t="shared" si="19"/>
        <v>0</v>
      </c>
      <c r="AC224" s="212">
        <v>5894.904509635533</v>
      </c>
      <c r="AD224" s="183">
        <f t="shared" si="16"/>
        <v>0.73662215309749579</v>
      </c>
      <c r="AE224" s="188">
        <v>-7896.01</v>
      </c>
      <c r="AF224" s="191">
        <f t="shared" si="17"/>
        <v>-2001.1054903644672</v>
      </c>
      <c r="AG224" s="32"/>
      <c r="AH224" s="32"/>
      <c r="AI224" s="32"/>
    </row>
    <row r="225" spans="1:35" s="4" customFormat="1" x14ac:dyDescent="0.2">
      <c r="A225" s="22">
        <v>217</v>
      </c>
      <c r="B225" s="23" t="s">
        <v>243</v>
      </c>
      <c r="C225" s="24">
        <v>22881.943702041142</v>
      </c>
      <c r="D225" s="25">
        <v>5078.2700000000004</v>
      </c>
      <c r="E225" s="26">
        <v>16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319.67540194762296</v>
      </c>
      <c r="M225" s="26">
        <v>2</v>
      </c>
      <c r="N225" s="27">
        <v>5397.9454019476234</v>
      </c>
      <c r="O225" s="154">
        <v>1564.8</v>
      </c>
      <c r="P225" s="28">
        <v>4.5</v>
      </c>
      <c r="Q225" s="28">
        <v>81264.45</v>
      </c>
      <c r="R225" s="28">
        <v>163.5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01">
        <v>82829.25</v>
      </c>
      <c r="Z225" s="204">
        <v>88227.195401947625</v>
      </c>
      <c r="AA225" s="155">
        <f t="shared" si="18"/>
        <v>0</v>
      </c>
      <c r="AB225" s="217">
        <f t="shared" si="19"/>
        <v>-65345.251699906483</v>
      </c>
      <c r="AC225" s="212">
        <v>-65345.251699906483</v>
      </c>
      <c r="AD225" s="183">
        <f t="shared" si="16"/>
        <v>3.8557561608753317</v>
      </c>
      <c r="AE225" s="188">
        <v>656.22</v>
      </c>
      <c r="AF225" s="191">
        <f t="shared" si="17"/>
        <v>-64689.031699906482</v>
      </c>
      <c r="AG225" s="32"/>
      <c r="AH225" s="32"/>
      <c r="AI225" s="32"/>
    </row>
    <row r="226" spans="1:35" s="4" customFormat="1" x14ac:dyDescent="0.2">
      <c r="A226" s="33">
        <v>218</v>
      </c>
      <c r="B226" s="23" t="s">
        <v>244</v>
      </c>
      <c r="C226" s="24">
        <v>63251.592727066163</v>
      </c>
      <c r="D226" s="25">
        <v>2103.11</v>
      </c>
      <c r="E226" s="26">
        <v>8.6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2341.2262058429137</v>
      </c>
      <c r="M226" s="26">
        <v>22.3</v>
      </c>
      <c r="N226" s="27">
        <v>4444.3362058429138</v>
      </c>
      <c r="O226" s="154">
        <v>1281.9000000000001</v>
      </c>
      <c r="P226" s="28">
        <v>4.5</v>
      </c>
      <c r="Q226" s="28">
        <v>0</v>
      </c>
      <c r="R226" s="28">
        <v>0</v>
      </c>
      <c r="S226" s="28">
        <v>0</v>
      </c>
      <c r="T226" s="28">
        <v>0</v>
      </c>
      <c r="U226" s="28">
        <v>16273.04</v>
      </c>
      <c r="V226" s="28">
        <v>99</v>
      </c>
      <c r="W226" s="28">
        <v>10711.79</v>
      </c>
      <c r="X226" s="28">
        <v>1</v>
      </c>
      <c r="Y226" s="201">
        <v>28266.730000000003</v>
      </c>
      <c r="Z226" s="204">
        <v>32711.066205842915</v>
      </c>
      <c r="AA226" s="155">
        <f t="shared" si="18"/>
        <v>30540.526521223248</v>
      </c>
      <c r="AB226" s="217">
        <f t="shared" si="19"/>
        <v>0</v>
      </c>
      <c r="AC226" s="212">
        <v>30540.526521223248</v>
      </c>
      <c r="AD226" s="183">
        <f t="shared" si="16"/>
        <v>0.51715798441618421</v>
      </c>
      <c r="AE226" s="188">
        <v>13740.38</v>
      </c>
      <c r="AF226" s="191">
        <f t="shared" si="17"/>
        <v>44280.906521223245</v>
      </c>
      <c r="AG226" s="32"/>
      <c r="AH226" s="32"/>
      <c r="AI226" s="32"/>
    </row>
    <row r="227" spans="1:35" s="4" customFormat="1" x14ac:dyDescent="0.2">
      <c r="A227" s="22">
        <v>219</v>
      </c>
      <c r="B227" s="23" t="s">
        <v>245</v>
      </c>
      <c r="C227" s="24">
        <v>50069.634201156478</v>
      </c>
      <c r="D227" s="25">
        <v>181.76</v>
      </c>
      <c r="E227" s="26">
        <v>1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1051.9162058429147</v>
      </c>
      <c r="M227" s="26">
        <v>2.81</v>
      </c>
      <c r="N227" s="27">
        <v>1233.6762058429147</v>
      </c>
      <c r="O227" s="154">
        <v>1679.18</v>
      </c>
      <c r="P227" s="28">
        <v>3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14216.05</v>
      </c>
      <c r="X227" s="28">
        <v>1</v>
      </c>
      <c r="Y227" s="201">
        <v>15895.23</v>
      </c>
      <c r="Z227" s="204">
        <v>17128.906205842915</v>
      </c>
      <c r="AA227" s="155">
        <f t="shared" si="18"/>
        <v>32940.727995313558</v>
      </c>
      <c r="AB227" s="217">
        <f t="shared" si="19"/>
        <v>0</v>
      </c>
      <c r="AC227" s="212">
        <v>32940.727995313558</v>
      </c>
      <c r="AD227" s="183">
        <f t="shared" si="16"/>
        <v>0.34210168456647688</v>
      </c>
      <c r="AE227" s="188">
        <v>-28535.3</v>
      </c>
      <c r="AF227" s="191">
        <f t="shared" si="17"/>
        <v>4405.4279953135592</v>
      </c>
      <c r="AG227" s="32"/>
      <c r="AH227" s="32"/>
      <c r="AI227" s="32"/>
    </row>
    <row r="228" spans="1:35" s="4" customFormat="1" x14ac:dyDescent="0.2">
      <c r="A228" s="33">
        <v>220</v>
      </c>
      <c r="B228" s="23" t="s">
        <v>246</v>
      </c>
      <c r="C228" s="24">
        <v>28531.999825783012</v>
      </c>
      <c r="D228" s="25">
        <v>257.25</v>
      </c>
      <c r="E228" s="26">
        <v>1</v>
      </c>
      <c r="F228" s="26">
        <v>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2101.3408038952753</v>
      </c>
      <c r="M228" s="26">
        <v>18.899999999999999</v>
      </c>
      <c r="N228" s="27">
        <v>2358.5908038952753</v>
      </c>
      <c r="O228" s="154">
        <v>1238.2600000000002</v>
      </c>
      <c r="P228" s="28">
        <v>1.5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15301.55</v>
      </c>
      <c r="X228" s="28">
        <v>4</v>
      </c>
      <c r="Y228" s="201">
        <v>16539.809999999998</v>
      </c>
      <c r="Z228" s="204">
        <v>18898.400803895274</v>
      </c>
      <c r="AA228" s="155">
        <f t="shared" si="18"/>
        <v>9633.5990218877378</v>
      </c>
      <c r="AB228" s="217">
        <f t="shared" si="19"/>
        <v>0</v>
      </c>
      <c r="AC228" s="212">
        <v>9633.5990218877378</v>
      </c>
      <c r="AD228" s="183">
        <f t="shared" si="16"/>
        <v>0.66235808633426696</v>
      </c>
      <c r="AE228" s="188">
        <v>-5786.66</v>
      </c>
      <c r="AF228" s="191">
        <f t="shared" si="17"/>
        <v>3846.9390218877379</v>
      </c>
      <c r="AG228" s="32"/>
      <c r="AH228" s="32"/>
      <c r="AI228" s="32"/>
    </row>
    <row r="229" spans="1:35" s="4" customFormat="1" x14ac:dyDescent="0.2">
      <c r="A229" s="22">
        <v>221</v>
      </c>
      <c r="B229" s="23" t="s">
        <v>247</v>
      </c>
      <c r="C229" s="24">
        <v>43044.895736670296</v>
      </c>
      <c r="D229" s="25">
        <v>2186.87</v>
      </c>
      <c r="E229" s="26">
        <v>4.4000000000000004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1816.26</v>
      </c>
      <c r="M229" s="26">
        <v>29.5</v>
      </c>
      <c r="N229" s="27">
        <v>4003.13</v>
      </c>
      <c r="O229" s="154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16867.240000000002</v>
      </c>
      <c r="X229" s="28">
        <v>6</v>
      </c>
      <c r="Y229" s="201">
        <v>16867.240000000002</v>
      </c>
      <c r="Z229" s="204">
        <v>20870.370000000003</v>
      </c>
      <c r="AA229" s="155">
        <f t="shared" si="18"/>
        <v>22174.525736670294</v>
      </c>
      <c r="AB229" s="217">
        <f t="shared" si="19"/>
        <v>0</v>
      </c>
      <c r="AC229" s="212">
        <v>22174.525736670294</v>
      </c>
      <c r="AD229" s="183">
        <f t="shared" si="16"/>
        <v>0.48485121505870821</v>
      </c>
      <c r="AE229" s="188">
        <v>-856.47</v>
      </c>
      <c r="AF229" s="191">
        <f t="shared" si="17"/>
        <v>21318.055736670292</v>
      </c>
      <c r="AG229" s="32"/>
      <c r="AH229" s="32"/>
      <c r="AI229" s="32"/>
    </row>
    <row r="230" spans="1:35" s="4" customFormat="1" x14ac:dyDescent="0.2">
      <c r="A230" s="33">
        <v>222</v>
      </c>
      <c r="B230" s="23" t="s">
        <v>248</v>
      </c>
      <c r="C230" s="24">
        <v>34114.918831131545</v>
      </c>
      <c r="D230" s="25">
        <v>2758.49</v>
      </c>
      <c r="E230" s="26">
        <v>10.039999999999999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7976.1634222134817</v>
      </c>
      <c r="M230" s="26">
        <v>72.23</v>
      </c>
      <c r="N230" s="27">
        <v>10734.653422213481</v>
      </c>
      <c r="O230" s="154">
        <v>1123.8599999999999</v>
      </c>
      <c r="P230" s="28">
        <v>12.5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01">
        <v>1123.8599999999999</v>
      </c>
      <c r="Z230" s="204">
        <v>11858.513422213482</v>
      </c>
      <c r="AA230" s="155">
        <f t="shared" si="18"/>
        <v>22256.405408918064</v>
      </c>
      <c r="AB230" s="217">
        <f t="shared" si="19"/>
        <v>0</v>
      </c>
      <c r="AC230" s="212">
        <v>22256.405408918064</v>
      </c>
      <c r="AD230" s="183">
        <f t="shared" si="16"/>
        <v>0.34760491387691661</v>
      </c>
      <c r="AE230" s="188">
        <v>9212.25</v>
      </c>
      <c r="AF230" s="191">
        <f t="shared" si="17"/>
        <v>31468.655408918064</v>
      </c>
      <c r="AG230" s="32"/>
      <c r="AH230" s="32"/>
      <c r="AI230" s="32"/>
    </row>
    <row r="231" spans="1:35" s="4" customFormat="1" x14ac:dyDescent="0.2">
      <c r="A231" s="22">
        <v>223</v>
      </c>
      <c r="B231" s="23" t="s">
        <v>249</v>
      </c>
      <c r="C231" s="24">
        <v>50553.253130412006</v>
      </c>
      <c r="D231" s="25">
        <v>1025.28</v>
      </c>
      <c r="E231" s="26">
        <v>2.94</v>
      </c>
      <c r="F231" s="26">
        <v>9587.26</v>
      </c>
      <c r="G231" s="26">
        <v>90</v>
      </c>
      <c r="H231" s="26">
        <v>0</v>
      </c>
      <c r="I231" s="26">
        <v>0</v>
      </c>
      <c r="J231" s="26">
        <v>0</v>
      </c>
      <c r="K231" s="26">
        <v>0</v>
      </c>
      <c r="L231" s="26">
        <v>20227.75</v>
      </c>
      <c r="M231" s="26">
        <v>26.25</v>
      </c>
      <c r="N231" s="27">
        <v>30840.29</v>
      </c>
      <c r="O231" s="154">
        <v>24586.239999999998</v>
      </c>
      <c r="P231" s="28">
        <v>273.5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10563.669999999998</v>
      </c>
      <c r="X231" s="28">
        <v>73.2</v>
      </c>
      <c r="Y231" s="201">
        <v>35149.909999999996</v>
      </c>
      <c r="Z231" s="204">
        <v>65990.2</v>
      </c>
      <c r="AA231" s="155">
        <f t="shared" si="18"/>
        <v>0</v>
      </c>
      <c r="AB231" s="217">
        <f t="shared" si="19"/>
        <v>-15436.946869587991</v>
      </c>
      <c r="AC231" s="212">
        <v>-15436.946869587991</v>
      </c>
      <c r="AD231" s="183">
        <f t="shared" si="16"/>
        <v>1.3053601086712534</v>
      </c>
      <c r="AE231" s="188">
        <v>18365.990000000002</v>
      </c>
      <c r="AF231" s="191">
        <f t="shared" si="17"/>
        <v>2929.0431304120102</v>
      </c>
      <c r="AG231" s="32"/>
      <c r="AH231" s="32"/>
      <c r="AI231" s="32"/>
    </row>
    <row r="232" spans="1:35" s="4" customFormat="1" x14ac:dyDescent="0.2">
      <c r="A232" s="33">
        <v>224</v>
      </c>
      <c r="B232" s="23" t="s">
        <v>250</v>
      </c>
      <c r="C232" s="24">
        <v>31506.339909575967</v>
      </c>
      <c r="D232" s="25">
        <v>3731.17</v>
      </c>
      <c r="E232" s="26">
        <v>5.2</v>
      </c>
      <c r="F232" s="26">
        <v>1044.6500000000001</v>
      </c>
      <c r="G232" s="26">
        <v>8</v>
      </c>
      <c r="H232" s="26">
        <v>0</v>
      </c>
      <c r="I232" s="26">
        <v>0</v>
      </c>
      <c r="J232" s="26">
        <v>0</v>
      </c>
      <c r="K232" s="26">
        <v>0</v>
      </c>
      <c r="L232" s="26">
        <v>12909.192650720795</v>
      </c>
      <c r="M232" s="26">
        <v>73.900000000000006</v>
      </c>
      <c r="N232" s="27">
        <v>17685.012650720797</v>
      </c>
      <c r="O232" s="154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8723.93</v>
      </c>
      <c r="X232" s="28">
        <v>83</v>
      </c>
      <c r="Y232" s="201">
        <v>8723.93</v>
      </c>
      <c r="Z232" s="204">
        <v>26408.942650720797</v>
      </c>
      <c r="AA232" s="155">
        <f t="shared" si="18"/>
        <v>5097.3972588551696</v>
      </c>
      <c r="AB232" s="217">
        <f t="shared" si="19"/>
        <v>0</v>
      </c>
      <c r="AC232" s="212">
        <v>5097.3972588551696</v>
      </c>
      <c r="AD232" s="183">
        <f t="shared" si="16"/>
        <v>0.83821042769535159</v>
      </c>
      <c r="AE232" s="188">
        <v>6999.15</v>
      </c>
      <c r="AF232" s="191">
        <f t="shared" si="17"/>
        <v>12096.547258855169</v>
      </c>
      <c r="AG232" s="32"/>
      <c r="AH232" s="32"/>
      <c r="AI232" s="32"/>
    </row>
    <row r="233" spans="1:35" s="4" customFormat="1" x14ac:dyDescent="0.2">
      <c r="A233" s="22">
        <v>225</v>
      </c>
      <c r="B233" s="23" t="s">
        <v>251</v>
      </c>
      <c r="C233" s="24">
        <v>33291.130271746792</v>
      </c>
      <c r="D233" s="25">
        <v>1910.0300000000002</v>
      </c>
      <c r="E233" s="26">
        <v>14.7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17690.660803895276</v>
      </c>
      <c r="M233" s="26">
        <v>5.5</v>
      </c>
      <c r="N233" s="27">
        <v>19600.690803895275</v>
      </c>
      <c r="O233" s="154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13913.08</v>
      </c>
      <c r="X233" s="28">
        <v>78</v>
      </c>
      <c r="Y233" s="201">
        <v>13913.08</v>
      </c>
      <c r="Z233" s="204">
        <v>33513.770803895277</v>
      </c>
      <c r="AA233" s="155">
        <f t="shared" si="18"/>
        <v>0</v>
      </c>
      <c r="AB233" s="217">
        <f t="shared" si="19"/>
        <v>-222.64053214848536</v>
      </c>
      <c r="AC233" s="212">
        <v>-222.64053214848536</v>
      </c>
      <c r="AD233" s="183">
        <f t="shared" si="16"/>
        <v>1.0066876831856151</v>
      </c>
      <c r="AE233" s="188">
        <v>855.24</v>
      </c>
      <c r="AF233" s="191">
        <f t="shared" si="17"/>
        <v>632.59946785151465</v>
      </c>
      <c r="AG233" s="32"/>
      <c r="AH233" s="32"/>
      <c r="AI233" s="32"/>
    </row>
    <row r="234" spans="1:35" s="4" customFormat="1" x14ac:dyDescent="0.2">
      <c r="A234" s="33">
        <v>226</v>
      </c>
      <c r="B234" s="23" t="s">
        <v>252</v>
      </c>
      <c r="C234" s="24">
        <v>75655.466110386114</v>
      </c>
      <c r="D234" s="25">
        <v>2904.96</v>
      </c>
      <c r="E234" s="26">
        <v>24.9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20293.48</v>
      </c>
      <c r="M234" s="26">
        <v>294.22000000000003</v>
      </c>
      <c r="N234" s="27">
        <v>23198.44</v>
      </c>
      <c r="O234" s="154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5998.2000000000007</v>
      </c>
      <c r="V234" s="28">
        <v>31</v>
      </c>
      <c r="W234" s="28">
        <v>15765.46</v>
      </c>
      <c r="X234" s="28">
        <v>8</v>
      </c>
      <c r="Y234" s="201">
        <v>21763.66</v>
      </c>
      <c r="Z234" s="204">
        <v>44962.1</v>
      </c>
      <c r="AA234" s="155">
        <f t="shared" si="18"/>
        <v>30693.366110386116</v>
      </c>
      <c r="AB234" s="217">
        <f t="shared" si="19"/>
        <v>0</v>
      </c>
      <c r="AC234" s="212">
        <v>30693.366110386116</v>
      </c>
      <c r="AD234" s="183">
        <f t="shared" si="16"/>
        <v>0.59430074668230115</v>
      </c>
      <c r="AE234" s="188">
        <v>6542.75</v>
      </c>
      <c r="AF234" s="191">
        <f t="shared" si="17"/>
        <v>37236.116110386116</v>
      </c>
      <c r="AG234" s="32"/>
      <c r="AH234" s="32"/>
      <c r="AI234" s="32"/>
    </row>
    <row r="235" spans="1:35" s="4" customFormat="1" x14ac:dyDescent="0.2">
      <c r="A235" s="22">
        <v>227</v>
      </c>
      <c r="B235" s="23" t="s">
        <v>253</v>
      </c>
      <c r="C235" s="24">
        <v>38721.826746193139</v>
      </c>
      <c r="D235" s="25">
        <v>2051.4499999999998</v>
      </c>
      <c r="E235" s="26">
        <v>14.9</v>
      </c>
      <c r="F235" s="26">
        <v>1245.6600000000001</v>
      </c>
      <c r="G235" s="26">
        <v>10</v>
      </c>
      <c r="H235" s="26">
        <v>0</v>
      </c>
      <c r="I235" s="26">
        <v>0</v>
      </c>
      <c r="J235" s="26">
        <v>0</v>
      </c>
      <c r="K235" s="26">
        <v>0</v>
      </c>
      <c r="L235" s="26">
        <v>22351.440803895282</v>
      </c>
      <c r="M235" s="26">
        <v>171.3</v>
      </c>
      <c r="N235" s="27">
        <v>25648.550803895283</v>
      </c>
      <c r="O235" s="154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1856.82</v>
      </c>
      <c r="V235" s="28">
        <v>12</v>
      </c>
      <c r="W235" s="28">
        <v>13632.369999999999</v>
      </c>
      <c r="X235" s="28">
        <v>61.6</v>
      </c>
      <c r="Y235" s="201">
        <v>15489.189999999999</v>
      </c>
      <c r="Z235" s="204">
        <v>41137.740803895285</v>
      </c>
      <c r="AA235" s="155">
        <f t="shared" si="18"/>
        <v>0</v>
      </c>
      <c r="AB235" s="217">
        <f t="shared" si="19"/>
        <v>-2415.9140577021462</v>
      </c>
      <c r="AC235" s="212">
        <v>-2415.9140577021462</v>
      </c>
      <c r="AD235" s="183">
        <f t="shared" si="16"/>
        <v>1.0623915311004706</v>
      </c>
      <c r="AE235" s="188">
        <v>9526.16</v>
      </c>
      <c r="AF235" s="191">
        <f t="shared" si="17"/>
        <v>7110.2459422978536</v>
      </c>
      <c r="AG235" s="32"/>
      <c r="AH235" s="32"/>
      <c r="AI235" s="32"/>
    </row>
    <row r="236" spans="1:35" s="4" customFormat="1" x14ac:dyDescent="0.2">
      <c r="A236" s="33">
        <v>228</v>
      </c>
      <c r="B236" s="23" t="s">
        <v>254</v>
      </c>
      <c r="C236" s="24">
        <v>37390.841243740484</v>
      </c>
      <c r="D236" s="25">
        <v>7805.4</v>
      </c>
      <c r="E236" s="26">
        <v>32.65</v>
      </c>
      <c r="F236" s="26">
        <v>17031.75</v>
      </c>
      <c r="G236" s="26">
        <v>123</v>
      </c>
      <c r="H236" s="26">
        <v>0</v>
      </c>
      <c r="I236" s="26">
        <v>0</v>
      </c>
      <c r="J236" s="26">
        <v>0</v>
      </c>
      <c r="K236" s="26">
        <v>0</v>
      </c>
      <c r="L236" s="26">
        <v>2537.2397015639231</v>
      </c>
      <c r="M236" s="26">
        <v>18.34</v>
      </c>
      <c r="N236" s="27">
        <v>27374.389701563923</v>
      </c>
      <c r="O236" s="154">
        <v>3599.9</v>
      </c>
      <c r="P236" s="28">
        <v>28.5</v>
      </c>
      <c r="Q236" s="28">
        <v>16801.420000000002</v>
      </c>
      <c r="R236" s="28">
        <v>24.7</v>
      </c>
      <c r="S236" s="28">
        <v>0</v>
      </c>
      <c r="T236" s="28">
        <v>0</v>
      </c>
      <c r="U236" s="28">
        <v>0</v>
      </c>
      <c r="V236" s="28">
        <v>0</v>
      </c>
      <c r="W236" s="28">
        <v>18708.43</v>
      </c>
      <c r="X236" s="28">
        <v>256</v>
      </c>
      <c r="Y236" s="201">
        <v>39109.75</v>
      </c>
      <c r="Z236" s="204">
        <v>66484.139701563923</v>
      </c>
      <c r="AA236" s="155">
        <f t="shared" si="18"/>
        <v>0</v>
      </c>
      <c r="AB236" s="217">
        <f t="shared" si="19"/>
        <v>-29093.298457823439</v>
      </c>
      <c r="AC236" s="212">
        <v>-29093.298457823439</v>
      </c>
      <c r="AD236" s="183">
        <f t="shared" si="16"/>
        <v>1.7780862235265671</v>
      </c>
      <c r="AE236" s="188">
        <v>8015.36</v>
      </c>
      <c r="AF236" s="191">
        <f t="shared" si="17"/>
        <v>-21077.938457823439</v>
      </c>
      <c r="AG236" s="32"/>
      <c r="AH236" s="32"/>
      <c r="AI236" s="32"/>
    </row>
    <row r="237" spans="1:35" s="4" customFormat="1" x14ac:dyDescent="0.2">
      <c r="A237" s="22">
        <v>229</v>
      </c>
      <c r="B237" s="23" t="s">
        <v>255</v>
      </c>
      <c r="C237" s="24">
        <v>26551.328846767668</v>
      </c>
      <c r="D237" s="25">
        <v>226.41</v>
      </c>
      <c r="E237" s="26">
        <v>1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293.12810876872834</v>
      </c>
      <c r="M237" s="26">
        <v>5.7</v>
      </c>
      <c r="N237" s="27">
        <v>519.53810876872831</v>
      </c>
      <c r="O237" s="154">
        <v>0</v>
      </c>
      <c r="P237" s="28">
        <v>0</v>
      </c>
      <c r="Q237" s="28">
        <v>0</v>
      </c>
      <c r="R237" s="28">
        <v>0</v>
      </c>
      <c r="S237" s="28">
        <v>72748.800000000003</v>
      </c>
      <c r="T237" s="28">
        <v>1</v>
      </c>
      <c r="U237" s="28">
        <v>0</v>
      </c>
      <c r="V237" s="28">
        <v>0</v>
      </c>
      <c r="W237" s="28">
        <v>3318.86</v>
      </c>
      <c r="X237" s="28">
        <v>1</v>
      </c>
      <c r="Y237" s="201">
        <v>76067.66</v>
      </c>
      <c r="Z237" s="204">
        <v>76587.198108768731</v>
      </c>
      <c r="AA237" s="155">
        <f t="shared" si="18"/>
        <v>0</v>
      </c>
      <c r="AB237" s="217">
        <f t="shared" si="19"/>
        <v>-50035.869262001062</v>
      </c>
      <c r="AC237" s="212">
        <v>-50035.869262001062</v>
      </c>
      <c r="AD237" s="183">
        <f t="shared" si="16"/>
        <v>2.8844958589743945</v>
      </c>
      <c r="AE237" s="188">
        <v>7105.5</v>
      </c>
      <c r="AF237" s="191">
        <f t="shared" si="17"/>
        <v>-42930.369262001062</v>
      </c>
      <c r="AG237" s="32"/>
      <c r="AH237" s="32"/>
      <c r="AI237" s="32"/>
    </row>
    <row r="238" spans="1:35" s="4" customFormat="1" x14ac:dyDescent="0.2">
      <c r="A238" s="33">
        <v>230</v>
      </c>
      <c r="B238" s="23" t="s">
        <v>256</v>
      </c>
      <c r="C238" s="24">
        <v>37020.45926658823</v>
      </c>
      <c r="D238" s="25">
        <v>261.94000000000005</v>
      </c>
      <c r="E238" s="26">
        <v>1.4</v>
      </c>
      <c r="F238" s="26">
        <v>1733.24</v>
      </c>
      <c r="G238" s="26">
        <v>9.1199999999999992</v>
      </c>
      <c r="H238" s="26">
        <v>0</v>
      </c>
      <c r="I238" s="26">
        <v>0</v>
      </c>
      <c r="J238" s="26">
        <v>0</v>
      </c>
      <c r="K238" s="26">
        <v>0</v>
      </c>
      <c r="L238" s="26">
        <v>2186.2708038952737</v>
      </c>
      <c r="M238" s="26">
        <v>2.5299999999999998</v>
      </c>
      <c r="N238" s="27">
        <v>4181.4508038952736</v>
      </c>
      <c r="O238" s="154">
        <v>32787.25</v>
      </c>
      <c r="P238" s="28">
        <v>265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01">
        <v>32787.25</v>
      </c>
      <c r="Z238" s="204">
        <v>36968.700803895277</v>
      </c>
      <c r="AA238" s="155">
        <f t="shared" si="18"/>
        <v>51.758462692952889</v>
      </c>
      <c r="AB238" s="217">
        <f t="shared" si="19"/>
        <v>0</v>
      </c>
      <c r="AC238" s="212">
        <v>51.758462692952889</v>
      </c>
      <c r="AD238" s="183">
        <f t="shared" si="16"/>
        <v>0.99860189571608948</v>
      </c>
      <c r="AE238" s="188">
        <v>10626.46</v>
      </c>
      <c r="AF238" s="191">
        <f t="shared" si="17"/>
        <v>10678.218462692952</v>
      </c>
      <c r="AG238" s="32"/>
      <c r="AH238" s="32"/>
      <c r="AI238" s="32"/>
    </row>
    <row r="239" spans="1:35" s="4" customFormat="1" x14ac:dyDescent="0.2">
      <c r="A239" s="22">
        <v>231</v>
      </c>
      <c r="B239" s="23" t="s">
        <v>257</v>
      </c>
      <c r="C239" s="24">
        <v>20722.914778429051</v>
      </c>
      <c r="D239" s="25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494.78793487829142</v>
      </c>
      <c r="M239" s="26">
        <v>5.78</v>
      </c>
      <c r="N239" s="27">
        <v>494.78793487829142</v>
      </c>
      <c r="O239" s="154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01">
        <v>0</v>
      </c>
      <c r="Z239" s="204">
        <v>494.78793487829142</v>
      </c>
      <c r="AA239" s="155">
        <f t="shared" si="18"/>
        <v>20228.126843550759</v>
      </c>
      <c r="AB239" s="217">
        <f t="shared" si="19"/>
        <v>0</v>
      </c>
      <c r="AC239" s="212">
        <v>20228.126843550759</v>
      </c>
      <c r="AD239" s="183">
        <f t="shared" si="16"/>
        <v>2.3876367787475889E-2</v>
      </c>
      <c r="AE239" s="188">
        <v>3045.12</v>
      </c>
      <c r="AF239" s="191">
        <f t="shared" si="17"/>
        <v>23273.246843550758</v>
      </c>
      <c r="AG239" s="32"/>
      <c r="AH239" s="32"/>
      <c r="AI239" s="32"/>
    </row>
    <row r="240" spans="1:35" s="4" customFormat="1" x14ac:dyDescent="0.2">
      <c r="A240" s="33">
        <v>232</v>
      </c>
      <c r="B240" s="23" t="s">
        <v>258</v>
      </c>
      <c r="C240" s="24">
        <v>37161.146328868446</v>
      </c>
      <c r="D240" s="25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1973.65</v>
      </c>
      <c r="M240" s="26">
        <v>13.27</v>
      </c>
      <c r="N240" s="27">
        <v>1973.65</v>
      </c>
      <c r="O240" s="154">
        <v>0</v>
      </c>
      <c r="P240" s="28">
        <v>0</v>
      </c>
      <c r="Q240" s="28">
        <v>0</v>
      </c>
      <c r="R240" s="28">
        <v>0</v>
      </c>
      <c r="S240" s="28">
        <v>22551.26</v>
      </c>
      <c r="T240" s="28">
        <v>1</v>
      </c>
      <c r="U240" s="28">
        <v>3792.96</v>
      </c>
      <c r="V240" s="28">
        <v>24</v>
      </c>
      <c r="W240" s="28">
        <v>922.06</v>
      </c>
      <c r="X240" s="28">
        <v>1</v>
      </c>
      <c r="Y240" s="201">
        <v>27266.28</v>
      </c>
      <c r="Z240" s="204">
        <v>29239.93</v>
      </c>
      <c r="AA240" s="155">
        <f t="shared" si="18"/>
        <v>7921.216328868446</v>
      </c>
      <c r="AB240" s="217">
        <f t="shared" si="19"/>
        <v>0</v>
      </c>
      <c r="AC240" s="212">
        <v>7921.216328868446</v>
      </c>
      <c r="AD240" s="183">
        <f t="shared" si="16"/>
        <v>0.78684144297467784</v>
      </c>
      <c r="AE240" s="188">
        <v>5625.54</v>
      </c>
      <c r="AF240" s="191">
        <f t="shared" si="17"/>
        <v>13546.756328868447</v>
      </c>
      <c r="AG240" s="32"/>
      <c r="AH240" s="32"/>
      <c r="AI240" s="32"/>
    </row>
    <row r="241" spans="1:35" s="4" customFormat="1" x14ac:dyDescent="0.2">
      <c r="A241" s="22">
        <v>233</v>
      </c>
      <c r="B241" s="23" t="s">
        <v>259</v>
      </c>
      <c r="C241" s="24">
        <v>36425.243187117303</v>
      </c>
      <c r="D241" s="25">
        <v>1684.48</v>
      </c>
      <c r="E241" s="26">
        <v>5.1100000000000003</v>
      </c>
      <c r="F241" s="26">
        <v>0</v>
      </c>
      <c r="G241" s="26">
        <v>0</v>
      </c>
      <c r="H241" s="26">
        <v>6916.45</v>
      </c>
      <c r="I241" s="26">
        <v>1</v>
      </c>
      <c r="J241" s="26">
        <v>0</v>
      </c>
      <c r="K241" s="26">
        <v>0</v>
      </c>
      <c r="L241" s="26">
        <v>3316.1308038952757</v>
      </c>
      <c r="M241" s="26">
        <v>26.01</v>
      </c>
      <c r="N241" s="27">
        <v>11917.060803895276</v>
      </c>
      <c r="O241" s="154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2551.87</v>
      </c>
      <c r="V241" s="28">
        <v>15</v>
      </c>
      <c r="W241" s="28">
        <v>0</v>
      </c>
      <c r="X241" s="28">
        <v>0</v>
      </c>
      <c r="Y241" s="201">
        <v>2551.87</v>
      </c>
      <c r="Z241" s="204">
        <v>14468.930803895277</v>
      </c>
      <c r="AA241" s="155">
        <f t="shared" si="18"/>
        <v>21956.312383222026</v>
      </c>
      <c r="AB241" s="217">
        <f t="shared" si="19"/>
        <v>0</v>
      </c>
      <c r="AC241" s="212">
        <v>21956.312383222026</v>
      </c>
      <c r="AD241" s="183">
        <f t="shared" si="16"/>
        <v>0.39722262743911002</v>
      </c>
      <c r="AE241" s="188">
        <v>9498.7999999999993</v>
      </c>
      <c r="AF241" s="191">
        <f t="shared" si="17"/>
        <v>31455.112383222026</v>
      </c>
      <c r="AG241" s="32"/>
      <c r="AH241" s="32"/>
      <c r="AI241" s="32"/>
    </row>
    <row r="242" spans="1:35" s="4" customFormat="1" x14ac:dyDescent="0.2">
      <c r="A242" s="33">
        <v>234</v>
      </c>
      <c r="B242" s="23" t="s">
        <v>260</v>
      </c>
      <c r="C242" s="24">
        <v>29524.086096866806</v>
      </c>
      <c r="D242" s="25">
        <v>1458.8</v>
      </c>
      <c r="E242" s="26">
        <v>3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23943.78</v>
      </c>
      <c r="M242" s="26">
        <v>78.31</v>
      </c>
      <c r="N242" s="27">
        <v>25402.579999999998</v>
      </c>
      <c r="O242" s="154">
        <v>63173.49</v>
      </c>
      <c r="P242" s="28">
        <v>595.5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26557.661793803894</v>
      </c>
      <c r="X242" s="28">
        <v>81.400000000000006</v>
      </c>
      <c r="Y242" s="201">
        <v>89731.151793803889</v>
      </c>
      <c r="Z242" s="204">
        <v>115133.73179380389</v>
      </c>
      <c r="AA242" s="155">
        <f t="shared" si="18"/>
        <v>0</v>
      </c>
      <c r="AB242" s="217">
        <f t="shared" si="19"/>
        <v>-85609.645696937077</v>
      </c>
      <c r="AC242" s="212">
        <v>-85609.645696937077</v>
      </c>
      <c r="AD242" s="183">
        <f t="shared" si="16"/>
        <v>3.8996543844255442</v>
      </c>
      <c r="AE242" s="188">
        <v>6912.56</v>
      </c>
      <c r="AF242" s="191">
        <f t="shared" si="17"/>
        <v>-78697.08569693708</v>
      </c>
      <c r="AG242" s="32"/>
      <c r="AH242" s="32"/>
      <c r="AI242" s="32"/>
    </row>
    <row r="243" spans="1:35" s="4" customFormat="1" x14ac:dyDescent="0.2">
      <c r="A243" s="22">
        <v>235</v>
      </c>
      <c r="B243" s="23" t="s">
        <v>261</v>
      </c>
      <c r="C243" s="24">
        <v>29914.765346044656</v>
      </c>
      <c r="D243" s="25">
        <v>3298.84</v>
      </c>
      <c r="E243" s="26">
        <v>9.6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4257.97</v>
      </c>
      <c r="M243" s="26">
        <v>2</v>
      </c>
      <c r="N243" s="27">
        <v>7556.81</v>
      </c>
      <c r="O243" s="154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01">
        <v>0</v>
      </c>
      <c r="Z243" s="204">
        <v>7556.81</v>
      </c>
      <c r="AA243" s="155">
        <f t="shared" si="18"/>
        <v>22357.955346044655</v>
      </c>
      <c r="AB243" s="217">
        <f t="shared" si="19"/>
        <v>0</v>
      </c>
      <c r="AC243" s="212">
        <v>22357.955346044655</v>
      </c>
      <c r="AD243" s="183">
        <f t="shared" si="16"/>
        <v>0.25261137477045814</v>
      </c>
      <c r="AE243" s="188">
        <v>-35285.83</v>
      </c>
      <c r="AF243" s="191">
        <f t="shared" si="17"/>
        <v>-12927.874653955347</v>
      </c>
      <c r="AG243" s="32"/>
      <c r="AH243" s="32"/>
      <c r="AI243" s="32"/>
    </row>
    <row r="244" spans="1:35" s="4" customFormat="1" x14ac:dyDescent="0.2">
      <c r="A244" s="33">
        <v>236</v>
      </c>
      <c r="B244" s="23" t="s">
        <v>262</v>
      </c>
      <c r="C244" s="24">
        <v>31549.593987449232</v>
      </c>
      <c r="D244" s="25">
        <v>818.17</v>
      </c>
      <c r="E244" s="26">
        <v>3.5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2106.11</v>
      </c>
      <c r="M244" s="26">
        <v>9.74</v>
      </c>
      <c r="N244" s="27">
        <v>2924.28</v>
      </c>
      <c r="O244" s="154">
        <v>58668.6</v>
      </c>
      <c r="P244" s="28">
        <v>557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01">
        <v>58668.6</v>
      </c>
      <c r="Z244" s="204">
        <v>61592.88</v>
      </c>
      <c r="AA244" s="155">
        <f t="shared" si="18"/>
        <v>0</v>
      </c>
      <c r="AB244" s="217">
        <f t="shared" si="19"/>
        <v>-30043.286012550765</v>
      </c>
      <c r="AC244" s="212">
        <v>-30043.286012550765</v>
      </c>
      <c r="AD244" s="183">
        <f t="shared" si="16"/>
        <v>1.9522558681579962</v>
      </c>
      <c r="AE244" s="188">
        <v>-22100.81</v>
      </c>
      <c r="AF244" s="191">
        <f t="shared" si="17"/>
        <v>-52144.09601255077</v>
      </c>
      <c r="AG244" s="32"/>
      <c r="AH244" s="32"/>
      <c r="AI244" s="32"/>
    </row>
    <row r="245" spans="1:35" s="4" customFormat="1" x14ac:dyDescent="0.2">
      <c r="A245" s="22">
        <v>237</v>
      </c>
      <c r="B245" s="23" t="s">
        <v>263</v>
      </c>
      <c r="C245" s="24">
        <v>14530.700286908628</v>
      </c>
      <c r="D245" s="25">
        <v>178.67</v>
      </c>
      <c r="E245" s="26">
        <v>1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52.504931155600062</v>
      </c>
      <c r="M245" s="26">
        <v>1</v>
      </c>
      <c r="N245" s="27">
        <v>231.17493115560006</v>
      </c>
      <c r="O245" s="154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4304.2299999999996</v>
      </c>
      <c r="V245" s="28">
        <v>31</v>
      </c>
      <c r="W245" s="28">
        <v>0</v>
      </c>
      <c r="X245" s="28">
        <v>0</v>
      </c>
      <c r="Y245" s="201">
        <v>4304.2299999999996</v>
      </c>
      <c r="Z245" s="204">
        <v>4535.4049311556</v>
      </c>
      <c r="AA245" s="155">
        <f t="shared" si="18"/>
        <v>9995.2953557530273</v>
      </c>
      <c r="AB245" s="217">
        <f t="shared" si="19"/>
        <v>0</v>
      </c>
      <c r="AC245" s="212">
        <v>9995.2953557530273</v>
      </c>
      <c r="AD245" s="183">
        <f t="shared" si="16"/>
        <v>0.31212569536251145</v>
      </c>
      <c r="AE245" s="188">
        <v>-10134.06</v>
      </c>
      <c r="AF245" s="191">
        <f t="shared" si="17"/>
        <v>-138.76464424697224</v>
      </c>
      <c r="AG245" s="32"/>
      <c r="AH245" s="32"/>
      <c r="AI245" s="32"/>
    </row>
    <row r="246" spans="1:35" s="4" customFormat="1" x14ac:dyDescent="0.2">
      <c r="A246" s="33">
        <v>238</v>
      </c>
      <c r="B246" s="23" t="s">
        <v>264</v>
      </c>
      <c r="C246" s="24">
        <v>27398.117837373778</v>
      </c>
      <c r="D246" s="25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522.91</v>
      </c>
      <c r="M246" s="26">
        <v>1</v>
      </c>
      <c r="N246" s="27">
        <v>522.91</v>
      </c>
      <c r="O246" s="154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25206.62</v>
      </c>
      <c r="V246" s="28">
        <v>162</v>
      </c>
      <c r="W246" s="28">
        <v>0</v>
      </c>
      <c r="X246" s="28">
        <v>0</v>
      </c>
      <c r="Y246" s="201">
        <v>25206.62</v>
      </c>
      <c r="Z246" s="204">
        <v>25729.53</v>
      </c>
      <c r="AA246" s="155">
        <f t="shared" si="18"/>
        <v>1668.5878373737796</v>
      </c>
      <c r="AB246" s="217">
        <f t="shared" si="19"/>
        <v>0</v>
      </c>
      <c r="AC246" s="212">
        <v>1668.5878373737796</v>
      </c>
      <c r="AD246" s="183">
        <f t="shared" si="16"/>
        <v>0.93909845021917315</v>
      </c>
      <c r="AE246" s="188">
        <v>-27531.32</v>
      </c>
      <c r="AF246" s="191">
        <f t="shared" si="17"/>
        <v>-25862.73216262622</v>
      </c>
      <c r="AG246" s="32"/>
      <c r="AH246" s="32"/>
      <c r="AI246" s="32"/>
    </row>
    <row r="247" spans="1:35" s="4" customFormat="1" x14ac:dyDescent="0.2">
      <c r="A247" s="22">
        <v>239</v>
      </c>
      <c r="B247" s="23" t="s">
        <v>265</v>
      </c>
      <c r="C247" s="24">
        <v>59988.698733660465</v>
      </c>
      <c r="D247" s="25">
        <v>410.77</v>
      </c>
      <c r="E247" s="26">
        <v>1.5</v>
      </c>
      <c r="F247" s="26">
        <v>5373.55</v>
      </c>
      <c r="G247" s="26">
        <v>43.2</v>
      </c>
      <c r="H247" s="26">
        <v>0</v>
      </c>
      <c r="I247" s="26">
        <v>0</v>
      </c>
      <c r="J247" s="26">
        <v>0</v>
      </c>
      <c r="K247" s="26">
        <v>0</v>
      </c>
      <c r="L247" s="26">
        <v>1483.41</v>
      </c>
      <c r="M247" s="26">
        <v>23.5</v>
      </c>
      <c r="N247" s="27">
        <v>7267.73</v>
      </c>
      <c r="O247" s="154">
        <v>57767.27</v>
      </c>
      <c r="P247" s="28">
        <v>449.6</v>
      </c>
      <c r="Q247" s="28">
        <v>61791.75</v>
      </c>
      <c r="R247" s="28">
        <v>365.5</v>
      </c>
      <c r="S247" s="28">
        <v>0</v>
      </c>
      <c r="T247" s="28">
        <v>0</v>
      </c>
      <c r="U247" s="28">
        <v>0</v>
      </c>
      <c r="V247" s="28">
        <v>0</v>
      </c>
      <c r="W247" s="28">
        <v>9020.35</v>
      </c>
      <c r="X247" s="28">
        <v>8.6</v>
      </c>
      <c r="Y247" s="201">
        <v>128579.37</v>
      </c>
      <c r="Z247" s="204">
        <v>135847.1</v>
      </c>
      <c r="AA247" s="155">
        <f t="shared" si="18"/>
        <v>0</v>
      </c>
      <c r="AB247" s="217">
        <f t="shared" si="19"/>
        <v>-75858.401266339541</v>
      </c>
      <c r="AC247" s="212">
        <v>-75858.401266339541</v>
      </c>
      <c r="AD247" s="183">
        <f t="shared" si="16"/>
        <v>2.2645448704119726</v>
      </c>
      <c r="AE247" s="188">
        <v>16117.57</v>
      </c>
      <c r="AF247" s="191">
        <f t="shared" si="17"/>
        <v>-59740.831266339541</v>
      </c>
      <c r="AG247" s="32"/>
      <c r="AH247" s="32"/>
      <c r="AI247" s="32"/>
    </row>
    <row r="248" spans="1:35" s="4" customFormat="1" x14ac:dyDescent="0.2">
      <c r="A248" s="33">
        <v>240</v>
      </c>
      <c r="B248" s="23" t="s">
        <v>266</v>
      </c>
      <c r="C248" s="24">
        <v>25451.780253539026</v>
      </c>
      <c r="D248" s="25">
        <v>1238.3499999999999</v>
      </c>
      <c r="E248" s="26">
        <v>3</v>
      </c>
      <c r="F248" s="26">
        <v>3206.98</v>
      </c>
      <c r="G248" s="26">
        <v>12.9</v>
      </c>
      <c r="H248" s="26">
        <v>0</v>
      </c>
      <c r="I248" s="26">
        <v>0</v>
      </c>
      <c r="J248" s="26">
        <v>0</v>
      </c>
      <c r="K248" s="26">
        <v>0</v>
      </c>
      <c r="L248" s="26">
        <v>3582.2862175374498</v>
      </c>
      <c r="M248" s="26">
        <v>47.8</v>
      </c>
      <c r="N248" s="27">
        <v>8027.6162175374502</v>
      </c>
      <c r="O248" s="154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01">
        <v>0</v>
      </c>
      <c r="Z248" s="204">
        <v>8027.6162175374502</v>
      </c>
      <c r="AA248" s="155">
        <f t="shared" si="18"/>
        <v>17424.164036001574</v>
      </c>
      <c r="AB248" s="217">
        <f t="shared" si="19"/>
        <v>0</v>
      </c>
      <c r="AC248" s="212">
        <v>17424.164036001574</v>
      </c>
      <c r="AD248" s="183">
        <f t="shared" si="16"/>
        <v>0.31540490046550768</v>
      </c>
      <c r="AE248" s="188">
        <v>1046.19</v>
      </c>
      <c r="AF248" s="191">
        <f t="shared" si="17"/>
        <v>18470.354036001572</v>
      </c>
      <c r="AG248" s="32"/>
      <c r="AH248" s="32"/>
      <c r="AI248" s="32"/>
    </row>
    <row r="249" spans="1:35" s="4" customFormat="1" x14ac:dyDescent="0.2">
      <c r="A249" s="22">
        <v>241</v>
      </c>
      <c r="B249" s="23" t="s">
        <v>267</v>
      </c>
      <c r="C249" s="24">
        <v>73574.976864374243</v>
      </c>
      <c r="D249" s="25">
        <v>1364.4299999999998</v>
      </c>
      <c r="E249" s="26">
        <v>4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1892.7484101750442</v>
      </c>
      <c r="M249" s="26">
        <v>4</v>
      </c>
      <c r="N249" s="27">
        <v>3257.1784101750441</v>
      </c>
      <c r="O249" s="154">
        <v>4044.45</v>
      </c>
      <c r="P249" s="28">
        <v>41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01">
        <v>4044.45</v>
      </c>
      <c r="Z249" s="204">
        <v>7301.6284101750443</v>
      </c>
      <c r="AA249" s="155">
        <f t="shared" si="18"/>
        <v>66273.348454199193</v>
      </c>
      <c r="AB249" s="217">
        <f t="shared" si="19"/>
        <v>0</v>
      </c>
      <c r="AC249" s="212">
        <v>66273.348454199193</v>
      </c>
      <c r="AD249" s="183">
        <f t="shared" si="16"/>
        <v>9.9240648401896642E-2</v>
      </c>
      <c r="AE249" s="188">
        <v>14770.07</v>
      </c>
      <c r="AF249" s="191">
        <f t="shared" si="17"/>
        <v>81043.418454199185</v>
      </c>
      <c r="AG249" s="32"/>
      <c r="AH249" s="32"/>
      <c r="AI249" s="32"/>
    </row>
    <row r="250" spans="1:35" s="4" customFormat="1" x14ac:dyDescent="0.2">
      <c r="A250" s="33">
        <v>242</v>
      </c>
      <c r="B250" s="23" t="s">
        <v>268</v>
      </c>
      <c r="C250" s="24">
        <v>18914.202863430477</v>
      </c>
      <c r="D250" s="25">
        <v>0</v>
      </c>
      <c r="E250" s="26">
        <v>0</v>
      </c>
      <c r="F250" s="26">
        <v>20655.689999999999</v>
      </c>
      <c r="G250" s="26">
        <v>102.9</v>
      </c>
      <c r="H250" s="26">
        <v>0</v>
      </c>
      <c r="I250" s="26">
        <v>0</v>
      </c>
      <c r="J250" s="26">
        <v>0</v>
      </c>
      <c r="K250" s="26">
        <v>0</v>
      </c>
      <c r="L250" s="26">
        <v>3595.9896025437656</v>
      </c>
      <c r="M250" s="26">
        <v>12.6</v>
      </c>
      <c r="N250" s="27">
        <v>24251.679602543765</v>
      </c>
      <c r="O250" s="154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01">
        <v>0</v>
      </c>
      <c r="Z250" s="204">
        <v>24251.679602543765</v>
      </c>
      <c r="AA250" s="155">
        <f t="shared" si="18"/>
        <v>0</v>
      </c>
      <c r="AB250" s="217">
        <f t="shared" si="19"/>
        <v>-5337.4767391132882</v>
      </c>
      <c r="AC250" s="212">
        <v>-5337.4767391132882</v>
      </c>
      <c r="AD250" s="183">
        <f t="shared" si="16"/>
        <v>1.2821941150601166</v>
      </c>
      <c r="AE250" s="188">
        <v>3542.53</v>
      </c>
      <c r="AF250" s="191">
        <f t="shared" si="17"/>
        <v>-1794.946739113288</v>
      </c>
      <c r="AG250" s="32"/>
      <c r="AH250" s="32"/>
      <c r="AI250" s="32"/>
    </row>
    <row r="251" spans="1:35" s="4" customFormat="1" x14ac:dyDescent="0.2">
      <c r="A251" s="22">
        <v>243</v>
      </c>
      <c r="B251" s="23" t="s">
        <v>269</v>
      </c>
      <c r="C251" s="24">
        <v>35826.962330519702</v>
      </c>
      <c r="D251" s="25">
        <v>265.84999999999997</v>
      </c>
      <c r="E251" s="26">
        <v>0.5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1667.99</v>
      </c>
      <c r="M251" s="26">
        <v>4.59</v>
      </c>
      <c r="N251" s="27">
        <v>1933.84</v>
      </c>
      <c r="O251" s="154">
        <v>0</v>
      </c>
      <c r="P251" s="28">
        <v>0</v>
      </c>
      <c r="Q251" s="28">
        <v>20228.13</v>
      </c>
      <c r="R251" s="28">
        <v>90</v>
      </c>
      <c r="S251" s="28">
        <v>0</v>
      </c>
      <c r="T251" s="28">
        <v>0</v>
      </c>
      <c r="U251" s="28">
        <v>0</v>
      </c>
      <c r="V251" s="28">
        <v>0</v>
      </c>
      <c r="W251" s="28">
        <v>17501.812025158571</v>
      </c>
      <c r="X251" s="28">
        <v>3</v>
      </c>
      <c r="Y251" s="201">
        <v>37729.942025158569</v>
      </c>
      <c r="Z251" s="204">
        <v>39663.782025158565</v>
      </c>
      <c r="AA251" s="155">
        <f t="shared" si="18"/>
        <v>0</v>
      </c>
      <c r="AB251" s="217">
        <f t="shared" si="19"/>
        <v>-3836.8196946388634</v>
      </c>
      <c r="AC251" s="212">
        <v>-3836.8196946388634</v>
      </c>
      <c r="AD251" s="183">
        <f t="shared" si="16"/>
        <v>1.1070930786496074</v>
      </c>
      <c r="AE251" s="188">
        <v>7926.53</v>
      </c>
      <c r="AF251" s="191">
        <f t="shared" si="17"/>
        <v>4089.7103053611363</v>
      </c>
      <c r="AG251" s="32"/>
      <c r="AH251" s="32"/>
      <c r="AI251" s="32"/>
    </row>
    <row r="252" spans="1:35" s="4" customFormat="1" x14ac:dyDescent="0.2">
      <c r="A252" s="33">
        <v>244</v>
      </c>
      <c r="B252" s="23" t="s">
        <v>270</v>
      </c>
      <c r="C252" s="24">
        <v>153.55533912483207</v>
      </c>
      <c r="D252" s="25">
        <v>0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0.19</v>
      </c>
      <c r="M252" s="26">
        <v>0</v>
      </c>
      <c r="N252" s="27">
        <v>0.19</v>
      </c>
      <c r="O252" s="154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01">
        <v>0</v>
      </c>
      <c r="Z252" s="204">
        <v>0.19</v>
      </c>
      <c r="AA252" s="155">
        <f t="shared" si="18"/>
        <v>153.36533912483208</v>
      </c>
      <c r="AB252" s="217">
        <f t="shared" si="19"/>
        <v>0</v>
      </c>
      <c r="AC252" s="212">
        <v>153.36533912483208</v>
      </c>
      <c r="AD252" s="183">
        <f t="shared" si="16"/>
        <v>1.2373389364569109E-3</v>
      </c>
      <c r="AE252" s="188">
        <v>71.02</v>
      </c>
      <c r="AF252" s="191">
        <f t="shared" si="17"/>
        <v>224.38533912483206</v>
      </c>
      <c r="AG252" s="32"/>
      <c r="AH252" s="32"/>
      <c r="AI252" s="32"/>
    </row>
    <row r="253" spans="1:35" s="4" customFormat="1" x14ac:dyDescent="0.2">
      <c r="A253" s="22">
        <v>245</v>
      </c>
      <c r="B253" s="23" t="s">
        <v>271</v>
      </c>
      <c r="C253" s="24">
        <v>171.98922895732119</v>
      </c>
      <c r="D253" s="25">
        <v>0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0.24000000000000002</v>
      </c>
      <c r="M253" s="26">
        <v>0</v>
      </c>
      <c r="N253" s="27">
        <v>0.24000000000000002</v>
      </c>
      <c r="O253" s="154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01">
        <v>0</v>
      </c>
      <c r="Z253" s="204">
        <v>0.24000000000000002</v>
      </c>
      <c r="AA253" s="155">
        <f t="shared" si="18"/>
        <v>171.74922895732118</v>
      </c>
      <c r="AB253" s="217">
        <f t="shared" si="19"/>
        <v>0</v>
      </c>
      <c r="AC253" s="212">
        <v>171.74922895732118</v>
      </c>
      <c r="AD253" s="183">
        <f t="shared" si="16"/>
        <v>1.3954362226925011E-3</v>
      </c>
      <c r="AE253" s="188">
        <v>79.56</v>
      </c>
      <c r="AF253" s="191">
        <f t="shared" si="17"/>
        <v>251.30922895732118</v>
      </c>
      <c r="AG253" s="32"/>
      <c r="AH253" s="32"/>
      <c r="AI253" s="32"/>
    </row>
    <row r="254" spans="1:35" s="4" customFormat="1" x14ac:dyDescent="0.2">
      <c r="A254" s="33">
        <v>246</v>
      </c>
      <c r="B254" s="23" t="s">
        <v>272</v>
      </c>
      <c r="C254" s="24">
        <v>3746.9037031879288</v>
      </c>
      <c r="D254" s="25">
        <v>0</v>
      </c>
      <c r="E254" s="26">
        <v>0</v>
      </c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2.1875100640954184</v>
      </c>
      <c r="M254" s="26">
        <v>0</v>
      </c>
      <c r="N254" s="27">
        <v>2.1875100640954184</v>
      </c>
      <c r="O254" s="154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01">
        <v>0</v>
      </c>
      <c r="Z254" s="204">
        <v>2.1875100640954184</v>
      </c>
      <c r="AA254" s="155">
        <f t="shared" si="18"/>
        <v>3744.7161931238334</v>
      </c>
      <c r="AB254" s="217">
        <f t="shared" si="19"/>
        <v>0</v>
      </c>
      <c r="AC254" s="212">
        <v>3744.7161931238334</v>
      </c>
      <c r="AD254" s="183">
        <f t="shared" si="16"/>
        <v>5.838180634944656E-4</v>
      </c>
      <c r="AE254" s="188">
        <v>-25.26</v>
      </c>
      <c r="AF254" s="191">
        <f t="shared" si="17"/>
        <v>3719.4561931238331</v>
      </c>
      <c r="AG254" s="32"/>
      <c r="AH254" s="32"/>
      <c r="AI254" s="32"/>
    </row>
    <row r="255" spans="1:35" s="4" customFormat="1" x14ac:dyDescent="0.2">
      <c r="A255" s="22">
        <v>247</v>
      </c>
      <c r="B255" s="23" t="s">
        <v>273</v>
      </c>
      <c r="C255" s="24">
        <v>141.26551640114826</v>
      </c>
      <c r="D255" s="25">
        <v>0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0.18000000000000002</v>
      </c>
      <c r="M255" s="26">
        <v>0</v>
      </c>
      <c r="N255" s="27">
        <v>0.18000000000000002</v>
      </c>
      <c r="O255" s="154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01">
        <v>0</v>
      </c>
      <c r="Z255" s="204">
        <v>0.18000000000000002</v>
      </c>
      <c r="AA255" s="155">
        <f t="shared" si="18"/>
        <v>141.08551640114825</v>
      </c>
      <c r="AB255" s="217">
        <f t="shared" si="19"/>
        <v>0</v>
      </c>
      <c r="AC255" s="212">
        <v>141.08551640114825</v>
      </c>
      <c r="AD255" s="183">
        <f t="shared" si="16"/>
        <v>1.2741963119212928E-3</v>
      </c>
      <c r="AE255" s="188">
        <v>65.34</v>
      </c>
      <c r="AF255" s="191">
        <f t="shared" si="17"/>
        <v>206.42551640114826</v>
      </c>
      <c r="AG255" s="32"/>
      <c r="AH255" s="32"/>
      <c r="AI255" s="32"/>
    </row>
    <row r="256" spans="1:35" s="4" customFormat="1" x14ac:dyDescent="0.2">
      <c r="A256" s="33">
        <v>248</v>
      </c>
      <c r="B256" s="23" t="s">
        <v>274</v>
      </c>
      <c r="C256" s="24">
        <v>159.67693125551023</v>
      </c>
      <c r="D256" s="25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0.19999999999999998</v>
      </c>
      <c r="M256" s="26">
        <v>0</v>
      </c>
      <c r="N256" s="27">
        <v>0.19999999999999998</v>
      </c>
      <c r="O256" s="154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01">
        <v>0</v>
      </c>
      <c r="Z256" s="204">
        <v>0.19999999999999998</v>
      </c>
      <c r="AA256" s="155">
        <f t="shared" si="18"/>
        <v>159.47693125551024</v>
      </c>
      <c r="AB256" s="217">
        <f t="shared" si="19"/>
        <v>0</v>
      </c>
      <c r="AC256" s="212">
        <v>159.47693125551024</v>
      </c>
      <c r="AD256" s="183">
        <f t="shared" si="16"/>
        <v>1.2525290812356983E-3</v>
      </c>
      <c r="AE256" s="188">
        <v>73.849999999999994</v>
      </c>
      <c r="AF256" s="191">
        <f t="shared" si="17"/>
        <v>233.32693125551023</v>
      </c>
      <c r="AG256" s="32"/>
      <c r="AH256" s="32"/>
      <c r="AI256" s="32"/>
    </row>
    <row r="257" spans="1:35" s="4" customFormat="1" ht="12" thickBot="1" x14ac:dyDescent="0.25">
      <c r="A257" s="229">
        <v>249</v>
      </c>
      <c r="B257" s="230" t="s">
        <v>275</v>
      </c>
      <c r="C257" s="40">
        <v>28517.48200824927</v>
      </c>
      <c r="D257" s="231">
        <v>912.59</v>
      </c>
      <c r="E257" s="232">
        <v>2</v>
      </c>
      <c r="F257" s="232">
        <v>3485.91</v>
      </c>
      <c r="G257" s="232">
        <v>15.7</v>
      </c>
      <c r="H257" s="232">
        <v>0</v>
      </c>
      <c r="I257" s="232">
        <v>0</v>
      </c>
      <c r="J257" s="232">
        <v>0</v>
      </c>
      <c r="K257" s="232">
        <v>0</v>
      </c>
      <c r="L257" s="232">
        <v>4273.8900000000003</v>
      </c>
      <c r="M257" s="232">
        <v>34.299999999999997</v>
      </c>
      <c r="N257" s="233">
        <v>8672.39</v>
      </c>
      <c r="O257" s="234">
        <v>0</v>
      </c>
      <c r="P257" s="235">
        <v>0</v>
      </c>
      <c r="Q257" s="235">
        <v>0</v>
      </c>
      <c r="R257" s="235">
        <v>0</v>
      </c>
      <c r="S257" s="235">
        <v>0</v>
      </c>
      <c r="T257" s="235">
        <v>0</v>
      </c>
      <c r="U257" s="235">
        <v>0</v>
      </c>
      <c r="V257" s="235">
        <v>0</v>
      </c>
      <c r="W257" s="235">
        <v>0</v>
      </c>
      <c r="X257" s="235">
        <v>0</v>
      </c>
      <c r="Y257" s="236">
        <v>0</v>
      </c>
      <c r="Z257" s="237">
        <v>8672.39</v>
      </c>
      <c r="AA257" s="238">
        <f t="shared" si="18"/>
        <v>19845.09200824927</v>
      </c>
      <c r="AB257" s="239">
        <f t="shared" si="19"/>
        <v>0</v>
      </c>
      <c r="AC257" s="240">
        <v>19845.09200824927</v>
      </c>
      <c r="AD257" s="184">
        <f t="shared" si="16"/>
        <v>0.3041078450576854</v>
      </c>
      <c r="AE257" s="241">
        <v>1383.3</v>
      </c>
      <c r="AF257" s="242">
        <f t="shared" si="17"/>
        <v>21228.39200824927</v>
      </c>
      <c r="AG257" s="32"/>
      <c r="AH257" s="32"/>
      <c r="AI257" s="32"/>
    </row>
    <row r="258" spans="1:35" s="4" customFormat="1" ht="15" customHeight="1" thickBot="1" x14ac:dyDescent="0.25">
      <c r="A258" s="274" t="s">
        <v>326</v>
      </c>
      <c r="B258" s="275"/>
      <c r="C258" s="41">
        <f t="shared" ref="C258:V258" si="20">SUM(C9:C257)</f>
        <v>8864712.0449957084</v>
      </c>
      <c r="D258" s="43">
        <f t="shared" si="20"/>
        <v>402927.73</v>
      </c>
      <c r="E258" s="43">
        <f t="shared" si="20"/>
        <v>1433.6000000000004</v>
      </c>
      <c r="F258" s="43">
        <f t="shared" si="20"/>
        <v>270008.42999999988</v>
      </c>
      <c r="G258" s="43">
        <f t="shared" si="20"/>
        <v>1922.5200000000002</v>
      </c>
      <c r="H258" s="43">
        <f t="shared" si="20"/>
        <v>799889.12</v>
      </c>
      <c r="I258" s="43">
        <f t="shared" si="20"/>
        <v>25</v>
      </c>
      <c r="J258" s="43">
        <f t="shared" si="20"/>
        <v>0</v>
      </c>
      <c r="K258" s="43">
        <f t="shared" si="20"/>
        <v>0</v>
      </c>
      <c r="L258" s="43">
        <f t="shared" si="20"/>
        <v>713530.02318483067</v>
      </c>
      <c r="M258" s="43">
        <f t="shared" si="20"/>
        <v>4850.41</v>
      </c>
      <c r="N258" s="243">
        <f t="shared" si="20"/>
        <v>2186355.3031848324</v>
      </c>
      <c r="O258" s="42">
        <f t="shared" si="20"/>
        <v>3122759.9200000013</v>
      </c>
      <c r="P258" s="43">
        <f t="shared" si="20"/>
        <v>26751.68</v>
      </c>
      <c r="Q258" s="43">
        <f t="shared" si="20"/>
        <v>810833.44</v>
      </c>
      <c r="R258" s="43">
        <f t="shared" si="20"/>
        <v>2660.4700000000003</v>
      </c>
      <c r="S258" s="43">
        <f t="shared" si="20"/>
        <v>1278214.6599999999</v>
      </c>
      <c r="T258" s="43">
        <f t="shared" si="20"/>
        <v>38</v>
      </c>
      <c r="U258" s="43">
        <f t="shared" si="20"/>
        <v>1110559.4500000004</v>
      </c>
      <c r="V258" s="43">
        <f t="shared" si="20"/>
        <v>7842</v>
      </c>
      <c r="W258" s="43">
        <f>SUM(W9:W257)+0.03</f>
        <v>971159.214693952</v>
      </c>
      <c r="X258" s="43">
        <f>SUM(X9:X257)</f>
        <v>6753.9000000000015</v>
      </c>
      <c r="Y258" s="43">
        <f>SUM(Y9:Y257)+0.03</f>
        <v>7293526.6846939558</v>
      </c>
      <c r="Z258" s="43">
        <f>SUM(Z9:Z257)+0.03</f>
        <v>9479881.9878787808</v>
      </c>
      <c r="AA258" s="43">
        <f>SUM(AA9:AA257)-0.02</f>
        <v>2184229.5278125186</v>
      </c>
      <c r="AB258" s="43">
        <f>SUM(AB9:AB257)-0.02</f>
        <v>-2799399.4806955964</v>
      </c>
      <c r="AC258" s="41">
        <v>-615169.94288307708</v>
      </c>
      <c r="AD258" s="159">
        <f t="shared" ref="AD258:AD288" si="21">Z258/C258</f>
        <v>1.0693953666809004</v>
      </c>
      <c r="AE258" s="190">
        <f>SUM(AE9:AE257)</f>
        <v>1048607.0499999991</v>
      </c>
      <c r="AF258" s="192">
        <f>SUM(AF9:AF257)</f>
        <v>433437.13711692311</v>
      </c>
      <c r="AG258" s="32"/>
      <c r="AH258" s="32"/>
    </row>
    <row r="259" spans="1:35" s="4" customFormat="1" ht="15" hidden="1" customHeight="1" x14ac:dyDescent="0.2">
      <c r="A259" s="45"/>
      <c r="B259" s="45" t="s">
        <v>327</v>
      </c>
      <c r="C259" s="46">
        <v>862106.27022886404</v>
      </c>
      <c r="D259" s="46">
        <v>256822.92999999991</v>
      </c>
      <c r="E259" s="46">
        <v>0</v>
      </c>
      <c r="F259" s="46">
        <v>197597.39</v>
      </c>
      <c r="G259" s="46">
        <v>0</v>
      </c>
      <c r="H259" s="46">
        <v>558507.2300000001</v>
      </c>
      <c r="I259" s="46">
        <v>0</v>
      </c>
      <c r="J259" s="46">
        <v>60841.69000000001</v>
      </c>
      <c r="K259" s="46">
        <v>0</v>
      </c>
      <c r="L259" s="46">
        <v>575353.86471876805</v>
      </c>
      <c r="M259" s="46">
        <v>0</v>
      </c>
      <c r="N259" s="46">
        <v>1649123.104718768</v>
      </c>
      <c r="O259" s="46">
        <v>2164227.0800000005</v>
      </c>
      <c r="P259" s="46">
        <v>0</v>
      </c>
      <c r="Q259" s="46">
        <v>611194.64025966497</v>
      </c>
      <c r="R259" s="46">
        <v>0</v>
      </c>
      <c r="S259" s="46">
        <v>879229.44000000006</v>
      </c>
      <c r="T259" s="46">
        <v>0</v>
      </c>
      <c r="U259" s="46">
        <v>535085.49</v>
      </c>
      <c r="V259" s="46">
        <v>0</v>
      </c>
      <c r="W259" s="46">
        <v>595677.36655467935</v>
      </c>
      <c r="X259" s="46">
        <v>0</v>
      </c>
      <c r="Y259" s="46">
        <v>4785414.0168143436</v>
      </c>
      <c r="Z259" s="46"/>
      <c r="AA259" s="46">
        <v>4703157.6557935011</v>
      </c>
      <c r="AB259" s="46">
        <v>-2506447.1259473711</v>
      </c>
      <c r="AC259" s="46">
        <v>2196710.5298461341</v>
      </c>
      <c r="AD259" s="185">
        <f t="shared" si="21"/>
        <v>0</v>
      </c>
      <c r="AF259" s="32"/>
      <c r="AG259" s="32"/>
      <c r="AH259" s="32"/>
    </row>
    <row r="260" spans="1:35" s="4" customFormat="1" ht="15" hidden="1" customHeight="1" x14ac:dyDescent="0.2">
      <c r="A260" s="47"/>
      <c r="B260" s="47"/>
      <c r="C260" s="48">
        <f>C259-C258</f>
        <v>-8002605.7747668447</v>
      </c>
      <c r="D260" s="48">
        <f t="shared" ref="D260:AC260" si="22">D259-D258</f>
        <v>-146104.80000000008</v>
      </c>
      <c r="E260" s="48">
        <f t="shared" si="22"/>
        <v>-1433.6000000000004</v>
      </c>
      <c r="F260" s="48">
        <f t="shared" si="22"/>
        <v>-72411.039999999863</v>
      </c>
      <c r="G260" s="48">
        <f t="shared" si="22"/>
        <v>-1922.5200000000002</v>
      </c>
      <c r="H260" s="48">
        <f t="shared" si="22"/>
        <v>-241381.8899999999</v>
      </c>
      <c r="I260" s="48">
        <f t="shared" si="22"/>
        <v>-25</v>
      </c>
      <c r="J260" s="48">
        <f t="shared" si="22"/>
        <v>60841.69000000001</v>
      </c>
      <c r="K260" s="48">
        <f t="shared" si="22"/>
        <v>0</v>
      </c>
      <c r="L260" s="48">
        <f t="shared" si="22"/>
        <v>-138176.15846606262</v>
      </c>
      <c r="M260" s="48">
        <f t="shared" si="22"/>
        <v>-4850.41</v>
      </c>
      <c r="N260" s="48">
        <f t="shared" si="22"/>
        <v>-537232.19846606441</v>
      </c>
      <c r="O260" s="48">
        <f t="shared" si="22"/>
        <v>-958532.84000000078</v>
      </c>
      <c r="P260" s="48">
        <f t="shared" si="22"/>
        <v>-26751.68</v>
      </c>
      <c r="Q260" s="48">
        <f t="shared" si="22"/>
        <v>-199638.79974033497</v>
      </c>
      <c r="R260" s="48">
        <f t="shared" si="22"/>
        <v>-2660.4700000000003</v>
      </c>
      <c r="S260" s="48">
        <f t="shared" si="22"/>
        <v>-398985.21999999986</v>
      </c>
      <c r="T260" s="48">
        <f t="shared" si="22"/>
        <v>-38</v>
      </c>
      <c r="U260" s="48">
        <f t="shared" si="22"/>
        <v>-575473.96000000043</v>
      </c>
      <c r="V260" s="48">
        <f t="shared" si="22"/>
        <v>-7842</v>
      </c>
      <c r="W260" s="48">
        <f t="shared" si="22"/>
        <v>-375481.84813927265</v>
      </c>
      <c r="X260" s="48">
        <f t="shared" si="22"/>
        <v>-6753.9000000000015</v>
      </c>
      <c r="Y260" s="48">
        <f t="shared" si="22"/>
        <v>-2508112.6678796122</v>
      </c>
      <c r="Z260" s="48"/>
      <c r="AA260" s="48">
        <f t="shared" si="22"/>
        <v>2518928.1279809824</v>
      </c>
      <c r="AB260" s="48">
        <f t="shared" si="22"/>
        <v>292952.35474822531</v>
      </c>
      <c r="AC260" s="48">
        <f t="shared" si="22"/>
        <v>2811880.4727292112</v>
      </c>
      <c r="AD260" s="161">
        <f t="shared" si="21"/>
        <v>0</v>
      </c>
      <c r="AF260" s="32"/>
      <c r="AG260" s="32"/>
      <c r="AH260" s="32"/>
    </row>
    <row r="261" spans="1:35" s="4" customFormat="1" ht="15" hidden="1" customHeight="1" x14ac:dyDescent="0.2">
      <c r="A261" s="47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161" t="e">
        <f t="shared" si="21"/>
        <v>#DIV/0!</v>
      </c>
      <c r="AF261" s="32"/>
      <c r="AG261" s="32"/>
      <c r="AH261" s="32"/>
    </row>
    <row r="262" spans="1:35" hidden="1" x14ac:dyDescent="0.2">
      <c r="A262" s="4" t="s">
        <v>326</v>
      </c>
      <c r="C262" s="44">
        <f>3906244.27761697+'[1]червень 2017'!C265</f>
        <v>4556694.1677012779</v>
      </c>
      <c r="D262" s="49">
        <v>301259.19999999995</v>
      </c>
      <c r="E262" s="49">
        <v>0</v>
      </c>
      <c r="F262" s="49">
        <v>15974.584706058795</v>
      </c>
      <c r="G262" s="49">
        <v>0</v>
      </c>
      <c r="H262" s="49">
        <v>461129.67000000004</v>
      </c>
      <c r="I262" s="49">
        <v>0</v>
      </c>
      <c r="J262" s="49">
        <v>60841.69000000001</v>
      </c>
      <c r="K262" s="49">
        <v>0</v>
      </c>
      <c r="L262" s="49">
        <v>328092.48271876841</v>
      </c>
      <c r="M262" s="49">
        <v>0</v>
      </c>
      <c r="N262" s="49">
        <v>1167297.6274248268</v>
      </c>
      <c r="O262" s="49">
        <v>1848793.4400000004</v>
      </c>
      <c r="P262" s="49">
        <v>0</v>
      </c>
      <c r="Q262" s="49">
        <v>44060.240259664984</v>
      </c>
      <c r="R262" s="49">
        <v>0</v>
      </c>
      <c r="S262" s="49">
        <v>706533.45000000007</v>
      </c>
      <c r="T262" s="49">
        <v>0</v>
      </c>
      <c r="U262" s="49">
        <v>444719.69999999995</v>
      </c>
      <c r="V262" s="49">
        <v>0</v>
      </c>
      <c r="W262" s="49">
        <v>350369.42655467929</v>
      </c>
      <c r="X262" s="49">
        <v>0</v>
      </c>
      <c r="Y262" s="49">
        <v>3394476.2568143457</v>
      </c>
      <c r="Z262" s="49"/>
      <c r="AA262" s="44">
        <v>1366916.9048969296</v>
      </c>
      <c r="AB262" s="44">
        <v>-2459056.8838295834</v>
      </c>
      <c r="AC262" s="49">
        <v>-1092138.9132199134</v>
      </c>
      <c r="AD262" s="161">
        <f t="shared" si="21"/>
        <v>0</v>
      </c>
      <c r="AF262" s="32"/>
      <c r="AG262" s="32"/>
      <c r="AH262" s="32"/>
    </row>
    <row r="263" spans="1:35" hidden="1" x14ac:dyDescent="0.2">
      <c r="C263" s="3">
        <f>C262-C258</f>
        <v>-4308017.8772944305</v>
      </c>
      <c r="D263" s="3">
        <f t="shared" ref="D263:AC263" si="23">D262-D258</f>
        <v>-101668.53000000003</v>
      </c>
      <c r="E263" s="3">
        <f t="shared" si="23"/>
        <v>-1433.6000000000004</v>
      </c>
      <c r="F263" s="3">
        <f t="shared" si="23"/>
        <v>-254033.84529394109</v>
      </c>
      <c r="G263" s="3">
        <f t="shared" si="23"/>
        <v>-1922.5200000000002</v>
      </c>
      <c r="H263" s="3">
        <f t="shared" si="23"/>
        <v>-338759.44999999995</v>
      </c>
      <c r="I263" s="3">
        <f t="shared" si="23"/>
        <v>-25</v>
      </c>
      <c r="J263" s="3">
        <f t="shared" si="23"/>
        <v>60841.69000000001</v>
      </c>
      <c r="K263" s="3">
        <f t="shared" si="23"/>
        <v>0</v>
      </c>
      <c r="L263" s="3">
        <f t="shared" si="23"/>
        <v>-385437.54046606226</v>
      </c>
      <c r="M263" s="3">
        <f t="shared" si="23"/>
        <v>-4850.41</v>
      </c>
      <c r="N263" s="3">
        <f t="shared" si="23"/>
        <v>-1019057.6757600056</v>
      </c>
      <c r="O263" s="3">
        <f t="shared" si="23"/>
        <v>-1273966.4800000009</v>
      </c>
      <c r="P263" s="3">
        <f t="shared" si="23"/>
        <v>-26751.68</v>
      </c>
      <c r="Q263" s="3">
        <f t="shared" si="23"/>
        <v>-766773.199740335</v>
      </c>
      <c r="R263" s="3">
        <f t="shared" si="23"/>
        <v>-2660.4700000000003</v>
      </c>
      <c r="S263" s="3">
        <f t="shared" si="23"/>
        <v>-571681.20999999985</v>
      </c>
      <c r="T263" s="3">
        <f t="shared" si="23"/>
        <v>-38</v>
      </c>
      <c r="U263" s="3">
        <f t="shared" si="23"/>
        <v>-665839.75000000047</v>
      </c>
      <c r="V263" s="3">
        <f t="shared" si="23"/>
        <v>-7842</v>
      </c>
      <c r="W263" s="3">
        <f t="shared" si="23"/>
        <v>-620789.78813927271</v>
      </c>
      <c r="X263" s="3">
        <f t="shared" si="23"/>
        <v>-6753.9000000000015</v>
      </c>
      <c r="Y263" s="3">
        <f t="shared" si="23"/>
        <v>-3899050.4278796101</v>
      </c>
      <c r="Z263" s="3"/>
      <c r="AA263" s="3"/>
      <c r="AB263" s="3"/>
      <c r="AC263" s="3">
        <f t="shared" si="23"/>
        <v>-476968.9703368363</v>
      </c>
      <c r="AD263" s="161">
        <f t="shared" si="21"/>
        <v>0</v>
      </c>
      <c r="AF263" s="32"/>
      <c r="AG263" s="32"/>
      <c r="AH263" s="32"/>
    </row>
    <row r="264" spans="1:35" hidden="1" x14ac:dyDescent="0.2">
      <c r="C264" s="44"/>
      <c r="D264" s="44">
        <f>D258/1.2/1000</f>
        <v>335.77310833333331</v>
      </c>
      <c r="E264" s="44">
        <f t="shared" ref="E264:Y264" si="24">E258/1.2/1000</f>
        <v>1.194666666666667</v>
      </c>
      <c r="F264" s="44">
        <f t="shared" si="24"/>
        <v>225.00702499999991</v>
      </c>
      <c r="G264" s="44">
        <f t="shared" si="24"/>
        <v>1.6021000000000001</v>
      </c>
      <c r="H264" s="44">
        <f t="shared" si="24"/>
        <v>666.57426666666674</v>
      </c>
      <c r="I264" s="44">
        <f t="shared" si="24"/>
        <v>2.0833333333333336E-2</v>
      </c>
      <c r="J264" s="44">
        <f t="shared" si="24"/>
        <v>0</v>
      </c>
      <c r="K264" s="44">
        <f t="shared" si="24"/>
        <v>0</v>
      </c>
      <c r="L264" s="44">
        <f t="shared" si="24"/>
        <v>594.60835265402557</v>
      </c>
      <c r="M264" s="44">
        <f t="shared" si="24"/>
        <v>4.0420083333333334</v>
      </c>
      <c r="N264" s="44">
        <f t="shared" si="24"/>
        <v>1821.9627526540271</v>
      </c>
      <c r="O264" s="44">
        <f t="shared" si="24"/>
        <v>2602.2999333333346</v>
      </c>
      <c r="P264" s="44">
        <f t="shared" si="24"/>
        <v>22.293066666666668</v>
      </c>
      <c r="Q264" s="44">
        <f t="shared" si="24"/>
        <v>675.69453333333331</v>
      </c>
      <c r="R264" s="44">
        <f t="shared" si="24"/>
        <v>2.217058333333334</v>
      </c>
      <c r="S264" s="44">
        <f t="shared" si="24"/>
        <v>1065.1788833333333</v>
      </c>
      <c r="T264" s="44">
        <f t="shared" si="24"/>
        <v>3.1666666666666669E-2</v>
      </c>
      <c r="U264" s="44">
        <f t="shared" si="24"/>
        <v>925.46620833333373</v>
      </c>
      <c r="V264" s="44">
        <f t="shared" si="24"/>
        <v>6.5350000000000001</v>
      </c>
      <c r="W264" s="44">
        <f t="shared" si="24"/>
        <v>809.29934557829336</v>
      </c>
      <c r="X264" s="44">
        <f t="shared" si="24"/>
        <v>5.6282500000000022</v>
      </c>
      <c r="Y264" s="44">
        <f t="shared" si="24"/>
        <v>6077.9389039116295</v>
      </c>
      <c r="Z264" s="44"/>
      <c r="AA264" s="44"/>
      <c r="AB264" s="44"/>
      <c r="AC264" s="44"/>
      <c r="AD264" s="161" t="e">
        <f t="shared" si="21"/>
        <v>#DIV/0!</v>
      </c>
      <c r="AF264" s="32"/>
      <c r="AG264" s="32"/>
      <c r="AH264" s="32"/>
    </row>
    <row r="265" spans="1:35" hidden="1" x14ac:dyDescent="0.2">
      <c r="D265" s="6">
        <v>29</v>
      </c>
      <c r="F265" s="6">
        <v>0</v>
      </c>
      <c r="G265" s="50"/>
      <c r="H265" s="50">
        <v>71</v>
      </c>
      <c r="I265" s="50"/>
      <c r="J265" s="50"/>
      <c r="K265" s="50">
        <v>0</v>
      </c>
      <c r="L265" s="50">
        <v>36.700000000000003</v>
      </c>
      <c r="M265" s="50"/>
      <c r="N265" s="50">
        <f>SUM(D265:L265)</f>
        <v>136.69999999999999</v>
      </c>
      <c r="O265" s="50">
        <v>439.4</v>
      </c>
      <c r="P265" s="50"/>
      <c r="Q265" s="50">
        <v>0</v>
      </c>
      <c r="R265" s="50"/>
      <c r="S265" s="50">
        <v>176.7</v>
      </c>
      <c r="T265" s="50"/>
      <c r="U265" s="50">
        <v>144.80000000000001</v>
      </c>
      <c r="V265" s="51"/>
      <c r="W265" s="51">
        <v>6</v>
      </c>
      <c r="X265" s="52"/>
      <c r="Y265" s="52">
        <f>SUM(O265:X265)</f>
        <v>766.89999999999986</v>
      </c>
      <c r="Z265" s="52"/>
      <c r="AA265" s="53"/>
      <c r="AB265" s="50"/>
      <c r="AD265" s="161" t="e">
        <f t="shared" si="21"/>
        <v>#DIV/0!</v>
      </c>
      <c r="AF265" s="32"/>
      <c r="AG265" s="32"/>
      <c r="AH265" s="32"/>
    </row>
    <row r="266" spans="1:35" hidden="1" x14ac:dyDescent="0.2">
      <c r="D266" s="44">
        <f>D264+D265</f>
        <v>364.77310833333331</v>
      </c>
      <c r="E266" s="44">
        <f t="shared" ref="E266:M266" si="25">E264+E265</f>
        <v>1.194666666666667</v>
      </c>
      <c r="F266" s="44">
        <f t="shared" si="25"/>
        <v>225.00702499999991</v>
      </c>
      <c r="G266" s="44">
        <f t="shared" si="25"/>
        <v>1.6021000000000001</v>
      </c>
      <c r="H266" s="44">
        <f t="shared" si="25"/>
        <v>737.57426666666674</v>
      </c>
      <c r="I266" s="44">
        <f t="shared" si="25"/>
        <v>2.0833333333333336E-2</v>
      </c>
      <c r="J266" s="44">
        <f t="shared" si="25"/>
        <v>0</v>
      </c>
      <c r="K266" s="44">
        <f t="shared" si="25"/>
        <v>0</v>
      </c>
      <c r="L266" s="44">
        <f t="shared" si="25"/>
        <v>631.30835265402561</v>
      </c>
      <c r="M266" s="44">
        <f t="shared" si="25"/>
        <v>4.0420083333333334</v>
      </c>
      <c r="N266" s="44">
        <f>N264+N265</f>
        <v>1958.6627526540271</v>
      </c>
      <c r="O266" s="44">
        <f t="shared" ref="O266:Y266" si="26">O264+O265</f>
        <v>3041.6999333333347</v>
      </c>
      <c r="P266" s="44">
        <f t="shared" si="26"/>
        <v>22.293066666666668</v>
      </c>
      <c r="Q266" s="44">
        <f t="shared" si="26"/>
        <v>675.69453333333331</v>
      </c>
      <c r="R266" s="44">
        <f t="shared" si="26"/>
        <v>2.217058333333334</v>
      </c>
      <c r="S266" s="44">
        <f t="shared" si="26"/>
        <v>1241.8788833333333</v>
      </c>
      <c r="T266" s="44">
        <f t="shared" si="26"/>
        <v>3.1666666666666669E-2</v>
      </c>
      <c r="U266" s="44">
        <f t="shared" si="26"/>
        <v>1070.2662083333337</v>
      </c>
      <c r="V266" s="44">
        <f t="shared" si="26"/>
        <v>6.5350000000000001</v>
      </c>
      <c r="W266" s="44">
        <f t="shared" si="26"/>
        <v>815.29934557829336</v>
      </c>
      <c r="X266" s="44">
        <f t="shared" si="26"/>
        <v>5.6282500000000022</v>
      </c>
      <c r="Y266" s="44">
        <f t="shared" si="26"/>
        <v>6844.8389039116291</v>
      </c>
      <c r="Z266" s="44"/>
      <c r="AA266" s="51"/>
      <c r="AB266" s="50"/>
      <c r="AD266" s="161" t="e">
        <f t="shared" si="21"/>
        <v>#DIV/0!</v>
      </c>
      <c r="AF266" s="32"/>
      <c r="AG266" s="32"/>
      <c r="AH266" s="32"/>
    </row>
    <row r="267" spans="1:35" hidden="1" x14ac:dyDescent="0.2">
      <c r="C267" s="44">
        <f>C262-C258</f>
        <v>-4308017.8772944305</v>
      </c>
      <c r="D267" s="49">
        <f t="shared" ref="D267:AC267" si="27">D262-D258</f>
        <v>-101668.53000000003</v>
      </c>
      <c r="E267" s="49">
        <f t="shared" si="27"/>
        <v>-1433.6000000000004</v>
      </c>
      <c r="F267" s="49">
        <f t="shared" si="27"/>
        <v>-254033.84529394109</v>
      </c>
      <c r="G267" s="49">
        <f t="shared" si="27"/>
        <v>-1922.5200000000002</v>
      </c>
      <c r="H267" s="49">
        <f t="shared" si="27"/>
        <v>-338759.44999999995</v>
      </c>
      <c r="I267" s="49">
        <f t="shared" si="27"/>
        <v>-25</v>
      </c>
      <c r="J267" s="49">
        <f t="shared" si="27"/>
        <v>60841.69000000001</v>
      </c>
      <c r="K267" s="49">
        <f t="shared" si="27"/>
        <v>0</v>
      </c>
      <c r="L267" s="49">
        <f t="shared" si="27"/>
        <v>-385437.54046606226</v>
      </c>
      <c r="M267" s="49">
        <f t="shared" si="27"/>
        <v>-4850.41</v>
      </c>
      <c r="N267" s="49">
        <f t="shared" si="27"/>
        <v>-1019057.6757600056</v>
      </c>
      <c r="O267" s="49">
        <f t="shared" si="27"/>
        <v>-1273966.4800000009</v>
      </c>
      <c r="P267" s="49">
        <f t="shared" si="27"/>
        <v>-26751.68</v>
      </c>
      <c r="Q267" s="49">
        <f t="shared" si="27"/>
        <v>-766773.199740335</v>
      </c>
      <c r="R267" s="49">
        <f t="shared" si="27"/>
        <v>-2660.4700000000003</v>
      </c>
      <c r="S267" s="49">
        <f t="shared" si="27"/>
        <v>-571681.20999999985</v>
      </c>
      <c r="T267" s="49">
        <f t="shared" si="27"/>
        <v>-38</v>
      </c>
      <c r="U267" s="49">
        <f t="shared" si="27"/>
        <v>-665839.75000000047</v>
      </c>
      <c r="V267" s="49">
        <f t="shared" si="27"/>
        <v>-7842</v>
      </c>
      <c r="W267" s="49">
        <f t="shared" si="27"/>
        <v>-620789.78813927271</v>
      </c>
      <c r="X267" s="49">
        <f t="shared" si="27"/>
        <v>-6753.9000000000015</v>
      </c>
      <c r="Y267" s="49">
        <f t="shared" si="27"/>
        <v>-3899050.4278796101</v>
      </c>
      <c r="Z267" s="49"/>
      <c r="AA267" s="49">
        <f t="shared" si="27"/>
        <v>-817312.62291558902</v>
      </c>
      <c r="AB267" s="49">
        <f t="shared" si="27"/>
        <v>340342.59686601302</v>
      </c>
      <c r="AC267" s="49">
        <f t="shared" si="27"/>
        <v>-476968.9703368363</v>
      </c>
      <c r="AD267" s="161">
        <f t="shared" si="21"/>
        <v>0</v>
      </c>
      <c r="AF267" s="32"/>
      <c r="AG267" s="32"/>
      <c r="AH267" s="32"/>
    </row>
    <row r="268" spans="1:35" hidden="1" x14ac:dyDescent="0.2"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51"/>
      <c r="AB268" s="50"/>
      <c r="AD268" s="161" t="e">
        <f t="shared" si="21"/>
        <v>#DIV/0!</v>
      </c>
      <c r="AF268" s="32"/>
      <c r="AG268" s="32"/>
      <c r="AH268" s="32"/>
    </row>
    <row r="269" spans="1:35" hidden="1" x14ac:dyDescent="0.2">
      <c r="B269" s="5" t="s">
        <v>278</v>
      </c>
      <c r="C269" s="44">
        <v>650686.36233194848</v>
      </c>
      <c r="D269" s="49">
        <v>151800.15999999997</v>
      </c>
      <c r="E269" s="49">
        <v>0</v>
      </c>
      <c r="F269" s="49">
        <v>0</v>
      </c>
      <c r="G269" s="49">
        <v>0</v>
      </c>
      <c r="H269" s="49">
        <v>78017.240000000005</v>
      </c>
      <c r="I269" s="49">
        <v>0</v>
      </c>
      <c r="J269" s="49"/>
      <c r="K269" s="49">
        <v>0</v>
      </c>
      <c r="L269" s="49">
        <v>108270.14000000003</v>
      </c>
      <c r="M269" s="49">
        <v>0</v>
      </c>
      <c r="N269" s="49">
        <v>338087.54</v>
      </c>
      <c r="O269" s="49">
        <v>1605.5</v>
      </c>
      <c r="P269" s="49">
        <v>0</v>
      </c>
      <c r="Q269" s="49">
        <v>31704.07</v>
      </c>
      <c r="R269" s="49">
        <v>0</v>
      </c>
      <c r="S269" s="49">
        <v>45809.59</v>
      </c>
      <c r="T269" s="49">
        <v>0</v>
      </c>
      <c r="U269" s="49"/>
      <c r="V269" s="49">
        <v>0</v>
      </c>
      <c r="W269" s="49">
        <v>230575.63000000006</v>
      </c>
      <c r="X269" s="49">
        <v>0</v>
      </c>
      <c r="Y269" s="49">
        <v>309694.7900000001</v>
      </c>
      <c r="Z269" s="49"/>
      <c r="AA269" s="54">
        <v>432151.76146869577</v>
      </c>
      <c r="AB269" s="55">
        <v>-865857.0357344622</v>
      </c>
      <c r="AC269" s="4">
        <v>-433705.27426576626</v>
      </c>
      <c r="AD269" s="161">
        <f t="shared" si="21"/>
        <v>0</v>
      </c>
      <c r="AF269" s="32"/>
      <c r="AG269" s="32"/>
      <c r="AH269" s="32"/>
    </row>
    <row r="270" spans="1:35" hidden="1" x14ac:dyDescent="0.2">
      <c r="C270" s="44">
        <v>3255557.9152850257</v>
      </c>
      <c r="D270" s="44">
        <v>149459.04</v>
      </c>
      <c r="E270" s="44">
        <v>0</v>
      </c>
      <c r="F270" s="44">
        <v>15974.584706058795</v>
      </c>
      <c r="G270" s="44">
        <v>0</v>
      </c>
      <c r="H270" s="44">
        <v>383112.43000000005</v>
      </c>
      <c r="I270" s="44">
        <v>0</v>
      </c>
      <c r="J270" s="44">
        <v>60841.69000000001</v>
      </c>
      <c r="K270" s="44">
        <v>0</v>
      </c>
      <c r="L270" s="44">
        <v>219822.34271876837</v>
      </c>
      <c r="M270" s="44">
        <v>0</v>
      </c>
      <c r="N270" s="44">
        <v>829210.08742482681</v>
      </c>
      <c r="O270" s="44">
        <v>1847187.9400000004</v>
      </c>
      <c r="P270" s="44">
        <v>0</v>
      </c>
      <c r="Q270" s="44">
        <v>12356.170259664985</v>
      </c>
      <c r="R270" s="44">
        <v>0</v>
      </c>
      <c r="S270" s="44">
        <v>660723.8600000001</v>
      </c>
      <c r="T270" s="44">
        <v>0</v>
      </c>
      <c r="U270" s="44">
        <v>444719.69999999995</v>
      </c>
      <c r="V270" s="44">
        <v>0</v>
      </c>
      <c r="W270" s="44">
        <v>119793.79655467924</v>
      </c>
      <c r="X270" s="44">
        <v>0</v>
      </c>
      <c r="Y270" s="44">
        <v>3084781.4668143457</v>
      </c>
      <c r="Z270" s="44"/>
      <c r="AA270" s="51">
        <v>934765.1434282338</v>
      </c>
      <c r="AB270" s="50">
        <v>-1593199.8480951211</v>
      </c>
      <c r="AC270" s="6">
        <v>-658433.638954147</v>
      </c>
      <c r="AD270" s="161">
        <f t="shared" si="21"/>
        <v>0</v>
      </c>
      <c r="AF270" s="32"/>
      <c r="AG270" s="32"/>
      <c r="AH270" s="32"/>
    </row>
    <row r="271" spans="1:35" hidden="1" x14ac:dyDescent="0.2">
      <c r="C271" s="44">
        <f>SUM(C269:C270)</f>
        <v>3906244.277616974</v>
      </c>
      <c r="D271" s="6">
        <f t="shared" ref="D271:AC271" si="28">SUM(D269:D270)</f>
        <v>301259.19999999995</v>
      </c>
      <c r="E271" s="6">
        <f t="shared" si="28"/>
        <v>0</v>
      </c>
      <c r="F271" s="6">
        <f t="shared" si="28"/>
        <v>15974.584706058795</v>
      </c>
      <c r="G271" s="6">
        <f t="shared" si="28"/>
        <v>0</v>
      </c>
      <c r="H271" s="6">
        <f t="shared" si="28"/>
        <v>461129.67000000004</v>
      </c>
      <c r="I271" s="6">
        <f t="shared" si="28"/>
        <v>0</v>
      </c>
      <c r="J271" s="6">
        <f t="shared" si="28"/>
        <v>60841.69000000001</v>
      </c>
      <c r="K271" s="6">
        <f t="shared" si="28"/>
        <v>0</v>
      </c>
      <c r="L271" s="6">
        <f t="shared" si="28"/>
        <v>328092.48271876841</v>
      </c>
      <c r="M271" s="6">
        <f t="shared" si="28"/>
        <v>0</v>
      </c>
      <c r="N271" s="6">
        <f t="shared" si="28"/>
        <v>1167297.6274248268</v>
      </c>
      <c r="O271" s="6">
        <f t="shared" si="28"/>
        <v>1848793.4400000004</v>
      </c>
      <c r="P271" s="6">
        <f t="shared" si="28"/>
        <v>0</v>
      </c>
      <c r="Q271" s="6">
        <f t="shared" si="28"/>
        <v>44060.240259664984</v>
      </c>
      <c r="R271" s="6">
        <f t="shared" si="28"/>
        <v>0</v>
      </c>
      <c r="S271" s="6">
        <f t="shared" si="28"/>
        <v>706533.45000000007</v>
      </c>
      <c r="T271" s="6">
        <f t="shared" si="28"/>
        <v>0</v>
      </c>
      <c r="U271" s="6">
        <f t="shared" si="28"/>
        <v>444719.69999999995</v>
      </c>
      <c r="V271" s="6">
        <f t="shared" si="28"/>
        <v>0</v>
      </c>
      <c r="W271" s="6">
        <f t="shared" si="28"/>
        <v>350369.42655467929</v>
      </c>
      <c r="X271" s="6">
        <f t="shared" si="28"/>
        <v>0</v>
      </c>
      <c r="Y271" s="6">
        <f t="shared" si="28"/>
        <v>3394476.2568143457</v>
      </c>
      <c r="AA271" s="6">
        <f t="shared" si="28"/>
        <v>1366916.9048969296</v>
      </c>
      <c r="AB271" s="6">
        <f t="shared" si="28"/>
        <v>-2459056.8838295834</v>
      </c>
      <c r="AC271" s="6">
        <f t="shared" si="28"/>
        <v>-1092138.9132199134</v>
      </c>
      <c r="AD271" s="161">
        <f t="shared" si="21"/>
        <v>0</v>
      </c>
      <c r="AF271" s="32"/>
      <c r="AG271" s="32"/>
      <c r="AH271" s="32"/>
    </row>
    <row r="272" spans="1:35" hidden="1" x14ac:dyDescent="0.2">
      <c r="C272" s="6">
        <v>651091.58231263689</v>
      </c>
      <c r="D272" s="6">
        <v>40315.300000000003</v>
      </c>
      <c r="E272" s="6">
        <v>0</v>
      </c>
      <c r="F272" s="6">
        <v>16563.55</v>
      </c>
      <c r="G272" s="50">
        <v>0</v>
      </c>
      <c r="H272" s="50">
        <v>75584.77</v>
      </c>
      <c r="I272" s="50">
        <v>0</v>
      </c>
      <c r="J272" s="50"/>
      <c r="K272" s="50">
        <v>0</v>
      </c>
      <c r="L272" s="50">
        <v>36470.099999999977</v>
      </c>
      <c r="M272" s="50">
        <v>0</v>
      </c>
      <c r="N272" s="50">
        <v>168933.71999999997</v>
      </c>
      <c r="O272" s="50">
        <v>22322.639999999999</v>
      </c>
      <c r="P272" s="50">
        <v>0</v>
      </c>
      <c r="Q272" s="50">
        <v>124973.78</v>
      </c>
      <c r="R272" s="50">
        <v>0</v>
      </c>
      <c r="S272" s="50">
        <v>24415.46</v>
      </c>
      <c r="T272" s="50">
        <v>0</v>
      </c>
      <c r="U272" s="50">
        <v>33151.130000000005</v>
      </c>
      <c r="V272" s="50">
        <v>0</v>
      </c>
      <c r="W272" s="50">
        <v>106489.36000000002</v>
      </c>
      <c r="X272" s="50">
        <v>0</v>
      </c>
      <c r="Y272" s="56">
        <v>311352.37</v>
      </c>
      <c r="Z272" s="56"/>
      <c r="AA272" s="50">
        <v>432151.76146869577</v>
      </c>
      <c r="AB272" s="56">
        <v>-865857.0357344622</v>
      </c>
      <c r="AC272" s="6">
        <v>-433705.27426576626</v>
      </c>
      <c r="AD272" s="161">
        <f t="shared" si="21"/>
        <v>0</v>
      </c>
      <c r="AF272" s="32"/>
      <c r="AG272" s="32"/>
      <c r="AH272" s="32"/>
    </row>
    <row r="273" spans="2:34" hidden="1" x14ac:dyDescent="0.2">
      <c r="C273" s="44">
        <f>SUM(C271:C272)</f>
        <v>4557335.859929611</v>
      </c>
      <c r="D273" s="44">
        <f t="shared" ref="D273:AC273" si="29">SUM(D271:D272)</f>
        <v>341574.49999999994</v>
      </c>
      <c r="E273" s="44">
        <f t="shared" si="29"/>
        <v>0</v>
      </c>
      <c r="F273" s="44">
        <f t="shared" si="29"/>
        <v>32538.134706058794</v>
      </c>
      <c r="G273" s="44">
        <f t="shared" si="29"/>
        <v>0</v>
      </c>
      <c r="H273" s="44">
        <f t="shared" si="29"/>
        <v>536714.44000000006</v>
      </c>
      <c r="I273" s="44">
        <f t="shared" si="29"/>
        <v>0</v>
      </c>
      <c r="J273" s="44">
        <f t="shared" si="29"/>
        <v>60841.69000000001</v>
      </c>
      <c r="K273" s="44">
        <f t="shared" si="29"/>
        <v>0</v>
      </c>
      <c r="L273" s="44">
        <f t="shared" si="29"/>
        <v>364562.58271876839</v>
      </c>
      <c r="M273" s="44">
        <f t="shared" si="29"/>
        <v>0</v>
      </c>
      <c r="N273" s="44">
        <f t="shared" si="29"/>
        <v>1336231.3474248268</v>
      </c>
      <c r="O273" s="44">
        <f t="shared" si="29"/>
        <v>1871116.0800000003</v>
      </c>
      <c r="P273" s="44">
        <f t="shared" si="29"/>
        <v>0</v>
      </c>
      <c r="Q273" s="44">
        <f t="shared" si="29"/>
        <v>169034.02025966498</v>
      </c>
      <c r="R273" s="44">
        <f t="shared" si="29"/>
        <v>0</v>
      </c>
      <c r="S273" s="44">
        <f t="shared" si="29"/>
        <v>730948.91</v>
      </c>
      <c r="T273" s="44">
        <f t="shared" si="29"/>
        <v>0</v>
      </c>
      <c r="U273" s="44">
        <f t="shared" si="29"/>
        <v>477870.82999999996</v>
      </c>
      <c r="V273" s="44">
        <f t="shared" si="29"/>
        <v>0</v>
      </c>
      <c r="W273" s="44">
        <f t="shared" si="29"/>
        <v>456858.78655467927</v>
      </c>
      <c r="X273" s="44">
        <f t="shared" si="29"/>
        <v>0</v>
      </c>
      <c r="Y273" s="44">
        <f t="shared" si="29"/>
        <v>3705828.6268143458</v>
      </c>
      <c r="Z273" s="44"/>
      <c r="AA273" s="44">
        <f t="shared" si="29"/>
        <v>1799068.6663656253</v>
      </c>
      <c r="AB273" s="44">
        <f t="shared" si="29"/>
        <v>-3324913.9195640455</v>
      </c>
      <c r="AC273" s="44">
        <f t="shared" si="29"/>
        <v>-1525844.1874856795</v>
      </c>
      <c r="AD273" s="161">
        <f t="shared" si="21"/>
        <v>0</v>
      </c>
      <c r="AF273" s="32"/>
      <c r="AG273" s="32"/>
      <c r="AH273" s="32"/>
    </row>
    <row r="274" spans="2:34" hidden="1" x14ac:dyDescent="0.2">
      <c r="C274" s="44">
        <v>3908950.6947038504</v>
      </c>
      <c r="D274" s="44">
        <v>176009.57999999993</v>
      </c>
      <c r="E274" s="44">
        <v>0</v>
      </c>
      <c r="F274" s="44">
        <v>15974.580000000002</v>
      </c>
      <c r="G274" s="44">
        <v>0</v>
      </c>
      <c r="H274" s="44">
        <v>426453.25000000006</v>
      </c>
      <c r="I274" s="44">
        <v>0</v>
      </c>
      <c r="J274" s="44">
        <v>60841.69000000001</v>
      </c>
      <c r="K274" s="44">
        <v>0</v>
      </c>
      <c r="L274" s="44">
        <v>326730.09271876811</v>
      </c>
      <c r="M274" s="44">
        <v>0</v>
      </c>
      <c r="N274" s="44">
        <v>1006009.1927187679</v>
      </c>
      <c r="O274" s="44">
        <v>1977579.0900000005</v>
      </c>
      <c r="P274" s="44">
        <v>0</v>
      </c>
      <c r="Q274" s="44">
        <v>43866.780259665087</v>
      </c>
      <c r="R274" s="44">
        <v>0</v>
      </c>
      <c r="S274" s="44">
        <v>705635.26000000013</v>
      </c>
      <c r="T274" s="44">
        <v>0</v>
      </c>
      <c r="U274" s="44">
        <v>444719.69999999995</v>
      </c>
      <c r="V274" s="44">
        <v>0</v>
      </c>
      <c r="W274" s="44">
        <v>392426.76655467926</v>
      </c>
      <c r="X274" s="44">
        <v>0</v>
      </c>
      <c r="Y274" s="44">
        <v>3564227.5968143428</v>
      </c>
      <c r="Z274" s="44"/>
      <c r="AA274" s="44">
        <v>1561335.1168601427</v>
      </c>
      <c r="AB274" s="44">
        <v>-2222621.2116894061</v>
      </c>
      <c r="AC274" s="44">
        <v>-661286.09482926212</v>
      </c>
      <c r="AD274" s="161">
        <f t="shared" si="21"/>
        <v>0</v>
      </c>
      <c r="AF274" s="32"/>
      <c r="AG274" s="32"/>
      <c r="AH274" s="32"/>
    </row>
    <row r="275" spans="2:34" hidden="1" x14ac:dyDescent="0.2">
      <c r="C275" s="44">
        <v>651091.58231263689</v>
      </c>
      <c r="D275" s="44">
        <v>40315.300000000003</v>
      </c>
      <c r="E275" s="44">
        <v>0</v>
      </c>
      <c r="F275" s="44">
        <v>16563.55</v>
      </c>
      <c r="G275" s="44">
        <v>0</v>
      </c>
      <c r="H275" s="44">
        <v>75584.77</v>
      </c>
      <c r="I275" s="44">
        <v>0</v>
      </c>
      <c r="J275" s="44"/>
      <c r="K275" s="44">
        <v>0</v>
      </c>
      <c r="L275" s="44">
        <v>36470.099999999977</v>
      </c>
      <c r="M275" s="44">
        <v>0</v>
      </c>
      <c r="N275" s="44">
        <v>168933.71999999997</v>
      </c>
      <c r="O275" s="44">
        <v>22322.639999999999</v>
      </c>
      <c r="P275" s="44">
        <v>0</v>
      </c>
      <c r="Q275" s="44">
        <v>124973.78</v>
      </c>
      <c r="R275" s="44">
        <v>0</v>
      </c>
      <c r="S275" s="44">
        <v>24415.46</v>
      </c>
      <c r="T275" s="44">
        <v>0</v>
      </c>
      <c r="U275" s="44">
        <v>33151.130000000005</v>
      </c>
      <c r="V275" s="44">
        <v>0</v>
      </c>
      <c r="W275" s="44">
        <v>106489.36000000002</v>
      </c>
      <c r="X275" s="44">
        <v>0</v>
      </c>
      <c r="Y275" s="44">
        <v>311352.37</v>
      </c>
      <c r="Z275" s="44"/>
      <c r="AA275" s="44">
        <v>432151.76146869577</v>
      </c>
      <c r="AB275" s="44">
        <v>-865857.0357344622</v>
      </c>
      <c r="AC275" s="44">
        <v>-433705.27426576626</v>
      </c>
      <c r="AD275" s="161">
        <f t="shared" si="21"/>
        <v>0</v>
      </c>
      <c r="AF275" s="32"/>
      <c r="AG275" s="32"/>
      <c r="AH275" s="32"/>
    </row>
    <row r="276" spans="2:34" hidden="1" x14ac:dyDescent="0.2">
      <c r="C276" s="44">
        <v>3906007.8053693334</v>
      </c>
      <c r="D276" s="44">
        <v>176009.57999999993</v>
      </c>
      <c r="E276" s="44">
        <v>0</v>
      </c>
      <c r="F276" s="44">
        <v>15974.580000000002</v>
      </c>
      <c r="G276" s="44">
        <v>0</v>
      </c>
      <c r="H276" s="44">
        <v>426453.25000000006</v>
      </c>
      <c r="I276" s="44">
        <v>0</v>
      </c>
      <c r="J276" s="44">
        <v>60841.69000000001</v>
      </c>
      <c r="K276" s="44">
        <v>0</v>
      </c>
      <c r="L276" s="44">
        <v>326730.09271876811</v>
      </c>
      <c r="M276" s="44">
        <v>0</v>
      </c>
      <c r="N276" s="44">
        <v>1006009.1927187679</v>
      </c>
      <c r="O276" s="44">
        <v>1977579.0900000005</v>
      </c>
      <c r="P276" s="44">
        <v>0</v>
      </c>
      <c r="Q276" s="44">
        <v>43866.780259665087</v>
      </c>
      <c r="R276" s="44">
        <v>0</v>
      </c>
      <c r="S276" s="44">
        <v>705635.26000000013</v>
      </c>
      <c r="T276" s="44">
        <v>0</v>
      </c>
      <c r="U276" s="44">
        <v>444719.69999999995</v>
      </c>
      <c r="V276" s="44">
        <v>0</v>
      </c>
      <c r="W276" s="44">
        <v>392426.76655467926</v>
      </c>
      <c r="X276" s="44">
        <v>0</v>
      </c>
      <c r="Y276" s="44">
        <v>3564227.5968143428</v>
      </c>
      <c r="Z276" s="44"/>
      <c r="AA276" s="44">
        <v>1558392.2275256254</v>
      </c>
      <c r="AB276" s="44">
        <v>-2222621.2116894061</v>
      </c>
      <c r="AC276" s="44">
        <v>-664228.98416377942</v>
      </c>
      <c r="AD276" s="161">
        <f t="shared" si="21"/>
        <v>0</v>
      </c>
      <c r="AF276" s="32"/>
      <c r="AG276" s="32"/>
      <c r="AH276" s="32"/>
    </row>
    <row r="277" spans="2:34" hidden="1" x14ac:dyDescent="0.2">
      <c r="C277" s="44">
        <f>SUM(C275:C276)</f>
        <v>4557099.3876819704</v>
      </c>
      <c r="D277" s="44">
        <f t="shared" ref="D277:AC277" si="30">SUM(D275:D276)</f>
        <v>216324.87999999995</v>
      </c>
      <c r="E277" s="44">
        <f t="shared" si="30"/>
        <v>0</v>
      </c>
      <c r="F277" s="44">
        <f t="shared" si="30"/>
        <v>32538.13</v>
      </c>
      <c r="G277" s="44">
        <f t="shared" si="30"/>
        <v>0</v>
      </c>
      <c r="H277" s="44">
        <f t="shared" si="30"/>
        <v>502038.02000000008</v>
      </c>
      <c r="I277" s="44">
        <f t="shared" si="30"/>
        <v>0</v>
      </c>
      <c r="J277" s="44">
        <f t="shared" si="30"/>
        <v>60841.69000000001</v>
      </c>
      <c r="K277" s="44">
        <f t="shared" si="30"/>
        <v>0</v>
      </c>
      <c r="L277" s="44">
        <f t="shared" si="30"/>
        <v>363200.19271876808</v>
      </c>
      <c r="M277" s="44">
        <f t="shared" si="30"/>
        <v>0</v>
      </c>
      <c r="N277" s="44">
        <f t="shared" si="30"/>
        <v>1174942.9127187678</v>
      </c>
      <c r="O277" s="44">
        <f t="shared" si="30"/>
        <v>1999901.7300000004</v>
      </c>
      <c r="P277" s="44">
        <f t="shared" si="30"/>
        <v>0</v>
      </c>
      <c r="Q277" s="44">
        <f t="shared" si="30"/>
        <v>168840.56025966507</v>
      </c>
      <c r="R277" s="44">
        <f t="shared" si="30"/>
        <v>0</v>
      </c>
      <c r="S277" s="44">
        <f t="shared" si="30"/>
        <v>730050.72000000009</v>
      </c>
      <c r="T277" s="44">
        <f t="shared" si="30"/>
        <v>0</v>
      </c>
      <c r="U277" s="44">
        <f t="shared" si="30"/>
        <v>477870.82999999996</v>
      </c>
      <c r="V277" s="44">
        <f t="shared" si="30"/>
        <v>0</v>
      </c>
      <c r="W277" s="44">
        <f t="shared" si="30"/>
        <v>498916.12655467924</v>
      </c>
      <c r="X277" s="44">
        <f t="shared" si="30"/>
        <v>0</v>
      </c>
      <c r="Y277" s="44">
        <f t="shared" si="30"/>
        <v>3875579.9668143429</v>
      </c>
      <c r="Z277" s="44"/>
      <c r="AA277" s="44">
        <f t="shared" si="30"/>
        <v>1990543.9889943211</v>
      </c>
      <c r="AB277" s="44">
        <f t="shared" si="30"/>
        <v>-3088478.2474238682</v>
      </c>
      <c r="AC277" s="44">
        <f t="shared" si="30"/>
        <v>-1097934.2584295457</v>
      </c>
      <c r="AD277" s="161">
        <f t="shared" si="21"/>
        <v>0</v>
      </c>
      <c r="AF277" s="32"/>
      <c r="AG277" s="32"/>
      <c r="AH277" s="32"/>
    </row>
    <row r="278" spans="2:34" hidden="1" x14ac:dyDescent="0.2">
      <c r="C278" s="44"/>
      <c r="D278" s="50">
        <f>D258/1000</f>
        <v>402.92773</v>
      </c>
      <c r="E278" s="50">
        <f t="shared" ref="E278:Y278" si="31">E258/1000</f>
        <v>1.4336000000000004</v>
      </c>
      <c r="F278" s="50">
        <f t="shared" si="31"/>
        <v>270.00842999999986</v>
      </c>
      <c r="G278" s="50">
        <f t="shared" si="31"/>
        <v>1.9225200000000002</v>
      </c>
      <c r="H278" s="50">
        <f t="shared" si="31"/>
        <v>799.88912000000005</v>
      </c>
      <c r="I278" s="50">
        <f t="shared" si="31"/>
        <v>2.5000000000000001E-2</v>
      </c>
      <c r="J278" s="50">
        <f t="shared" si="31"/>
        <v>0</v>
      </c>
      <c r="K278" s="50">
        <f t="shared" si="31"/>
        <v>0</v>
      </c>
      <c r="L278" s="50">
        <f t="shared" si="31"/>
        <v>713.53002318483072</v>
      </c>
      <c r="M278" s="50">
        <f t="shared" si="31"/>
        <v>4.8504100000000001</v>
      </c>
      <c r="N278" s="50">
        <f t="shared" si="31"/>
        <v>2186.3553031848323</v>
      </c>
      <c r="O278" s="50">
        <f t="shared" si="31"/>
        <v>3122.7599200000013</v>
      </c>
      <c r="P278" s="50">
        <f t="shared" si="31"/>
        <v>26.75168</v>
      </c>
      <c r="Q278" s="50">
        <f t="shared" si="31"/>
        <v>810.83344</v>
      </c>
      <c r="R278" s="50">
        <f t="shared" si="31"/>
        <v>2.6604700000000001</v>
      </c>
      <c r="S278" s="50">
        <f t="shared" si="31"/>
        <v>1278.2146599999999</v>
      </c>
      <c r="T278" s="50">
        <f t="shared" si="31"/>
        <v>3.7999999999999999E-2</v>
      </c>
      <c r="U278" s="50">
        <f t="shared" si="31"/>
        <v>1110.5594500000004</v>
      </c>
      <c r="V278" s="50">
        <f t="shared" si="31"/>
        <v>7.8419999999999996</v>
      </c>
      <c r="W278" s="50">
        <f t="shared" si="31"/>
        <v>971.15921469395198</v>
      </c>
      <c r="X278" s="50">
        <f t="shared" si="31"/>
        <v>6.7539000000000016</v>
      </c>
      <c r="Y278" s="50">
        <f t="shared" si="31"/>
        <v>7293.5266846939558</v>
      </c>
      <c r="Z278" s="50"/>
      <c r="AA278" s="50"/>
      <c r="AB278" s="50"/>
      <c r="AD278" s="161" t="e">
        <f t="shared" si="21"/>
        <v>#DIV/0!</v>
      </c>
      <c r="AF278" s="32"/>
      <c r="AG278" s="32"/>
      <c r="AH278" s="32"/>
    </row>
    <row r="279" spans="2:34" hidden="1" x14ac:dyDescent="0.2">
      <c r="C279" s="44"/>
      <c r="D279" s="50">
        <f>D265*1.2</f>
        <v>34.799999999999997</v>
      </c>
      <c r="E279" s="50">
        <f t="shared" ref="E279:Y279" si="32">E265*1.2</f>
        <v>0</v>
      </c>
      <c r="F279" s="50">
        <f t="shared" si="32"/>
        <v>0</v>
      </c>
      <c r="G279" s="50">
        <f t="shared" si="32"/>
        <v>0</v>
      </c>
      <c r="H279" s="50">
        <f t="shared" si="32"/>
        <v>85.2</v>
      </c>
      <c r="I279" s="50">
        <f t="shared" si="32"/>
        <v>0</v>
      </c>
      <c r="J279" s="50">
        <f t="shared" si="32"/>
        <v>0</v>
      </c>
      <c r="K279" s="50">
        <f t="shared" si="32"/>
        <v>0</v>
      </c>
      <c r="L279" s="50">
        <f t="shared" si="32"/>
        <v>44.04</v>
      </c>
      <c r="M279" s="50">
        <f t="shared" si="32"/>
        <v>0</v>
      </c>
      <c r="N279" s="50">
        <f t="shared" si="32"/>
        <v>164.04</v>
      </c>
      <c r="O279" s="50">
        <f t="shared" si="32"/>
        <v>527.28</v>
      </c>
      <c r="P279" s="50">
        <f t="shared" si="32"/>
        <v>0</v>
      </c>
      <c r="Q279" s="50">
        <f t="shared" si="32"/>
        <v>0</v>
      </c>
      <c r="R279" s="50">
        <f t="shared" si="32"/>
        <v>0</v>
      </c>
      <c r="S279" s="50">
        <f t="shared" si="32"/>
        <v>212.04</v>
      </c>
      <c r="T279" s="50">
        <f t="shared" si="32"/>
        <v>0</v>
      </c>
      <c r="U279" s="50">
        <f t="shared" si="32"/>
        <v>173.76000000000002</v>
      </c>
      <c r="V279" s="50">
        <f t="shared" si="32"/>
        <v>0</v>
      </c>
      <c r="W279" s="50">
        <f t="shared" si="32"/>
        <v>7.1999999999999993</v>
      </c>
      <c r="X279" s="50">
        <f t="shared" si="32"/>
        <v>0</v>
      </c>
      <c r="Y279" s="50">
        <f t="shared" si="32"/>
        <v>920.27999999999986</v>
      </c>
      <c r="Z279" s="50"/>
      <c r="AA279" s="50"/>
      <c r="AB279" s="50"/>
      <c r="AD279" s="161" t="e">
        <f t="shared" si="21"/>
        <v>#DIV/0!</v>
      </c>
      <c r="AF279" s="32"/>
      <c r="AG279" s="32"/>
      <c r="AH279" s="32"/>
    </row>
    <row r="280" spans="2:34" hidden="1" x14ac:dyDescent="0.2">
      <c r="C280" s="44"/>
      <c r="D280" s="50">
        <f>D278+D279</f>
        <v>437.72773000000001</v>
      </c>
      <c r="E280" s="50">
        <f t="shared" ref="E280:Y280" si="33">E278+E279</f>
        <v>1.4336000000000004</v>
      </c>
      <c r="F280" s="50">
        <f t="shared" si="33"/>
        <v>270.00842999999986</v>
      </c>
      <c r="G280" s="50">
        <f t="shared" si="33"/>
        <v>1.9225200000000002</v>
      </c>
      <c r="H280" s="50">
        <f t="shared" si="33"/>
        <v>885.08912000000009</v>
      </c>
      <c r="I280" s="50">
        <f t="shared" si="33"/>
        <v>2.5000000000000001E-2</v>
      </c>
      <c r="J280" s="50">
        <f t="shared" si="33"/>
        <v>0</v>
      </c>
      <c r="K280" s="50">
        <f t="shared" si="33"/>
        <v>0</v>
      </c>
      <c r="L280" s="50">
        <f t="shared" si="33"/>
        <v>757.57002318483069</v>
      </c>
      <c r="M280" s="50">
        <f t="shared" si="33"/>
        <v>4.8504100000000001</v>
      </c>
      <c r="N280" s="50">
        <f t="shared" si="33"/>
        <v>2350.3953031848323</v>
      </c>
      <c r="O280" s="50">
        <f t="shared" si="33"/>
        <v>3650.0399200000011</v>
      </c>
      <c r="P280" s="50">
        <f t="shared" si="33"/>
        <v>26.75168</v>
      </c>
      <c r="Q280" s="50">
        <f t="shared" si="33"/>
        <v>810.83344</v>
      </c>
      <c r="R280" s="50">
        <f t="shared" si="33"/>
        <v>2.6604700000000001</v>
      </c>
      <c r="S280" s="50">
        <f t="shared" si="33"/>
        <v>1490.2546599999998</v>
      </c>
      <c r="T280" s="50">
        <f t="shared" si="33"/>
        <v>3.7999999999999999E-2</v>
      </c>
      <c r="U280" s="50">
        <f t="shared" si="33"/>
        <v>1284.3194500000004</v>
      </c>
      <c r="V280" s="50">
        <f t="shared" si="33"/>
        <v>7.8419999999999996</v>
      </c>
      <c r="W280" s="50">
        <f t="shared" si="33"/>
        <v>978.35921469395203</v>
      </c>
      <c r="X280" s="50">
        <f t="shared" si="33"/>
        <v>6.7539000000000016</v>
      </c>
      <c r="Y280" s="50">
        <f t="shared" si="33"/>
        <v>8213.8066846939564</v>
      </c>
      <c r="Z280" s="50"/>
      <c r="AA280" s="50"/>
      <c r="AB280" s="50"/>
      <c r="AD280" s="161" t="e">
        <f t="shared" si="21"/>
        <v>#DIV/0!</v>
      </c>
      <c r="AF280" s="32"/>
      <c r="AG280" s="32"/>
      <c r="AH280" s="32"/>
    </row>
    <row r="281" spans="2:34" s="4" customFormat="1" hidden="1" x14ac:dyDescent="0.2">
      <c r="B281" s="5"/>
      <c r="C281" s="49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D281" s="161" t="e">
        <f t="shared" si="21"/>
        <v>#DIV/0!</v>
      </c>
      <c r="AF281" s="32"/>
      <c r="AG281" s="32"/>
      <c r="AH281" s="32"/>
    </row>
    <row r="282" spans="2:34" s="4" customFormat="1" hidden="1" x14ac:dyDescent="0.2">
      <c r="B282" s="5"/>
      <c r="C282" s="5">
        <v>3255557.9152850257</v>
      </c>
      <c r="D282" s="5">
        <v>149459.04</v>
      </c>
      <c r="E282" s="49">
        <v>0</v>
      </c>
      <c r="F282" s="55">
        <v>15974.584706058795</v>
      </c>
      <c r="G282" s="55">
        <v>0</v>
      </c>
      <c r="H282" s="55">
        <v>383112.43000000005</v>
      </c>
      <c r="I282" s="55">
        <v>0</v>
      </c>
      <c r="J282" s="55">
        <v>60841.69000000001</v>
      </c>
      <c r="K282" s="55">
        <v>0</v>
      </c>
      <c r="L282" s="55">
        <v>219822.34271876837</v>
      </c>
      <c r="M282" s="55">
        <v>0</v>
      </c>
      <c r="N282" s="55">
        <v>829210.08742482681</v>
      </c>
      <c r="O282" s="55">
        <v>1847187.9400000004</v>
      </c>
      <c r="P282" s="55">
        <v>0</v>
      </c>
      <c r="Q282" s="55">
        <v>12356.170259664985</v>
      </c>
      <c r="R282" s="55">
        <v>0</v>
      </c>
      <c r="S282" s="55">
        <v>660723.8600000001</v>
      </c>
      <c r="T282" s="55">
        <v>0</v>
      </c>
      <c r="U282" s="55">
        <v>444719.69999999995</v>
      </c>
      <c r="V282" s="55">
        <v>0</v>
      </c>
      <c r="W282" s="55">
        <v>119793.79655467924</v>
      </c>
      <c r="X282" s="55">
        <v>0</v>
      </c>
      <c r="Y282" s="55">
        <v>3084781.4668143457</v>
      </c>
      <c r="Z282" s="55"/>
      <c r="AA282" s="55">
        <v>934765.1434282338</v>
      </c>
      <c r="AB282" s="55">
        <v>-1593199.8480951211</v>
      </c>
      <c r="AC282" s="55">
        <v>-658433.638954147</v>
      </c>
      <c r="AD282" s="161">
        <f t="shared" si="21"/>
        <v>0</v>
      </c>
      <c r="AF282" s="32"/>
      <c r="AG282" s="32"/>
      <c r="AH282" s="32"/>
    </row>
    <row r="283" spans="2:34" s="4" customFormat="1" hidden="1" x14ac:dyDescent="0.2">
      <c r="B283" s="5" t="s">
        <v>328</v>
      </c>
      <c r="C283" s="49">
        <v>650449.89008430846</v>
      </c>
      <c r="D283" s="4">
        <v>26550.539999999997</v>
      </c>
      <c r="E283" s="4">
        <v>0</v>
      </c>
      <c r="F283" s="4">
        <v>0</v>
      </c>
      <c r="G283" s="4">
        <v>0</v>
      </c>
      <c r="H283" s="4">
        <v>43340.820000000007</v>
      </c>
      <c r="I283" s="4">
        <v>0</v>
      </c>
      <c r="K283" s="4">
        <v>0</v>
      </c>
      <c r="L283" s="4">
        <v>106907.74999999996</v>
      </c>
      <c r="M283" s="4">
        <v>0</v>
      </c>
      <c r="N283" s="4">
        <v>176799.10999999996</v>
      </c>
      <c r="O283" s="4">
        <v>130391.14999999998</v>
      </c>
      <c r="P283" s="4">
        <v>0</v>
      </c>
      <c r="Q283" s="4">
        <v>31510.61</v>
      </c>
      <c r="R283" s="4">
        <v>0</v>
      </c>
      <c r="S283" s="4">
        <v>44911.4</v>
      </c>
      <c r="T283" s="4">
        <v>0</v>
      </c>
      <c r="V283" s="4">
        <v>0</v>
      </c>
      <c r="W283" s="4">
        <v>272632.96999999997</v>
      </c>
      <c r="X283" s="4">
        <v>0</v>
      </c>
      <c r="Y283" s="4">
        <v>479446.12999999995</v>
      </c>
      <c r="AA283" s="4">
        <v>432151.76146869577</v>
      </c>
      <c r="AB283" s="4">
        <v>-865857.0357344622</v>
      </c>
      <c r="AC283" s="4">
        <v>-433705.27426576626</v>
      </c>
      <c r="AD283" s="161">
        <f t="shared" si="21"/>
        <v>0</v>
      </c>
      <c r="AF283" s="32"/>
      <c r="AG283" s="32"/>
      <c r="AH283" s="32"/>
    </row>
    <row r="284" spans="2:34" hidden="1" x14ac:dyDescent="0.2">
      <c r="B284" s="5" t="s">
        <v>329</v>
      </c>
      <c r="C284" s="5">
        <f t="shared" ref="C284:AA284" si="34">SUM(C282:C283)</f>
        <v>3906007.8053693343</v>
      </c>
      <c r="D284" s="5">
        <f t="shared" si="34"/>
        <v>176009.58000000002</v>
      </c>
      <c r="E284" s="5">
        <f t="shared" si="34"/>
        <v>0</v>
      </c>
      <c r="F284" s="5">
        <f t="shared" si="34"/>
        <v>15974.584706058795</v>
      </c>
      <c r="G284" s="5">
        <f t="shared" si="34"/>
        <v>0</v>
      </c>
      <c r="H284" s="5">
        <f t="shared" si="34"/>
        <v>426453.25000000006</v>
      </c>
      <c r="I284" s="5">
        <f t="shared" si="34"/>
        <v>0</v>
      </c>
      <c r="J284" s="5">
        <f t="shared" si="34"/>
        <v>60841.69000000001</v>
      </c>
      <c r="K284" s="5">
        <f t="shared" si="34"/>
        <v>0</v>
      </c>
      <c r="L284" s="5">
        <f t="shared" si="34"/>
        <v>326730.09271876834</v>
      </c>
      <c r="M284" s="5">
        <f t="shared" si="34"/>
        <v>0</v>
      </c>
      <c r="N284" s="5">
        <f t="shared" si="34"/>
        <v>1006009.1974248268</v>
      </c>
      <c r="O284" s="5">
        <f t="shared" si="34"/>
        <v>1977579.0900000003</v>
      </c>
      <c r="P284" s="5">
        <f t="shared" si="34"/>
        <v>0</v>
      </c>
      <c r="Q284" s="5">
        <f t="shared" si="34"/>
        <v>43866.780259664985</v>
      </c>
      <c r="R284" s="5">
        <f t="shared" si="34"/>
        <v>0</v>
      </c>
      <c r="S284" s="5">
        <f t="shared" si="34"/>
        <v>705635.26000000013</v>
      </c>
      <c r="T284" s="5">
        <f t="shared" si="34"/>
        <v>0</v>
      </c>
      <c r="U284" s="5">
        <f t="shared" si="34"/>
        <v>444719.69999999995</v>
      </c>
      <c r="V284" s="5">
        <f t="shared" si="34"/>
        <v>0</v>
      </c>
      <c r="W284" s="5">
        <f t="shared" si="34"/>
        <v>392426.7665546792</v>
      </c>
      <c r="X284" s="5">
        <f t="shared" si="34"/>
        <v>0</v>
      </c>
      <c r="Y284" s="5">
        <f t="shared" si="34"/>
        <v>3564227.5968143456</v>
      </c>
      <c r="Z284" s="5"/>
      <c r="AA284" s="5">
        <f t="shared" si="34"/>
        <v>1366916.9048969296</v>
      </c>
      <c r="AB284" s="5">
        <f>SUM(AB282:AB283)</f>
        <v>-2459056.8838295834</v>
      </c>
      <c r="AC284" s="5">
        <f>SUM(AC282:AC283)</f>
        <v>-1092138.9132199134</v>
      </c>
      <c r="AD284" s="161">
        <f t="shared" si="21"/>
        <v>0</v>
      </c>
      <c r="AF284" s="32"/>
      <c r="AG284" s="32"/>
      <c r="AH284" s="32"/>
    </row>
    <row r="285" spans="2:34" hidden="1" x14ac:dyDescent="0.2">
      <c r="C285" s="44"/>
      <c r="AA285" s="44"/>
      <c r="AD285" s="161" t="e">
        <f t="shared" si="21"/>
        <v>#DIV/0!</v>
      </c>
      <c r="AF285" s="32"/>
      <c r="AG285" s="32"/>
      <c r="AH285" s="32"/>
    </row>
    <row r="286" spans="2:34" hidden="1" x14ac:dyDescent="0.2">
      <c r="B286" s="5" t="s">
        <v>330</v>
      </c>
      <c r="C286" s="49">
        <v>5419141.8466119599</v>
      </c>
      <c r="D286" s="4">
        <v>250674.17999999991</v>
      </c>
      <c r="E286" s="4">
        <v>0</v>
      </c>
      <c r="F286" s="4">
        <v>130969.11000000002</v>
      </c>
      <c r="G286" s="4">
        <v>0</v>
      </c>
      <c r="H286" s="4">
        <v>519661.01000000013</v>
      </c>
      <c r="I286" s="4">
        <v>0</v>
      </c>
      <c r="J286" s="4">
        <v>60841.69000000001</v>
      </c>
      <c r="K286" s="4">
        <v>0</v>
      </c>
      <c r="L286" s="4">
        <v>507540.22271876805</v>
      </c>
      <c r="M286" s="4">
        <v>0</v>
      </c>
      <c r="N286" s="4">
        <v>1469686.212718768</v>
      </c>
      <c r="O286" s="4">
        <v>2060862.9900000005</v>
      </c>
      <c r="P286" s="4">
        <v>0</v>
      </c>
      <c r="Q286" s="4">
        <v>197836.25025966487</v>
      </c>
      <c r="R286" s="4">
        <v>0</v>
      </c>
      <c r="S286" s="4">
        <v>796650.20000000007</v>
      </c>
      <c r="T286" s="4">
        <v>0</v>
      </c>
      <c r="U286" s="4">
        <v>505420.07999999996</v>
      </c>
      <c r="V286" s="4">
        <v>0</v>
      </c>
      <c r="W286" s="4">
        <v>595677.36655467935</v>
      </c>
      <c r="X286" s="4">
        <v>0</v>
      </c>
      <c r="Y286" s="49">
        <v>4156446.8868143437</v>
      </c>
      <c r="Z286" s="49"/>
      <c r="AA286" s="4">
        <v>1925734.6448738859</v>
      </c>
      <c r="AB286" s="4">
        <v>-2132725.8977950416</v>
      </c>
      <c r="AC286" s="4">
        <v>-206991.25292115426</v>
      </c>
      <c r="AD286" s="161">
        <f t="shared" si="21"/>
        <v>0</v>
      </c>
      <c r="AF286" s="32"/>
      <c r="AG286" s="32"/>
      <c r="AH286" s="32"/>
    </row>
    <row r="287" spans="2:34" hidden="1" x14ac:dyDescent="0.2">
      <c r="C287" s="49">
        <v>3212105.8047672887</v>
      </c>
      <c r="D287" s="4">
        <v>6148.7500000000045</v>
      </c>
      <c r="E287" s="4">
        <v>0</v>
      </c>
      <c r="F287" s="4">
        <v>66628.28</v>
      </c>
      <c r="G287" s="4">
        <v>0</v>
      </c>
      <c r="H287" s="4">
        <v>38846.22</v>
      </c>
      <c r="I287" s="4">
        <v>0</v>
      </c>
      <c r="J287" s="4">
        <v>0</v>
      </c>
      <c r="K287" s="4">
        <v>0</v>
      </c>
      <c r="L287" s="4">
        <v>67813.641999999993</v>
      </c>
      <c r="M287" s="4">
        <v>0</v>
      </c>
      <c r="N287" s="4">
        <v>179436.89199999999</v>
      </c>
      <c r="O287" s="4">
        <v>103364.09</v>
      </c>
      <c r="P287" s="4">
        <v>0</v>
      </c>
      <c r="Q287" s="4">
        <v>413358.39000000007</v>
      </c>
      <c r="R287" s="4">
        <v>0</v>
      </c>
      <c r="S287" s="4">
        <v>82579.240000000005</v>
      </c>
      <c r="T287" s="4">
        <v>0</v>
      </c>
      <c r="U287" s="4">
        <v>29665.409999999996</v>
      </c>
      <c r="V287" s="4">
        <v>0</v>
      </c>
      <c r="W287" s="4">
        <v>0</v>
      </c>
      <c r="X287" s="4">
        <v>0</v>
      </c>
      <c r="Y287" s="49">
        <v>628967.13000000012</v>
      </c>
      <c r="Z287" s="49"/>
      <c r="AA287" s="4">
        <v>2777423.0109196156</v>
      </c>
      <c r="AB287" s="4">
        <v>-373721.22815232957</v>
      </c>
      <c r="AC287" s="4">
        <v>2403701.7827672884</v>
      </c>
      <c r="AD287" s="161">
        <f t="shared" si="21"/>
        <v>0</v>
      </c>
      <c r="AF287" s="32"/>
      <c r="AG287" s="32"/>
      <c r="AH287" s="32"/>
    </row>
    <row r="288" spans="2:34" hidden="1" x14ac:dyDescent="0.2">
      <c r="C288" s="44">
        <f>SUM(C286:C287)</f>
        <v>8631247.6513792481</v>
      </c>
      <c r="D288" s="44">
        <f t="shared" ref="D288:AC288" si="35">SUM(D286:D287)</f>
        <v>256822.92999999991</v>
      </c>
      <c r="E288" s="44">
        <f t="shared" si="35"/>
        <v>0</v>
      </c>
      <c r="F288" s="44">
        <f t="shared" si="35"/>
        <v>197597.39</v>
      </c>
      <c r="G288" s="44">
        <f t="shared" si="35"/>
        <v>0</v>
      </c>
      <c r="H288" s="44">
        <f t="shared" si="35"/>
        <v>558507.2300000001</v>
      </c>
      <c r="I288" s="44">
        <f t="shared" si="35"/>
        <v>0</v>
      </c>
      <c r="J288" s="44">
        <f t="shared" si="35"/>
        <v>60841.69000000001</v>
      </c>
      <c r="K288" s="44">
        <f t="shared" si="35"/>
        <v>0</v>
      </c>
      <c r="L288" s="44">
        <f t="shared" si="35"/>
        <v>575353.86471876805</v>
      </c>
      <c r="M288" s="44">
        <f t="shared" si="35"/>
        <v>0</v>
      </c>
      <c r="N288" s="44">
        <f t="shared" si="35"/>
        <v>1649123.104718768</v>
      </c>
      <c r="O288" s="44">
        <f t="shared" si="35"/>
        <v>2164227.0800000005</v>
      </c>
      <c r="P288" s="44">
        <f t="shared" si="35"/>
        <v>0</v>
      </c>
      <c r="Q288" s="44">
        <f t="shared" si="35"/>
        <v>611194.64025966497</v>
      </c>
      <c r="R288" s="44">
        <f t="shared" si="35"/>
        <v>0</v>
      </c>
      <c r="S288" s="44">
        <f t="shared" si="35"/>
        <v>879229.44000000006</v>
      </c>
      <c r="T288" s="44">
        <f t="shared" si="35"/>
        <v>0</v>
      </c>
      <c r="U288" s="44">
        <f t="shared" si="35"/>
        <v>535085.49</v>
      </c>
      <c r="V288" s="44">
        <f t="shared" si="35"/>
        <v>0</v>
      </c>
      <c r="W288" s="44">
        <f t="shared" si="35"/>
        <v>595677.36655467935</v>
      </c>
      <c r="X288" s="44">
        <f t="shared" si="35"/>
        <v>0</v>
      </c>
      <c r="Y288" s="44">
        <f t="shared" si="35"/>
        <v>4785414.0168143436</v>
      </c>
      <c r="Z288" s="44"/>
      <c r="AA288" s="44">
        <f t="shared" si="35"/>
        <v>4703157.6557935011</v>
      </c>
      <c r="AB288" s="44">
        <f t="shared" si="35"/>
        <v>-2506447.1259473711</v>
      </c>
      <c r="AC288" s="44">
        <f t="shared" si="35"/>
        <v>2196710.5298461341</v>
      </c>
      <c r="AD288" s="161">
        <f t="shared" si="21"/>
        <v>0</v>
      </c>
      <c r="AF288" s="32"/>
      <c r="AG288" s="32"/>
      <c r="AH288" s="32"/>
    </row>
    <row r="289" spans="1:34" s="29" customFormat="1" x14ac:dyDescent="0.2">
      <c r="A289" s="31"/>
      <c r="B289" s="57"/>
      <c r="C289" s="30"/>
      <c r="D289" s="58"/>
      <c r="E289" s="58"/>
      <c r="F289" s="59"/>
      <c r="G289" s="58"/>
      <c r="H289" s="58"/>
      <c r="I289" s="58"/>
      <c r="J289" s="58"/>
      <c r="K289" s="58"/>
      <c r="L289" s="58"/>
      <c r="M289" s="58"/>
      <c r="N289" s="60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0"/>
      <c r="Z289" s="60"/>
      <c r="AA289" s="30"/>
      <c r="AB289" s="30"/>
      <c r="AC289" s="58"/>
      <c r="AF289" s="32"/>
      <c r="AG289" s="32"/>
      <c r="AH289" s="32"/>
    </row>
    <row r="290" spans="1:34" s="29" customFormat="1" x14ac:dyDescent="0.2">
      <c r="A290" s="31"/>
      <c r="B290" s="57"/>
      <c r="C290" s="30"/>
      <c r="D290" s="58"/>
      <c r="E290" s="58"/>
      <c r="F290" s="58"/>
      <c r="G290" s="58"/>
      <c r="H290" s="58"/>
      <c r="I290" s="58"/>
      <c r="J290" s="58"/>
      <c r="K290" s="58"/>
      <c r="N290" s="30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30"/>
      <c r="AF290" s="32"/>
      <c r="AG290" s="32"/>
      <c r="AH290" s="32"/>
    </row>
    <row r="291" spans="1:34" x14ac:dyDescent="0.2">
      <c r="A291" s="8" t="s">
        <v>331</v>
      </c>
      <c r="B291" s="8"/>
      <c r="C291" s="55"/>
      <c r="D291" s="55"/>
      <c r="E291" s="8" t="s">
        <v>332</v>
      </c>
      <c r="F291" s="55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F291" s="32"/>
      <c r="AG291" s="32"/>
      <c r="AH291" s="32"/>
    </row>
    <row r="292" spans="1:34" x14ac:dyDescent="0.2">
      <c r="A292" s="8"/>
      <c r="B292" s="8"/>
      <c r="C292" s="55"/>
      <c r="D292" s="55"/>
      <c r="E292" s="8"/>
      <c r="F292" s="55"/>
      <c r="W292" s="44"/>
      <c r="Y292" s="44"/>
      <c r="Z292" s="44"/>
      <c r="AA292" s="44"/>
      <c r="AB292" s="44"/>
      <c r="AC292" s="44"/>
      <c r="AF292" s="32"/>
      <c r="AG292" s="32"/>
      <c r="AH292" s="32"/>
    </row>
    <row r="293" spans="1:34" x14ac:dyDescent="0.2">
      <c r="A293" s="8" t="s">
        <v>276</v>
      </c>
      <c r="B293" s="9"/>
      <c r="C293" s="55"/>
      <c r="D293" s="55"/>
      <c r="E293" s="8" t="s">
        <v>282</v>
      </c>
      <c r="F293" s="55"/>
      <c r="Y293" s="44"/>
      <c r="Z293" s="44"/>
      <c r="AF293" s="32"/>
      <c r="AG293" s="32"/>
      <c r="AH293" s="32"/>
    </row>
    <row r="294" spans="1:34" x14ac:dyDescent="0.2">
      <c r="A294" s="5"/>
      <c r="B294" s="4"/>
      <c r="C294" s="44"/>
      <c r="AF294" s="32"/>
      <c r="AG294" s="32"/>
      <c r="AH294" s="32"/>
    </row>
    <row r="295" spans="1:34" x14ac:dyDescent="0.2">
      <c r="A295" s="5"/>
      <c r="B295" s="6"/>
      <c r="C295" s="44"/>
      <c r="AF295" s="32"/>
      <c r="AG295" s="32"/>
      <c r="AH295" s="32"/>
    </row>
    <row r="296" spans="1:34" x14ac:dyDescent="0.2">
      <c r="C296" s="44"/>
      <c r="AF296" s="32"/>
      <c r="AG296" s="32"/>
      <c r="AH296" s="32"/>
    </row>
    <row r="297" spans="1:34" x14ac:dyDescent="0.2">
      <c r="C297" s="44"/>
    </row>
    <row r="298" spans="1:34" x14ac:dyDescent="0.2">
      <c r="B298" s="6"/>
      <c r="C298" s="44"/>
    </row>
    <row r="299" spans="1:34" x14ac:dyDescent="0.2">
      <c r="B299" s="6"/>
      <c r="C299" s="44"/>
    </row>
    <row r="300" spans="1:34" x14ac:dyDescent="0.2">
      <c r="C300" s="44"/>
    </row>
    <row r="301" spans="1:34" x14ac:dyDescent="0.2">
      <c r="C301" s="44"/>
    </row>
    <row r="302" spans="1:34" x14ac:dyDescent="0.2">
      <c r="C302" s="44"/>
    </row>
    <row r="303" spans="1:34" x14ac:dyDescent="0.2">
      <c r="C303" s="44"/>
    </row>
  </sheetData>
  <autoFilter ref="A8:AE258"/>
  <mergeCells count="20">
    <mergeCell ref="AE5:AE7"/>
    <mergeCell ref="AF5:AF7"/>
    <mergeCell ref="L6:M6"/>
    <mergeCell ref="O6:P6"/>
    <mergeCell ref="Q6:R6"/>
    <mergeCell ref="S6:T6"/>
    <mergeCell ref="A2:AB2"/>
    <mergeCell ref="A5:A7"/>
    <mergeCell ref="B5:B7"/>
    <mergeCell ref="C5:C7"/>
    <mergeCell ref="D5:N5"/>
    <mergeCell ref="O5:Y5"/>
    <mergeCell ref="AA5:AB6"/>
    <mergeCell ref="U6:V6"/>
    <mergeCell ref="W6:X6"/>
    <mergeCell ref="A258:B258"/>
    <mergeCell ref="D6:E6"/>
    <mergeCell ref="F6:G6"/>
    <mergeCell ref="H6:I6"/>
    <mergeCell ref="J6:K6"/>
  </mergeCells>
  <pageMargins left="0.11811023622047245" right="0" top="0.15748031496062992" bottom="0" header="0.31496062992125984" footer="0.31496062992125984"/>
  <pageSetup paperSize="9" scale="90" fitToHeight="1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 2017 Доходи-витрати</vt:lpstr>
      <vt:lpstr>2017 Поточний ремонт</vt:lpstr>
      <vt:lpstr>' 2017 Доходи-витрати'!Заголовки_для_печати</vt:lpstr>
      <vt:lpstr>'2017 Поточний ремонт'!Заголовки_для_печати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2018-04-10T06:24:06Z</dcterms:created>
  <dcterms:modified xsi:type="dcterms:W3CDTF">2018-04-11T13:09:20Z</dcterms:modified>
</cp:coreProperties>
</file>