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поточ+утримання обєктів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<sst xmlns="http://schemas.openxmlformats.org/spreadsheetml/2006/main" count="71" uniqueCount="42">
  <si>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</si>
  <si>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</si>
  <si>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</si>
  <si>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</si>
  <si>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</si>
  <si>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</si>
  <si>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</si>
  <si>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</si>
  <si>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</si>
  <si>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</si>
  <si>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</si>
  <si>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</si>
  <si>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</si>
  <si>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</si>
  <si>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</si>
  <si>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</si>
  <si>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</si>
  <si>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 xml:space="preserve">                     Додаток 1.8</t>
  </si>
  <si>
    <t>Примітки</t>
  </si>
  <si>
    <t>Поточний ремонт та утримання в належному стані об'єктів благоустрою  у м.Чернігові на період з 2017 до 2020 року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</si>
  <si>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</si>
  <si>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</si>
  <si>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</si>
  <si>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>Послуги з благоустрою, які виникають протягом року</t>
  </si>
  <si>
    <t>Послуги з демонтажу незаконно встановлених зовнішніх реклам</t>
  </si>
  <si>
    <t>Поточний ремонт сходів (ТЦ "Престиж") біля просп.Миру,80</t>
  </si>
  <si>
    <t>тис.грн.</t>
  </si>
  <si>
    <t>Забезпечення благоустрою території місць відпочинку людей біля води</t>
  </si>
  <si>
    <t>Забезпечення проведення поточного ремонту та  утримання фонтанів та насосної станції на річці Десна</t>
  </si>
  <si>
    <t>ст.29,30</t>
  </si>
  <si>
    <t>ст.34</t>
  </si>
  <si>
    <t>Послуги з водопостачання та водовідведення фонтанів</t>
  </si>
  <si>
    <t>Забезпечення проведення поточного ремонту малих архітектурних форм</t>
  </si>
  <si>
    <t>у редакції рішення міської ради</t>
  </si>
  <si>
    <t>Послуги з технічного супровіду роботи віртуальної мережі</t>
  </si>
  <si>
    <t>Послуги до підключення зупинок до мережі Інтернет</t>
  </si>
  <si>
    <t>Послуги по підключенню зупинок громадського транспорту до електричних мереж</t>
  </si>
  <si>
    <t xml:space="preserve">Технічне обслуговування системи відеоспостереження вулииць міста </t>
  </si>
  <si>
    <t>Загальні витрати,             тис.грн.</t>
  </si>
  <si>
    <t>Забезпечення проведення поточного ремонту та  утримання фонтанів</t>
  </si>
  <si>
    <t xml:space="preserve"> до "Комплексної цільової</t>
  </si>
  <si>
    <t>від   28  листопада   2019 року   № 48/VII-5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</si>
</sst>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32" borderId="10" xfId="0" applyNumberFormat="1" applyFont="1" applyFill="1" applyBorder="1" applyAlignment="1">
      <alignment horizontal="center" vertical="center"/>
    </xf>
    <xf numFmtId="216" fontId="2" fillId="32" borderId="10" xfId="0" applyNumberFormat="1" applyFont="1" applyFill="1" applyBorder="1" applyAlignment="1">
      <alignment horizontal="center" vertical="center"/>
    </xf>
    <xf numFmtId="216" fontId="3" fillId="32" borderId="12" xfId="0" applyNumberFormat="1" applyFont="1" applyFill="1" applyBorder="1" applyAlignment="1">
      <alignment horizontal="center" vertical="center" wrapText="1"/>
    </xf>
    <xf numFmtId="216" fontId="2" fillId="32" borderId="10" xfId="6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216" fontId="0" fillId="0" borderId="0" xfId="0" applyNumberFormat="1" applyAlignment="1">
      <alignment/>
    </xf>
    <xf numFmtId="2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16" fontId="3" fillId="33" borderId="10" xfId="0" applyNumberFormat="1" applyFont="1" applyFill="1" applyBorder="1" applyAlignment="1">
      <alignment horizontal="center" vertical="center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16" fontId="2" fillId="33" borderId="0" xfId="61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16" fontId="2" fillId="33" borderId="10" xfId="61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1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="96" zoomScaleSheetLayoutView="96" zoomScalePageLayoutView="0" workbookViewId="0" topLeftCell="A1">
      <selection activeCell="A27" sqref="A27:B27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4.28125" style="0" customWidth="1"/>
    <col min="7" max="7" width="13.57421875" style="0" customWidth="1"/>
    <col min="8" max="8" width="13.28125" style="0" customWidth="1"/>
    <col min="9" max="9" width="12.7109375" style="0" customWidth="1"/>
    <col min="10" max="10" width="13.421875" style="0" customWidth="1"/>
    <col min="11" max="11" width="38.28125" style="0" customWidth="1"/>
    <col min="12" max="12" width="11.8515625" style="0" hidden="1" customWidth="1"/>
    <col min="13" max="13" width="12.140625" style="0" hidden="1" customWidth="1"/>
    <col min="14" max="14" width="9.140625" style="0" hidden="1" customWidth="1"/>
    <col min="15" max="15" width="10.7109375" style="0" bestFit="1" customWidth="1"/>
  </cols>
  <sheetData>
    <row r="1" spans="1:11" ht="15.75">
      <c r="A1" s="15"/>
      <c r="B1" s="15"/>
      <c r="C1" s="15"/>
      <c r="D1" s="15"/>
      <c r="E1" s="15"/>
      <c r="F1" s="15"/>
      <c r="G1" s="15"/>
      <c r="H1" s="15"/>
      <c r="I1" s="15"/>
      <c r="J1" s="68" t="s">
        <v>17</v>
      </c>
      <c r="K1" s="68"/>
    </row>
    <row r="2" spans="1:14" ht="15.75" customHeight="1">
      <c r="A2" s="15"/>
      <c r="B2" s="15"/>
      <c r="C2" s="15"/>
      <c r="D2" s="15"/>
      <c r="E2" s="15"/>
      <c r="F2" s="15"/>
      <c r="G2" s="15"/>
      <c r="H2" s="15"/>
      <c r="I2" s="15"/>
      <c r="J2" s="69" t="s">
        <v>40</v>
      </c>
      <c r="K2" s="69"/>
      <c r="L2" s="44"/>
      <c r="M2" s="44"/>
      <c r="N2" s="44"/>
    </row>
    <row r="3" spans="1:14" ht="15.75">
      <c r="A3" s="15"/>
      <c r="B3" s="15"/>
      <c r="C3" s="15"/>
      <c r="D3" s="15"/>
      <c r="E3" s="15"/>
      <c r="F3" s="15"/>
      <c r="G3" s="15"/>
      <c r="H3" s="15"/>
      <c r="I3" s="15"/>
      <c r="J3" s="68" t="s">
        <v>8</v>
      </c>
      <c r="K3" s="68"/>
      <c r="L3" s="2"/>
      <c r="M3" s="22"/>
      <c r="N3" s="22"/>
    </row>
    <row r="4" spans="1:14" ht="15.75">
      <c r="A4" s="15"/>
      <c r="B4" s="15"/>
      <c r="C4" s="15"/>
      <c r="D4" s="15"/>
      <c r="E4" s="15"/>
      <c r="F4" s="15"/>
      <c r="G4" s="15"/>
      <c r="H4" s="15"/>
      <c r="I4" s="15"/>
      <c r="J4" s="2" t="s">
        <v>9</v>
      </c>
      <c r="K4" s="2"/>
      <c r="L4" s="2"/>
      <c r="M4" s="22"/>
      <c r="N4" s="22"/>
    </row>
    <row r="5" spans="1:14" ht="15.75">
      <c r="A5" s="15"/>
      <c r="B5" s="15"/>
      <c r="C5" s="15"/>
      <c r="D5" s="15"/>
      <c r="E5" s="15"/>
      <c r="F5" s="15"/>
      <c r="G5" s="15"/>
      <c r="H5" s="15"/>
      <c r="I5" s="15"/>
      <c r="J5" s="68" t="s">
        <v>10</v>
      </c>
      <c r="K5" s="68"/>
      <c r="L5" s="12"/>
      <c r="M5" s="45"/>
      <c r="N5" s="45"/>
    </row>
    <row r="6" spans="1:15" ht="15.75">
      <c r="A6" s="15"/>
      <c r="B6" s="15"/>
      <c r="C6" s="15"/>
      <c r="D6" s="15"/>
      <c r="E6" s="15"/>
      <c r="F6" s="15"/>
      <c r="G6" s="15"/>
      <c r="H6" s="15"/>
      <c r="I6" s="15"/>
      <c r="J6" s="73" t="s">
        <v>33</v>
      </c>
      <c r="K6" s="74"/>
      <c r="L6" s="74"/>
      <c r="M6" s="75"/>
      <c r="N6" s="75"/>
      <c r="O6" s="25"/>
    </row>
    <row r="7" spans="1:15" ht="18" customHeight="1">
      <c r="A7" s="15"/>
      <c r="B7" s="15"/>
      <c r="C7" s="15"/>
      <c r="D7" s="15"/>
      <c r="E7" s="15"/>
      <c r="F7" s="15"/>
      <c r="G7" s="15"/>
      <c r="H7" s="15"/>
      <c r="I7" s="15"/>
      <c r="J7" s="69" t="s">
        <v>41</v>
      </c>
      <c r="K7" s="69"/>
      <c r="L7" s="44"/>
      <c r="M7" s="45"/>
      <c r="N7" s="45"/>
      <c r="O7" s="15"/>
    </row>
    <row r="8" spans="1:11" ht="42.75" customHeight="1">
      <c r="A8" s="72" t="s">
        <v>19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2" ht="18.75">
      <c r="A9" s="14"/>
      <c r="B9" s="14"/>
      <c r="C9" s="14"/>
      <c r="D9" s="14"/>
      <c r="E9" s="14"/>
      <c r="F9" s="14"/>
      <c r="G9" s="14"/>
      <c r="H9" s="14"/>
      <c r="I9" s="14"/>
      <c r="J9" s="14"/>
      <c r="K9" s="38" t="s">
        <v>26</v>
      </c>
      <c r="L9" s="37" t="s">
        <v>26</v>
      </c>
    </row>
    <row r="10" spans="1:12" ht="15.75">
      <c r="A10" s="71" t="s">
        <v>5</v>
      </c>
      <c r="B10" s="71" t="s">
        <v>4</v>
      </c>
      <c r="C10" s="71" t="s">
        <v>0</v>
      </c>
      <c r="D10" s="64" t="s">
        <v>15</v>
      </c>
      <c r="E10" s="64" t="s">
        <v>16</v>
      </c>
      <c r="F10" s="71" t="s">
        <v>38</v>
      </c>
      <c r="G10" s="76" t="s">
        <v>6</v>
      </c>
      <c r="H10" s="77"/>
      <c r="I10" s="77"/>
      <c r="J10" s="77"/>
      <c r="K10" s="71" t="s">
        <v>1</v>
      </c>
      <c r="L10" s="64" t="s">
        <v>18</v>
      </c>
    </row>
    <row r="11" spans="1:13" ht="37.5" customHeight="1">
      <c r="A11" s="71"/>
      <c r="B11" s="71"/>
      <c r="C11" s="71"/>
      <c r="D11" s="65"/>
      <c r="E11" s="65"/>
      <c r="F11" s="71"/>
      <c r="G11" s="11" t="s">
        <v>7</v>
      </c>
      <c r="H11" s="16" t="s">
        <v>11</v>
      </c>
      <c r="I11" s="16" t="s">
        <v>12</v>
      </c>
      <c r="J11" s="11" t="s">
        <v>13</v>
      </c>
      <c r="K11" s="71"/>
      <c r="L11" s="79"/>
      <c r="M11" s="47"/>
    </row>
    <row r="12" spans="1:15" ht="73.5" customHeight="1">
      <c r="A12" s="23">
        <v>1</v>
      </c>
      <c r="B12" s="24" t="s">
        <v>27</v>
      </c>
      <c r="C12" s="23" t="s">
        <v>3</v>
      </c>
      <c r="D12" s="23">
        <v>100203</v>
      </c>
      <c r="E12" s="23">
        <v>2610</v>
      </c>
      <c r="F12" s="33">
        <f aca="true" t="shared" si="0" ref="F12:F26">G12+H12+I12+J12</f>
        <v>2511.139</v>
      </c>
      <c r="G12" s="32">
        <f>(199000+194719)/1000</f>
        <v>393.719</v>
      </c>
      <c r="H12" s="40">
        <v>500</v>
      </c>
      <c r="I12" s="43">
        <f>526+263</f>
        <v>789</v>
      </c>
      <c r="J12" s="40">
        <f>I12*1.05-0.03</f>
        <v>828.4200000000001</v>
      </c>
      <c r="K12" s="53" t="s">
        <v>14</v>
      </c>
      <c r="L12" s="41" t="s">
        <v>29</v>
      </c>
      <c r="M12" s="55"/>
      <c r="N12" s="56"/>
      <c r="O12" s="39"/>
    </row>
    <row r="13" spans="1:14" ht="51.75" customHeight="1">
      <c r="A13" s="23">
        <v>2</v>
      </c>
      <c r="B13" s="24" t="s">
        <v>32</v>
      </c>
      <c r="C13" s="23" t="s">
        <v>3</v>
      </c>
      <c r="D13" s="23">
        <v>100203</v>
      </c>
      <c r="E13" s="23">
        <v>2240</v>
      </c>
      <c r="F13" s="33">
        <f t="shared" si="0"/>
        <v>1145.98</v>
      </c>
      <c r="G13" s="32">
        <f>(199000)/1000</f>
        <v>199</v>
      </c>
      <c r="H13" s="40">
        <f>300000/1000</f>
        <v>300</v>
      </c>
      <c r="I13" s="43">
        <f>H13*1.052</f>
        <v>315.6</v>
      </c>
      <c r="J13" s="40">
        <f>I13*1.05</f>
        <v>331.38000000000005</v>
      </c>
      <c r="K13" s="53" t="s">
        <v>14</v>
      </c>
      <c r="L13" s="41"/>
      <c r="M13" s="57"/>
      <c r="N13" s="56"/>
    </row>
    <row r="14" spans="1:14" s="26" customFormat="1" ht="49.5" customHeight="1">
      <c r="A14" s="23">
        <f>A13+1</f>
        <v>3</v>
      </c>
      <c r="B14" s="24" t="s">
        <v>28</v>
      </c>
      <c r="C14" s="23" t="s">
        <v>3</v>
      </c>
      <c r="D14" s="23">
        <v>100203</v>
      </c>
      <c r="E14" s="23">
        <v>2610</v>
      </c>
      <c r="F14" s="33">
        <f t="shared" si="0"/>
        <v>4534.529</v>
      </c>
      <c r="G14" s="34">
        <f>(1584529+100000)/1000</f>
        <v>1684.529</v>
      </c>
      <c r="H14" s="43">
        <f>(2500000+350000)/1000</f>
        <v>2850</v>
      </c>
      <c r="I14" s="43">
        <f>2998.2-2998.2</f>
        <v>0</v>
      </c>
      <c r="J14" s="40">
        <f>3148.1-3148.1</f>
        <v>0</v>
      </c>
      <c r="K14" s="53" t="s">
        <v>14</v>
      </c>
      <c r="L14" s="41" t="s">
        <v>30</v>
      </c>
      <c r="M14" s="57"/>
      <c r="N14" s="56"/>
    </row>
    <row r="15" spans="1:14" ht="48" customHeight="1">
      <c r="A15" s="28">
        <v>4</v>
      </c>
      <c r="B15" s="24" t="s">
        <v>20</v>
      </c>
      <c r="C15" s="23" t="s">
        <v>3</v>
      </c>
      <c r="D15" s="23"/>
      <c r="E15" s="23"/>
      <c r="F15" s="31">
        <f t="shared" si="0"/>
        <v>70.5</v>
      </c>
      <c r="G15" s="32">
        <f>70500/1000</f>
        <v>70.5</v>
      </c>
      <c r="H15" s="40">
        <v>0</v>
      </c>
      <c r="I15" s="40">
        <v>0</v>
      </c>
      <c r="J15" s="40">
        <v>0</v>
      </c>
      <c r="K15" s="53" t="s">
        <v>14</v>
      </c>
      <c r="L15" s="52"/>
      <c r="M15" s="57"/>
      <c r="N15" s="56"/>
    </row>
    <row r="16" spans="1:15" ht="48" customHeight="1">
      <c r="A16" s="28">
        <v>5</v>
      </c>
      <c r="B16" s="24" t="s">
        <v>21</v>
      </c>
      <c r="C16" s="23" t="s">
        <v>3</v>
      </c>
      <c r="D16" s="23"/>
      <c r="E16" s="23"/>
      <c r="F16" s="31">
        <f t="shared" si="0"/>
        <v>142.481</v>
      </c>
      <c r="G16" s="32">
        <v>32</v>
      </c>
      <c r="H16" s="40">
        <v>35</v>
      </c>
      <c r="I16" s="43">
        <f>H16*1.052</f>
        <v>36.82</v>
      </c>
      <c r="J16" s="40">
        <f>I16*1.05</f>
        <v>38.661</v>
      </c>
      <c r="K16" s="53" t="s">
        <v>14</v>
      </c>
      <c r="L16" s="41"/>
      <c r="M16" s="57"/>
      <c r="N16" s="56"/>
      <c r="O16" s="39"/>
    </row>
    <row r="17" spans="1:15" ht="47.25" customHeight="1">
      <c r="A17" s="28">
        <v>6</v>
      </c>
      <c r="B17" s="24" t="s">
        <v>22</v>
      </c>
      <c r="C17" s="23" t="s">
        <v>3</v>
      </c>
      <c r="D17" s="23"/>
      <c r="E17" s="23"/>
      <c r="F17" s="31">
        <f>G17+H17+I17+J17+0.04</f>
        <v>273.75211</v>
      </c>
      <c r="G17" s="36">
        <f>65850/1000</f>
        <v>65.85</v>
      </c>
      <c r="H17" s="43">
        <f>65850/1000</f>
        <v>65.85</v>
      </c>
      <c r="I17" s="43">
        <f>H17*1.052</f>
        <v>69.2742</v>
      </c>
      <c r="J17" s="40">
        <f>I17*1.05</f>
        <v>72.73791</v>
      </c>
      <c r="K17" s="53" t="s">
        <v>14</v>
      </c>
      <c r="L17" s="41"/>
      <c r="M17" s="57"/>
      <c r="N17" s="56"/>
      <c r="O17" s="39"/>
    </row>
    <row r="18" spans="1:15" ht="47.25" customHeight="1">
      <c r="A18" s="28">
        <v>7</v>
      </c>
      <c r="B18" s="24" t="s">
        <v>23</v>
      </c>
      <c r="C18" s="23" t="s">
        <v>3</v>
      </c>
      <c r="D18" s="23"/>
      <c r="E18" s="23"/>
      <c r="F18" s="31">
        <f t="shared" si="0"/>
        <v>25000</v>
      </c>
      <c r="G18" s="36">
        <f>4000000/1000</f>
        <v>4000</v>
      </c>
      <c r="H18" s="43">
        <f>7000000/1000</f>
        <v>7000</v>
      </c>
      <c r="I18" s="43">
        <f>7000000/1000</f>
        <v>7000</v>
      </c>
      <c r="J18" s="43">
        <f>7000000/1000</f>
        <v>7000</v>
      </c>
      <c r="K18" s="53" t="s">
        <v>14</v>
      </c>
      <c r="L18" s="58"/>
      <c r="M18" s="57"/>
      <c r="N18" s="56"/>
      <c r="O18" s="39"/>
    </row>
    <row r="19" spans="1:14" ht="50.25" customHeight="1">
      <c r="A19" s="28">
        <v>8</v>
      </c>
      <c r="B19" s="24" t="s">
        <v>24</v>
      </c>
      <c r="C19" s="23" t="s">
        <v>3</v>
      </c>
      <c r="D19" s="23"/>
      <c r="E19" s="23"/>
      <c r="F19" s="31">
        <f t="shared" si="0"/>
        <v>280</v>
      </c>
      <c r="G19" s="36">
        <f>70000/1000</f>
        <v>70</v>
      </c>
      <c r="H19" s="51">
        <f>70000/1000</f>
        <v>70</v>
      </c>
      <c r="I19" s="51">
        <f>70000/1000</f>
        <v>70</v>
      </c>
      <c r="J19" s="51">
        <f>70000/1000</f>
        <v>70</v>
      </c>
      <c r="K19" s="53" t="s">
        <v>14</v>
      </c>
      <c r="L19" s="41"/>
      <c r="M19" s="57"/>
      <c r="N19" s="56"/>
    </row>
    <row r="20" spans="1:15" ht="54" customHeight="1">
      <c r="A20" s="28">
        <v>9</v>
      </c>
      <c r="B20" s="24" t="s">
        <v>31</v>
      </c>
      <c r="C20" s="23" t="s">
        <v>3</v>
      </c>
      <c r="D20" s="23"/>
      <c r="E20" s="23"/>
      <c r="F20" s="31">
        <f t="shared" si="0"/>
        <v>395.76</v>
      </c>
      <c r="G20" s="36">
        <f>80100/1000</f>
        <v>80.1</v>
      </c>
      <c r="H20" s="51">
        <f>100000/1000</f>
        <v>100</v>
      </c>
      <c r="I20" s="43">
        <f>105.2</f>
        <v>105.2</v>
      </c>
      <c r="J20" s="40">
        <f aca="true" t="shared" si="1" ref="J20:J25">I20*1.05</f>
        <v>110.46000000000001</v>
      </c>
      <c r="K20" s="53" t="s">
        <v>14</v>
      </c>
      <c r="L20" s="41"/>
      <c r="M20" s="57"/>
      <c r="N20" s="56"/>
      <c r="O20" s="39"/>
    </row>
    <row r="21" spans="1:15" ht="48" customHeight="1">
      <c r="A21" s="28">
        <v>10</v>
      </c>
      <c r="B21" s="27" t="s">
        <v>25</v>
      </c>
      <c r="C21" s="23" t="s">
        <v>3</v>
      </c>
      <c r="D21" s="23"/>
      <c r="E21" s="23"/>
      <c r="F21" s="31">
        <f t="shared" si="0"/>
        <v>60</v>
      </c>
      <c r="G21" s="36">
        <f>60000/1000</f>
        <v>60</v>
      </c>
      <c r="H21" s="51">
        <v>0</v>
      </c>
      <c r="I21" s="51">
        <v>0</v>
      </c>
      <c r="J21" s="40">
        <f t="shared" si="1"/>
        <v>0</v>
      </c>
      <c r="K21" s="63" t="s">
        <v>14</v>
      </c>
      <c r="L21" s="41"/>
      <c r="M21" s="57"/>
      <c r="N21" s="59"/>
      <c r="O21" s="29"/>
    </row>
    <row r="22" spans="1:15" ht="48" customHeight="1">
      <c r="A22" s="28">
        <v>11</v>
      </c>
      <c r="B22" s="27" t="s">
        <v>34</v>
      </c>
      <c r="C22" s="30" t="s">
        <v>3</v>
      </c>
      <c r="D22" s="23"/>
      <c r="E22" s="23"/>
      <c r="F22" s="35">
        <f t="shared" si="0"/>
        <v>3703.1200000000003</v>
      </c>
      <c r="G22" s="36">
        <v>0</v>
      </c>
      <c r="H22" s="51">
        <v>0</v>
      </c>
      <c r="I22" s="51">
        <v>1806.4</v>
      </c>
      <c r="J22" s="40">
        <f t="shared" si="1"/>
        <v>1896.7200000000003</v>
      </c>
      <c r="K22" s="54" t="s">
        <v>14</v>
      </c>
      <c r="L22" s="41"/>
      <c r="M22" s="57"/>
      <c r="N22" s="48"/>
      <c r="O22" s="61"/>
    </row>
    <row r="23" spans="1:15" ht="36" customHeight="1">
      <c r="A23" s="28">
        <v>12</v>
      </c>
      <c r="B23" s="27" t="s">
        <v>37</v>
      </c>
      <c r="C23" s="30" t="s">
        <v>3</v>
      </c>
      <c r="D23" s="23"/>
      <c r="E23" s="23"/>
      <c r="F23" s="35">
        <f t="shared" si="0"/>
        <v>1496.4</v>
      </c>
      <c r="G23" s="36">
        <v>0</v>
      </c>
      <c r="H23" s="51">
        <v>0</v>
      </c>
      <c r="I23" s="51">
        <v>696</v>
      </c>
      <c r="J23" s="40">
        <f>I23*1.05+69.6</f>
        <v>800.4000000000001</v>
      </c>
      <c r="K23" s="54" t="s">
        <v>14</v>
      </c>
      <c r="L23" s="41"/>
      <c r="M23" s="57"/>
      <c r="N23" s="48"/>
      <c r="O23" s="62"/>
    </row>
    <row r="24" spans="1:15" ht="48.75" customHeight="1">
      <c r="A24" s="28">
        <v>13</v>
      </c>
      <c r="B24" s="27" t="s">
        <v>35</v>
      </c>
      <c r="C24" s="30" t="s">
        <v>3</v>
      </c>
      <c r="D24" s="23"/>
      <c r="E24" s="23"/>
      <c r="F24" s="35">
        <f t="shared" si="0"/>
        <v>533</v>
      </c>
      <c r="G24" s="36">
        <v>0</v>
      </c>
      <c r="H24" s="51">
        <v>0</v>
      </c>
      <c r="I24" s="51">
        <f>250</f>
        <v>250</v>
      </c>
      <c r="J24" s="40">
        <f>I24*1.05+20.5</f>
        <v>283</v>
      </c>
      <c r="K24" s="54" t="s">
        <v>14</v>
      </c>
      <c r="L24" s="41"/>
      <c r="M24" s="57"/>
      <c r="N24" s="48"/>
      <c r="O24" s="61"/>
    </row>
    <row r="25" spans="1:15" ht="48" customHeight="1">
      <c r="A25" s="28">
        <v>14</v>
      </c>
      <c r="B25" s="27" t="s">
        <v>36</v>
      </c>
      <c r="C25" s="30" t="s">
        <v>3</v>
      </c>
      <c r="D25" s="23"/>
      <c r="E25" s="23"/>
      <c r="F25" s="35">
        <f t="shared" si="0"/>
        <v>1184.4899999999998</v>
      </c>
      <c r="G25" s="36">
        <v>0</v>
      </c>
      <c r="H25" s="51">
        <v>0</v>
      </c>
      <c r="I25" s="51">
        <v>577.8</v>
      </c>
      <c r="J25" s="40">
        <f t="shared" si="1"/>
        <v>606.6899999999999</v>
      </c>
      <c r="K25" s="54" t="s">
        <v>14</v>
      </c>
      <c r="L25" s="41"/>
      <c r="M25" s="57"/>
      <c r="N25" s="48"/>
      <c r="O25" s="29"/>
    </row>
    <row r="26" spans="1:15" ht="44.25" customHeight="1">
      <c r="A26" s="46">
        <v>15</v>
      </c>
      <c r="B26" s="24" t="s">
        <v>39</v>
      </c>
      <c r="C26" s="30" t="s">
        <v>3</v>
      </c>
      <c r="D26" s="23"/>
      <c r="E26" s="23"/>
      <c r="F26" s="35">
        <f t="shared" si="0"/>
        <v>6146.299999999999</v>
      </c>
      <c r="G26" s="36">
        <v>0</v>
      </c>
      <c r="H26" s="51">
        <v>0</v>
      </c>
      <c r="I26" s="51">
        <f>2998.2</f>
        <v>2998.2</v>
      </c>
      <c r="J26" s="40">
        <f>3148.1</f>
        <v>3148.1</v>
      </c>
      <c r="K26" s="54" t="s">
        <v>14</v>
      </c>
      <c r="L26" s="41"/>
      <c r="M26" s="57"/>
      <c r="N26" s="48"/>
      <c r="O26" s="61"/>
    </row>
    <row r="27" spans="1:14" ht="16.5" customHeight="1">
      <c r="A27" s="66" t="s">
        <v>2</v>
      </c>
      <c r="B27" s="67"/>
      <c r="C27" s="28"/>
      <c r="D27" s="28"/>
      <c r="E27" s="28"/>
      <c r="F27" s="33">
        <f>F12+F13+F14+F15+F16+F17+F18+F19+F20+F21+F22+F23+F24+F25+F26+0.009</f>
        <v>47477.46011000001</v>
      </c>
      <c r="G27" s="33">
        <f>G12+G13+G14+G15+G16+G17+G18+G19+G20+G21+G22+G23+G24+G25+G26</f>
        <v>6655.698</v>
      </c>
      <c r="H27" s="42">
        <f>H12+H13+H14+H15+H16+H17+H18+H19+H20+H21+H22+H23+H24+H25+H26</f>
        <v>10920.85</v>
      </c>
      <c r="I27" s="42">
        <f>I12+I13+I14+I15+I16+I17+I18+I19+I20+I21+I22+I23+I24+I25+I26</f>
        <v>14714.2942</v>
      </c>
      <c r="J27" s="42">
        <f>J12+J13+J14+J15+J16+J17+J18+J19+J20+J21+J22+J23+J24+J25+J26+0.05</f>
        <v>15186.61891</v>
      </c>
      <c r="K27" s="41"/>
      <c r="L27" s="60"/>
      <c r="M27" s="56"/>
      <c r="N27" s="56"/>
    </row>
    <row r="28" spans="1:11" ht="15.75">
      <c r="A28" s="17"/>
      <c r="B28" s="17"/>
      <c r="C28" s="18"/>
      <c r="D28" s="18"/>
      <c r="E28" s="18"/>
      <c r="F28" s="19"/>
      <c r="G28" s="20"/>
      <c r="H28" s="20"/>
      <c r="I28" s="20"/>
      <c r="J28" s="20"/>
      <c r="K28" s="18"/>
    </row>
    <row r="29" spans="1:13" ht="47.25" customHeight="1">
      <c r="A29" s="17"/>
      <c r="B29" s="80"/>
      <c r="C29" s="80"/>
      <c r="D29" s="9"/>
      <c r="E29" s="9"/>
      <c r="G29" s="20"/>
      <c r="H29" s="20"/>
      <c r="I29" s="49"/>
      <c r="J29" s="70"/>
      <c r="K29" s="70"/>
      <c r="L29" s="50"/>
      <c r="M29" s="50"/>
    </row>
    <row r="30" spans="1:11" ht="47.25" customHeight="1">
      <c r="A30" s="17"/>
      <c r="B30" s="13"/>
      <c r="C30" s="9"/>
      <c r="D30" s="9"/>
      <c r="E30" s="9"/>
      <c r="G30" s="20"/>
      <c r="H30" s="20"/>
      <c r="I30" s="20"/>
      <c r="J30" s="20"/>
      <c r="K30" s="9"/>
    </row>
    <row r="31" spans="1:11" ht="18.75">
      <c r="A31" s="17"/>
      <c r="B31" s="13"/>
      <c r="C31" s="10"/>
      <c r="D31" s="10"/>
      <c r="E31" s="10"/>
      <c r="F31" s="10"/>
      <c r="G31" s="3"/>
      <c r="H31" s="3"/>
      <c r="I31" s="3"/>
      <c r="J31" s="3"/>
      <c r="K31" s="18"/>
    </row>
    <row r="32" spans="1:11" ht="51.75" customHeight="1">
      <c r="A32" s="81"/>
      <c r="B32" s="81"/>
      <c r="C32" s="18"/>
      <c r="D32" s="18"/>
      <c r="E32" s="18"/>
      <c r="F32" s="3"/>
      <c r="G32" s="3"/>
      <c r="H32" s="3"/>
      <c r="I32" s="3"/>
      <c r="J32" s="3"/>
      <c r="K32" s="21"/>
    </row>
    <row r="33" spans="1:11" ht="15.75">
      <c r="A33" s="17"/>
      <c r="B33" s="17"/>
      <c r="C33" s="18"/>
      <c r="D33" s="18"/>
      <c r="E33" s="18"/>
      <c r="F33" s="17"/>
      <c r="G33" s="3"/>
      <c r="H33" s="3"/>
      <c r="I33" s="3"/>
      <c r="J33" s="3"/>
      <c r="K33" s="18"/>
    </row>
    <row r="34" spans="1:11" ht="39" customHeight="1">
      <c r="A34" s="15"/>
      <c r="B34" s="78"/>
      <c r="C34" s="78"/>
      <c r="D34" s="7"/>
      <c r="E34" s="7"/>
      <c r="F34" s="6"/>
      <c r="G34" s="6"/>
      <c r="H34" s="6"/>
      <c r="I34" s="6"/>
      <c r="J34" s="6"/>
      <c r="K34" s="7"/>
    </row>
    <row r="35" spans="1:12" ht="15.75">
      <c r="A35" s="15"/>
      <c r="B35" s="15"/>
      <c r="C35" s="5"/>
      <c r="D35" s="5"/>
      <c r="E35" s="5"/>
      <c r="F35" s="4"/>
      <c r="G35" s="4"/>
      <c r="H35" s="4"/>
      <c r="I35" s="4"/>
      <c r="J35" s="4"/>
      <c r="K35" s="1"/>
      <c r="L35" s="1"/>
    </row>
    <row r="36" spans="1:12" ht="15.75">
      <c r="A36" s="15"/>
      <c r="B36" s="15"/>
      <c r="C36" s="5"/>
      <c r="D36" s="5"/>
      <c r="E36" s="5"/>
      <c r="F36" s="4"/>
      <c r="G36" s="4"/>
      <c r="H36" s="4"/>
      <c r="I36" s="4"/>
      <c r="J36" s="4"/>
      <c r="K36" s="1"/>
      <c r="L36" s="1"/>
    </row>
    <row r="37" spans="1:12" ht="15.75">
      <c r="A37" s="15"/>
      <c r="B37" s="15"/>
      <c r="C37" s="8"/>
      <c r="D37" s="8"/>
      <c r="E37" s="8"/>
      <c r="F37" s="4"/>
      <c r="G37" s="4"/>
      <c r="H37" s="4"/>
      <c r="I37" s="4"/>
      <c r="J37" s="4"/>
      <c r="K37" s="1"/>
      <c r="L37" s="1"/>
    </row>
    <row r="38" spans="1:11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sheetProtection/>
  <mergeCells count="21">
    <mergeCell ref="B34:C34"/>
    <mergeCell ref="L10:L11"/>
    <mergeCell ref="B29:C29"/>
    <mergeCell ref="A32:B32"/>
    <mergeCell ref="D10:D11"/>
    <mergeCell ref="J1:K1"/>
    <mergeCell ref="A8:K8"/>
    <mergeCell ref="A10:A11"/>
    <mergeCell ref="B10:B11"/>
    <mergeCell ref="C10:C11"/>
    <mergeCell ref="F10:F11"/>
    <mergeCell ref="J6:N6"/>
    <mergeCell ref="G10:J10"/>
    <mergeCell ref="J2:K2"/>
    <mergeCell ref="J3:K3"/>
    <mergeCell ref="E10:E11"/>
    <mergeCell ref="A27:B27"/>
    <mergeCell ref="J5:K5"/>
    <mergeCell ref="J7:K7"/>
    <mergeCell ref="J29:K29"/>
    <mergeCell ref="K10:K1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2019-11-29T07:07:51Z</cp:lastPrinted>
  <dcterms:created xsi:type="dcterms:W3CDTF">1996-10-08T23:32:33Z</dcterms:created>
  <dcterms:modified xsi:type="dcterms:W3CDTF">2019-11-29T07:07:56Z</dcterms:modified>
  <cp:category/>
  <cp:version/>
  <cp:contentType/>
  <cp:contentStatus/>
</cp:coreProperties>
</file>