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.Л.КЛИМЧУК\Бюджет 2021\БюджЗапити\Напів для публікації\Опубліковані із цифрами ФУ 2022 2023 (7,4%)\"/>
    </mc:Choice>
  </mc:AlternateContent>
  <bookViews>
    <workbookView xWindow="0" yWindow="0" windowWidth="20496" windowHeight="7656"/>
  </bookViews>
  <sheets>
    <sheet name="друк2030 Форма2020-2 на 2021 р " sheetId="1" r:id="rId1"/>
  </sheets>
  <externalReferences>
    <externalReference r:id="rId2"/>
  </externalReferences>
  <definedNames>
    <definedName name="_xlnm.Print_Area" localSheetId="0">'друк2030 Форма2020-2 на 2021 р '!$A$1:$O$511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7" i="1" l="1"/>
  <c r="J157" i="1"/>
  <c r="G157" i="1"/>
  <c r="F157" i="1"/>
  <c r="L126" i="1"/>
  <c r="M126" i="1" s="1"/>
  <c r="H126" i="1"/>
  <c r="I126" i="1" s="1"/>
  <c r="L63" i="1"/>
  <c r="M63" i="1" s="1"/>
  <c r="H63" i="1" l="1"/>
  <c r="I63" i="1" s="1"/>
  <c r="I65" i="1" s="1"/>
  <c r="D494" i="1"/>
  <c r="C494" i="1"/>
  <c r="D493" i="1"/>
  <c r="C493" i="1"/>
  <c r="D492" i="1"/>
  <c r="C492" i="1"/>
  <c r="D491" i="1"/>
  <c r="C491" i="1"/>
  <c r="D489" i="1"/>
  <c r="C489" i="1"/>
  <c r="D488" i="1"/>
  <c r="C488" i="1"/>
  <c r="D487" i="1"/>
  <c r="C487" i="1"/>
  <c r="D486" i="1"/>
  <c r="C486" i="1"/>
  <c r="D485" i="1"/>
  <c r="C485" i="1"/>
  <c r="D483" i="1"/>
  <c r="C483" i="1"/>
  <c r="D482" i="1"/>
  <c r="C482" i="1"/>
  <c r="C481" i="1"/>
  <c r="D480" i="1"/>
  <c r="C480" i="1"/>
  <c r="D479" i="1"/>
  <c r="C479" i="1"/>
  <c r="C477" i="1"/>
  <c r="D474" i="1"/>
  <c r="C474" i="1"/>
  <c r="C473" i="1"/>
  <c r="D472" i="1"/>
  <c r="C472" i="1"/>
  <c r="D471" i="1"/>
  <c r="C471" i="1"/>
  <c r="D470" i="1"/>
  <c r="C470" i="1"/>
  <c r="C469" i="1"/>
  <c r="D468" i="1"/>
  <c r="C468" i="1"/>
  <c r="D467" i="1"/>
  <c r="C467" i="1"/>
  <c r="D466" i="1"/>
  <c r="C466" i="1"/>
  <c r="C465" i="1"/>
  <c r="D464" i="1"/>
  <c r="C464" i="1"/>
  <c r="D463" i="1"/>
  <c r="C463" i="1"/>
  <c r="C462" i="1"/>
  <c r="C461" i="1"/>
  <c r="D460" i="1"/>
  <c r="C460" i="1"/>
  <c r="C459" i="1"/>
  <c r="C458" i="1"/>
  <c r="D457" i="1"/>
  <c r="C457" i="1"/>
  <c r="C456" i="1"/>
  <c r="C455" i="1"/>
  <c r="C454" i="1"/>
  <c r="D452" i="1"/>
  <c r="C452" i="1"/>
  <c r="C451" i="1"/>
  <c r="C450" i="1"/>
  <c r="C449" i="1"/>
  <c r="C448" i="1"/>
  <c r="C447" i="1"/>
  <c r="C445" i="1"/>
  <c r="D444" i="1"/>
  <c r="C444" i="1"/>
  <c r="C443" i="1"/>
  <c r="C442" i="1"/>
  <c r="N428" i="1"/>
  <c r="H428" i="1"/>
  <c r="N427" i="1"/>
  <c r="H427" i="1"/>
  <c r="N426" i="1"/>
  <c r="H426" i="1"/>
  <c r="N425" i="1"/>
  <c r="H425" i="1"/>
  <c r="N424" i="1"/>
  <c r="H424" i="1"/>
  <c r="N423" i="1"/>
  <c r="H423" i="1"/>
  <c r="N422" i="1"/>
  <c r="H422" i="1"/>
  <c r="N421" i="1"/>
  <c r="H421" i="1"/>
  <c r="N420" i="1"/>
  <c r="H420" i="1"/>
  <c r="N419" i="1"/>
  <c r="H419" i="1"/>
  <c r="N418" i="1"/>
  <c r="H418" i="1"/>
  <c r="N417" i="1"/>
  <c r="H417" i="1"/>
  <c r="N416" i="1"/>
  <c r="H416" i="1"/>
  <c r="N415" i="1"/>
  <c r="H415" i="1"/>
  <c r="N414" i="1"/>
  <c r="H414" i="1"/>
  <c r="N413" i="1"/>
  <c r="H413" i="1"/>
  <c r="N412" i="1"/>
  <c r="H412" i="1"/>
  <c r="N411" i="1"/>
  <c r="H411" i="1"/>
  <c r="D411" i="1"/>
  <c r="N410" i="1"/>
  <c r="H410" i="1"/>
  <c r="N409" i="1"/>
  <c r="D409" i="1"/>
  <c r="H409" i="1" s="1"/>
  <c r="N408" i="1"/>
  <c r="H408" i="1"/>
  <c r="N407" i="1"/>
  <c r="H407" i="1"/>
  <c r="D407" i="1"/>
  <c r="N406" i="1"/>
  <c r="H406" i="1"/>
  <c r="N405" i="1"/>
  <c r="H405" i="1"/>
  <c r="N404" i="1"/>
  <c r="H404" i="1"/>
  <c r="N403" i="1"/>
  <c r="H403" i="1"/>
  <c r="N402" i="1"/>
  <c r="H402" i="1"/>
  <c r="N401" i="1"/>
  <c r="H401" i="1"/>
  <c r="N400" i="1"/>
  <c r="H400" i="1"/>
  <c r="N399" i="1"/>
  <c r="H399" i="1"/>
  <c r="N398" i="1"/>
  <c r="H398" i="1"/>
  <c r="N397" i="1"/>
  <c r="H397" i="1"/>
  <c r="N396" i="1"/>
  <c r="H396" i="1"/>
  <c r="N395" i="1"/>
  <c r="H395" i="1"/>
  <c r="N394" i="1"/>
  <c r="H394" i="1"/>
  <c r="N393" i="1"/>
  <c r="I393" i="1"/>
  <c r="H393" i="1"/>
  <c r="D393" i="1"/>
  <c r="N392" i="1"/>
  <c r="D392" i="1"/>
  <c r="H392" i="1" s="1"/>
  <c r="N391" i="1"/>
  <c r="H391" i="1"/>
  <c r="N390" i="1"/>
  <c r="H390" i="1"/>
  <c r="D390" i="1"/>
  <c r="N389" i="1"/>
  <c r="D389" i="1"/>
  <c r="N388" i="1"/>
  <c r="H388" i="1"/>
  <c r="D388" i="1"/>
  <c r="N387" i="1"/>
  <c r="I387" i="1"/>
  <c r="N386" i="1"/>
  <c r="H386" i="1"/>
  <c r="N385" i="1"/>
  <c r="D385" i="1"/>
  <c r="H385" i="1" s="1"/>
  <c r="N384" i="1"/>
  <c r="H384" i="1"/>
  <c r="D384" i="1"/>
  <c r="N383" i="1"/>
  <c r="D383" i="1"/>
  <c r="H383" i="1" s="1"/>
  <c r="N382" i="1"/>
  <c r="H382" i="1"/>
  <c r="D382" i="1"/>
  <c r="N381" i="1"/>
  <c r="D381" i="1"/>
  <c r="H381" i="1" s="1"/>
  <c r="I380" i="1"/>
  <c r="N380" i="1" s="1"/>
  <c r="N379" i="1"/>
  <c r="H379" i="1"/>
  <c r="D379" i="1"/>
  <c r="N378" i="1"/>
  <c r="H378" i="1"/>
  <c r="N377" i="1"/>
  <c r="D377" i="1"/>
  <c r="H377" i="1" s="1"/>
  <c r="I376" i="1"/>
  <c r="N376" i="1" s="1"/>
  <c r="D376" i="1"/>
  <c r="H376" i="1" s="1"/>
  <c r="I375" i="1"/>
  <c r="N375" i="1" s="1"/>
  <c r="D375" i="1"/>
  <c r="H375" i="1" s="1"/>
  <c r="N364" i="1"/>
  <c r="N363" i="1"/>
  <c r="N362" i="1"/>
  <c r="N361" i="1"/>
  <c r="N360" i="1"/>
  <c r="E360" i="1"/>
  <c r="D490" i="1" s="1"/>
  <c r="C360" i="1"/>
  <c r="C345" i="1" s="1"/>
  <c r="C475" i="1" s="1"/>
  <c r="N359" i="1"/>
  <c r="N358" i="1"/>
  <c r="N357" i="1"/>
  <c r="N356" i="1"/>
  <c r="N355" i="1"/>
  <c r="N354" i="1"/>
  <c r="E354" i="1"/>
  <c r="D484" i="1" s="1"/>
  <c r="C354" i="1"/>
  <c r="C484" i="1" s="1"/>
  <c r="N353" i="1"/>
  <c r="N352" i="1"/>
  <c r="E351" i="1"/>
  <c r="C351" i="1"/>
  <c r="N350" i="1"/>
  <c r="N349" i="1"/>
  <c r="N348" i="1"/>
  <c r="E348" i="1"/>
  <c r="D478" i="1" s="1"/>
  <c r="C348" i="1"/>
  <c r="C346" i="1" s="1"/>
  <c r="C476" i="1" s="1"/>
  <c r="E347" i="1"/>
  <c r="N344" i="1"/>
  <c r="N343" i="1"/>
  <c r="E343" i="1"/>
  <c r="D473" i="1" s="1"/>
  <c r="N342" i="1"/>
  <c r="N341" i="1"/>
  <c r="N340" i="1"/>
  <c r="E339" i="1"/>
  <c r="C339" i="1"/>
  <c r="N338" i="1"/>
  <c r="N337" i="1"/>
  <c r="N336" i="1"/>
  <c r="E335" i="1"/>
  <c r="C335" i="1"/>
  <c r="N334" i="1"/>
  <c r="N333" i="1"/>
  <c r="N332" i="1"/>
  <c r="E332" i="1"/>
  <c r="D462" i="1" s="1"/>
  <c r="C332" i="1"/>
  <c r="E331" i="1"/>
  <c r="N330" i="1"/>
  <c r="C329" i="1"/>
  <c r="E328" i="1"/>
  <c r="N327" i="1"/>
  <c r="N326" i="1"/>
  <c r="E326" i="1"/>
  <c r="D456" i="1" s="1"/>
  <c r="N325" i="1"/>
  <c r="E325" i="1"/>
  <c r="D455" i="1" s="1"/>
  <c r="N324" i="1"/>
  <c r="E324" i="1"/>
  <c r="D454" i="1" s="1"/>
  <c r="C323" i="1"/>
  <c r="C453" i="1" s="1"/>
  <c r="N322" i="1"/>
  <c r="N321" i="1"/>
  <c r="E321" i="1"/>
  <c r="D451" i="1" s="1"/>
  <c r="N320" i="1"/>
  <c r="E320" i="1"/>
  <c r="D450" i="1" s="1"/>
  <c r="N319" i="1"/>
  <c r="E319" i="1"/>
  <c r="D449" i="1" s="1"/>
  <c r="N318" i="1"/>
  <c r="E318" i="1"/>
  <c r="D448" i="1" s="1"/>
  <c r="N317" i="1"/>
  <c r="E317" i="1"/>
  <c r="D447" i="1" s="1"/>
  <c r="C316" i="1"/>
  <c r="C446" i="1" s="1"/>
  <c r="E315" i="1"/>
  <c r="N314" i="1"/>
  <c r="N313" i="1"/>
  <c r="E313" i="1"/>
  <c r="D443" i="1" s="1"/>
  <c r="N312" i="1"/>
  <c r="E312" i="1"/>
  <c r="D442" i="1" s="1"/>
  <c r="C312" i="1"/>
  <c r="C311" i="1" s="1"/>
  <c r="C441" i="1" s="1"/>
  <c r="E311" i="1"/>
  <c r="C310" i="1"/>
  <c r="I272" i="1"/>
  <c r="J272" i="1" s="1"/>
  <c r="E272" i="1"/>
  <c r="G272" i="1" s="1"/>
  <c r="J271" i="1"/>
  <c r="G271" i="1"/>
  <c r="J270" i="1"/>
  <c r="G270" i="1"/>
  <c r="J269" i="1"/>
  <c r="G269" i="1"/>
  <c r="F260" i="1"/>
  <c r="E260" i="1"/>
  <c r="D260" i="1"/>
  <c r="C260" i="1"/>
  <c r="L247" i="1"/>
  <c r="K247" i="1"/>
  <c r="J247" i="1"/>
  <c r="I247" i="1"/>
  <c r="H247" i="1"/>
  <c r="G247" i="1"/>
  <c r="F247" i="1"/>
  <c r="E247" i="1"/>
  <c r="D247" i="1"/>
  <c r="C247" i="1"/>
  <c r="L232" i="1"/>
  <c r="J232" i="1"/>
  <c r="H232" i="1"/>
  <c r="G232" i="1"/>
  <c r="E232" i="1"/>
  <c r="C232" i="1"/>
  <c r="G230" i="1"/>
  <c r="F230" i="1"/>
  <c r="F232" i="1" s="1"/>
  <c r="E230" i="1"/>
  <c r="D230" i="1"/>
  <c r="D232" i="1" s="1"/>
  <c r="C230" i="1"/>
  <c r="L222" i="1"/>
  <c r="L221" i="1"/>
  <c r="I221" i="1"/>
  <c r="L220" i="1"/>
  <c r="I220" i="1"/>
  <c r="L219" i="1"/>
  <c r="I219" i="1"/>
  <c r="L218" i="1"/>
  <c r="I218" i="1"/>
  <c r="L216" i="1"/>
  <c r="I216" i="1"/>
  <c r="L215" i="1"/>
  <c r="I215" i="1"/>
  <c r="L214" i="1"/>
  <c r="I214" i="1"/>
  <c r="L213" i="1"/>
  <c r="I213" i="1"/>
  <c r="L212" i="1"/>
  <c r="I212" i="1"/>
  <c r="L211" i="1"/>
  <c r="I211" i="1"/>
  <c r="L210" i="1"/>
  <c r="I210" i="1"/>
  <c r="L209" i="1"/>
  <c r="I209" i="1"/>
  <c r="L208" i="1"/>
  <c r="I208" i="1"/>
  <c r="L207" i="1"/>
  <c r="I207" i="1"/>
  <c r="L206" i="1"/>
  <c r="I206" i="1"/>
  <c r="L205" i="1"/>
  <c r="I205" i="1"/>
  <c r="L204" i="1"/>
  <c r="I204" i="1"/>
  <c r="L203" i="1"/>
  <c r="I203" i="1"/>
  <c r="L202" i="1"/>
  <c r="I202" i="1"/>
  <c r="L190" i="1"/>
  <c r="O189" i="1"/>
  <c r="L189" i="1"/>
  <c r="I189" i="1"/>
  <c r="O188" i="1"/>
  <c r="L188" i="1"/>
  <c r="I188" i="1"/>
  <c r="O187" i="1"/>
  <c r="L187" i="1"/>
  <c r="I187" i="1"/>
  <c r="O186" i="1"/>
  <c r="L186" i="1"/>
  <c r="I186" i="1"/>
  <c r="O184" i="1"/>
  <c r="L184" i="1"/>
  <c r="O183" i="1"/>
  <c r="L183" i="1"/>
  <c r="I183" i="1"/>
  <c r="O182" i="1"/>
  <c r="L182" i="1"/>
  <c r="I182" i="1"/>
  <c r="O181" i="1"/>
  <c r="L181" i="1"/>
  <c r="I181" i="1"/>
  <c r="O180" i="1"/>
  <c r="L180" i="1"/>
  <c r="I180" i="1"/>
  <c r="O179" i="1"/>
  <c r="L179" i="1"/>
  <c r="I179" i="1"/>
  <c r="O178" i="1"/>
  <c r="L178" i="1"/>
  <c r="I178" i="1"/>
  <c r="O177" i="1"/>
  <c r="L177" i="1"/>
  <c r="I177" i="1"/>
  <c r="O176" i="1"/>
  <c r="L176" i="1"/>
  <c r="I176" i="1"/>
  <c r="O175" i="1"/>
  <c r="L175" i="1"/>
  <c r="I175" i="1"/>
  <c r="O174" i="1"/>
  <c r="L174" i="1"/>
  <c r="I174" i="1"/>
  <c r="O173" i="1"/>
  <c r="L173" i="1"/>
  <c r="I173" i="1"/>
  <c r="O172" i="1"/>
  <c r="L172" i="1"/>
  <c r="I172" i="1"/>
  <c r="O171" i="1"/>
  <c r="L171" i="1"/>
  <c r="I171" i="1"/>
  <c r="O170" i="1"/>
  <c r="L170" i="1"/>
  <c r="I170" i="1"/>
  <c r="K158" i="1"/>
  <c r="J158" i="1"/>
  <c r="G158" i="1"/>
  <c r="F158" i="1"/>
  <c r="M127" i="1"/>
  <c r="L127" i="1"/>
  <c r="I127" i="1"/>
  <c r="H127" i="1"/>
  <c r="J126" i="1"/>
  <c r="G126" i="1"/>
  <c r="K126" i="1" s="1"/>
  <c r="N126" i="1" s="1"/>
  <c r="G125" i="1"/>
  <c r="K125" i="1" s="1"/>
  <c r="N125" i="1" s="1"/>
  <c r="J124" i="1"/>
  <c r="G124" i="1"/>
  <c r="K124" i="1" s="1"/>
  <c r="N124" i="1" s="1"/>
  <c r="N123" i="1" s="1"/>
  <c r="M123" i="1"/>
  <c r="L123" i="1"/>
  <c r="J123" i="1"/>
  <c r="I123" i="1"/>
  <c r="H123" i="1"/>
  <c r="G122" i="1"/>
  <c r="K122" i="1" s="1"/>
  <c r="N122" i="1" s="1"/>
  <c r="G121" i="1"/>
  <c r="K121" i="1" s="1"/>
  <c r="N121" i="1" s="1"/>
  <c r="G120" i="1"/>
  <c r="K120" i="1" s="1"/>
  <c r="N120" i="1" s="1"/>
  <c r="G119" i="1"/>
  <c r="K119" i="1" s="1"/>
  <c r="N119" i="1" s="1"/>
  <c r="G118" i="1"/>
  <c r="K118" i="1" s="1"/>
  <c r="M117" i="1"/>
  <c r="M129" i="1" s="1"/>
  <c r="L117" i="1"/>
  <c r="L129" i="1" s="1"/>
  <c r="I117" i="1"/>
  <c r="I129" i="1" s="1"/>
  <c r="H117" i="1"/>
  <c r="H129" i="1" s="1"/>
  <c r="G116" i="1"/>
  <c r="K116" i="1" s="1"/>
  <c r="N116" i="1" s="1"/>
  <c r="G115" i="1"/>
  <c r="K115" i="1" s="1"/>
  <c r="N115" i="1" s="1"/>
  <c r="G114" i="1"/>
  <c r="K114" i="1" s="1"/>
  <c r="N114" i="1" s="1"/>
  <c r="G113" i="1"/>
  <c r="K113" i="1" s="1"/>
  <c r="N113" i="1" s="1"/>
  <c r="G112" i="1"/>
  <c r="K112" i="1" s="1"/>
  <c r="N112" i="1" s="1"/>
  <c r="G111" i="1"/>
  <c r="K111" i="1" s="1"/>
  <c r="N111" i="1" s="1"/>
  <c r="J110" i="1"/>
  <c r="G110" i="1"/>
  <c r="I230" i="1" s="1"/>
  <c r="I232" i="1" s="1"/>
  <c r="N92" i="1"/>
  <c r="K92" i="1"/>
  <c r="G128" i="1" s="1"/>
  <c r="J92" i="1"/>
  <c r="G92" i="1"/>
  <c r="F92" i="1"/>
  <c r="C92" i="1"/>
  <c r="N91" i="1"/>
  <c r="M91" i="1"/>
  <c r="L91" i="1"/>
  <c r="K91" i="1"/>
  <c r="G127" i="1" s="1"/>
  <c r="K127" i="1" s="1"/>
  <c r="J91" i="1"/>
  <c r="I91" i="1"/>
  <c r="H91" i="1"/>
  <c r="G91" i="1"/>
  <c r="F91" i="1"/>
  <c r="E91" i="1"/>
  <c r="C91" i="1"/>
  <c r="N90" i="1"/>
  <c r="J90" i="1"/>
  <c r="G90" i="1"/>
  <c r="F90" i="1"/>
  <c r="C90" i="1"/>
  <c r="N89" i="1"/>
  <c r="J89" i="1"/>
  <c r="F89" i="1"/>
  <c r="N88" i="1"/>
  <c r="J88" i="1"/>
  <c r="F88" i="1"/>
  <c r="N87" i="1"/>
  <c r="M87" i="1"/>
  <c r="L87" i="1"/>
  <c r="K87" i="1"/>
  <c r="G123" i="1" s="1"/>
  <c r="K123" i="1" s="1"/>
  <c r="J87" i="1"/>
  <c r="I87" i="1"/>
  <c r="H87" i="1"/>
  <c r="G87" i="1"/>
  <c r="F87" i="1"/>
  <c r="D87" i="1"/>
  <c r="C87" i="1"/>
  <c r="N86" i="1"/>
  <c r="J86" i="1"/>
  <c r="F86" i="1"/>
  <c r="N85" i="1"/>
  <c r="J85" i="1"/>
  <c r="F85" i="1"/>
  <c r="N84" i="1"/>
  <c r="J84" i="1"/>
  <c r="F84" i="1"/>
  <c r="N83" i="1"/>
  <c r="J83" i="1"/>
  <c r="F83" i="1"/>
  <c r="N82" i="1"/>
  <c r="J82" i="1"/>
  <c r="F82" i="1"/>
  <c r="N81" i="1"/>
  <c r="M81" i="1"/>
  <c r="M93" i="1" s="1"/>
  <c r="M148" i="1" s="1"/>
  <c r="M149" i="1" s="1"/>
  <c r="L81" i="1"/>
  <c r="L93" i="1" s="1"/>
  <c r="L148" i="1" s="1"/>
  <c r="L149" i="1" s="1"/>
  <c r="K81" i="1"/>
  <c r="K93" i="1" s="1"/>
  <c r="J81" i="1"/>
  <c r="I81" i="1"/>
  <c r="I93" i="1" s="1"/>
  <c r="I148" i="1" s="1"/>
  <c r="I149" i="1" s="1"/>
  <c r="H81" i="1"/>
  <c r="H93" i="1" s="1"/>
  <c r="H148" i="1" s="1"/>
  <c r="H149" i="1" s="1"/>
  <c r="G81" i="1"/>
  <c r="G93" i="1" s="1"/>
  <c r="G148" i="1" s="1"/>
  <c r="F81" i="1"/>
  <c r="E81" i="1"/>
  <c r="E93" i="1" s="1"/>
  <c r="E148" i="1" s="1"/>
  <c r="E149" i="1" s="1"/>
  <c r="D81" i="1"/>
  <c r="D93" i="1" s="1"/>
  <c r="D148" i="1" s="1"/>
  <c r="D149" i="1" s="1"/>
  <c r="C81" i="1"/>
  <c r="C93" i="1" s="1"/>
  <c r="C148" i="1" s="1"/>
  <c r="N80" i="1"/>
  <c r="J80" i="1"/>
  <c r="F80" i="1"/>
  <c r="N79" i="1"/>
  <c r="J79" i="1"/>
  <c r="F79" i="1"/>
  <c r="N78" i="1"/>
  <c r="J78" i="1"/>
  <c r="F78" i="1"/>
  <c r="N77" i="1"/>
  <c r="J77" i="1"/>
  <c r="F77" i="1"/>
  <c r="N76" i="1"/>
  <c r="J76" i="1"/>
  <c r="F76" i="1"/>
  <c r="N75" i="1"/>
  <c r="J75" i="1"/>
  <c r="J93" i="1" s="1"/>
  <c r="F75" i="1"/>
  <c r="N74" i="1"/>
  <c r="N93" i="1" s="1"/>
  <c r="J74" i="1"/>
  <c r="F74" i="1"/>
  <c r="F93" i="1" s="1"/>
  <c r="M65" i="1"/>
  <c r="N63" i="1"/>
  <c r="N61" i="1"/>
  <c r="J61" i="1"/>
  <c r="N60" i="1"/>
  <c r="J60" i="1"/>
  <c r="N59" i="1"/>
  <c r="J59" i="1"/>
  <c r="N58" i="1"/>
  <c r="J58" i="1"/>
  <c r="L57" i="1"/>
  <c r="L65" i="1" s="1"/>
  <c r="H57" i="1"/>
  <c r="M48" i="1"/>
  <c r="I48" i="1"/>
  <c r="H48" i="1"/>
  <c r="G48" i="1"/>
  <c r="E48" i="1"/>
  <c r="D48" i="1"/>
  <c r="C48" i="1"/>
  <c r="J46" i="1"/>
  <c r="F46" i="1"/>
  <c r="F45" i="1"/>
  <c r="N44" i="1"/>
  <c r="J44" i="1"/>
  <c r="F44" i="1"/>
  <c r="N43" i="1"/>
  <c r="J43" i="1"/>
  <c r="F43" i="1"/>
  <c r="N42" i="1"/>
  <c r="J42" i="1"/>
  <c r="F42" i="1"/>
  <c r="N41" i="1"/>
  <c r="J41" i="1"/>
  <c r="F41" i="1"/>
  <c r="N40" i="1"/>
  <c r="L40" i="1"/>
  <c r="L48" i="1" s="1"/>
  <c r="J40" i="1"/>
  <c r="F40" i="1"/>
  <c r="J39" i="1"/>
  <c r="J48" i="1" s="1"/>
  <c r="F39" i="1"/>
  <c r="F48" i="1" s="1"/>
  <c r="J63" i="1" l="1"/>
  <c r="H65" i="1"/>
  <c r="J120" i="1"/>
  <c r="J122" i="1"/>
  <c r="J125" i="1"/>
  <c r="J119" i="1"/>
  <c r="J121" i="1"/>
  <c r="J118" i="1"/>
  <c r="G117" i="1"/>
  <c r="J112" i="1"/>
  <c r="J114" i="1"/>
  <c r="J116" i="1"/>
  <c r="J111" i="1"/>
  <c r="J113" i="1"/>
  <c r="J115" i="1"/>
  <c r="C149" i="1"/>
  <c r="F148" i="1"/>
  <c r="F149" i="1" s="1"/>
  <c r="J148" i="1"/>
  <c r="J149" i="1" s="1"/>
  <c r="G149" i="1"/>
  <c r="I429" i="1"/>
  <c r="N429" i="1" s="1"/>
  <c r="K148" i="1"/>
  <c r="K39" i="1"/>
  <c r="K128" i="1"/>
  <c r="N128" i="1" s="1"/>
  <c r="N127" i="1" s="1"/>
  <c r="J128" i="1"/>
  <c r="J127" i="1" s="1"/>
  <c r="K117" i="1"/>
  <c r="N118" i="1"/>
  <c r="N117" i="1" s="1"/>
  <c r="C365" i="1"/>
  <c r="C495" i="1" s="1"/>
  <c r="D441" i="1"/>
  <c r="N311" i="1"/>
  <c r="D458" i="1"/>
  <c r="N328" i="1"/>
  <c r="E323" i="1"/>
  <c r="D461" i="1"/>
  <c r="N331" i="1"/>
  <c r="E329" i="1"/>
  <c r="D469" i="1"/>
  <c r="N339" i="1"/>
  <c r="D477" i="1"/>
  <c r="N347" i="1"/>
  <c r="C440" i="1"/>
  <c r="C490" i="1"/>
  <c r="J57" i="1"/>
  <c r="N57" i="1"/>
  <c r="K110" i="1"/>
  <c r="G129" i="1"/>
  <c r="D445" i="1"/>
  <c r="N315" i="1"/>
  <c r="D465" i="1"/>
  <c r="N335" i="1"/>
  <c r="E346" i="1"/>
  <c r="D481" i="1"/>
  <c r="N351" i="1"/>
  <c r="I374" i="1"/>
  <c r="N374" i="1" s="1"/>
  <c r="H389" i="1"/>
  <c r="D387" i="1"/>
  <c r="H387" i="1" s="1"/>
  <c r="C478" i="1"/>
  <c r="J117" i="1" l="1"/>
  <c r="J129" i="1"/>
  <c r="E157" i="1"/>
  <c r="G56" i="1"/>
  <c r="D459" i="1"/>
  <c r="N329" i="1"/>
  <c r="K48" i="1"/>
  <c r="N39" i="1"/>
  <c r="N48" i="1" s="1"/>
  <c r="D380" i="1"/>
  <c r="D476" i="1"/>
  <c r="N346" i="1"/>
  <c r="E345" i="1"/>
  <c r="K230" i="1"/>
  <c r="K232" i="1" s="1"/>
  <c r="K129" i="1"/>
  <c r="N110" i="1"/>
  <c r="N129" i="1" s="1"/>
  <c r="D453" i="1"/>
  <c r="E316" i="1"/>
  <c r="N323" i="1"/>
  <c r="N148" i="1"/>
  <c r="N149" i="1" s="1"/>
  <c r="K149" i="1"/>
  <c r="I157" i="1" l="1"/>
  <c r="K56" i="1"/>
  <c r="D475" i="1"/>
  <c r="N345" i="1"/>
  <c r="J56" i="1"/>
  <c r="J65" i="1" s="1"/>
  <c r="G65" i="1"/>
  <c r="D446" i="1"/>
  <c r="N316" i="1"/>
  <c r="E310" i="1"/>
  <c r="H380" i="1"/>
  <c r="D374" i="1"/>
  <c r="H157" i="1"/>
  <c r="H158" i="1" s="1"/>
  <c r="E158" i="1"/>
  <c r="N56" i="1" l="1"/>
  <c r="N65" i="1" s="1"/>
  <c r="K65" i="1"/>
  <c r="H374" i="1"/>
  <c r="D429" i="1"/>
  <c r="H429" i="1" s="1"/>
  <c r="D440" i="1"/>
  <c r="E365" i="1"/>
  <c r="N310" i="1"/>
  <c r="L157" i="1"/>
  <c r="L158" i="1" s="1"/>
  <c r="I158" i="1"/>
  <c r="D495" i="1" l="1"/>
  <c r="N365" i="1"/>
</calcChain>
</file>

<file path=xl/sharedStrings.xml><?xml version="1.0" encoding="utf-8"?>
<sst xmlns="http://schemas.openxmlformats.org/spreadsheetml/2006/main" count="842" uniqueCount="271">
  <si>
    <t xml:space="preserve">(форма у редакції наказів Міністерства
 фінансів України від 30.09.2016 р. N 861,
від 17.07.2018 р. N 617)
</t>
  </si>
  <si>
    <t>ЗАТВЕРДЖЕНО</t>
  </si>
  <si>
    <t>Наказ Міністерства фінансів України</t>
  </si>
  <si>
    <t>17 липня 2015 року N 648</t>
  </si>
  <si>
    <t>(у редакції наказу Міністерства фінансів</t>
  </si>
  <si>
    <t>України від 17 липня 2018 року N 617)</t>
  </si>
  <si>
    <t>БЮДЖЕТНИЙ ЗАПИТ НА 2021 - 2023 РОКИ індивідуальний (Форма 2020-2)</t>
  </si>
  <si>
    <t xml:space="preserve">1. _. Управління охорони здоров’я Чернігівської міської ради    _______________________________________________________________________________________ </t>
  </si>
  <si>
    <t xml:space="preserve">  (0) (7)___</t>
  </si>
  <si>
    <t>02013308</t>
  </si>
  <si>
    <t>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</si>
  <si>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</si>
  <si>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</si>
  <si>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 xml:space="preserve">2. ___ Управління охорони здоров’я Чернігівської міської ради  _____________________________________________________________________________________ </t>
  </si>
  <si>
    <t>_____ (0) (7) (1)_____________</t>
  </si>
  <si>
    <t>(найменування відповідального виконавця)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</si>
  <si>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</si>
  <si>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3. __ (0) (7) (1) (2) (0) (3) (0)    _______ </t>
  </si>
  <si>
    <t>__  (2)(0) (3) (0)________</t>
  </si>
  <si>
    <t>___0733________</t>
  </si>
  <si>
    <t>__________________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</si>
  <si>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</si>
  <si>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</si>
  <si>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</si>
  <si>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класифікації видатків та кредитування місцевого бюджету)</t>
  </si>
  <si>
    <t>(код бюджету)</t>
  </si>
  <si>
    <t>4. Мета та завдання бюджетної програми на 2021- 2023 роки:</t>
  </si>
  <si>
    <t>1) мета бюджетної програми, строки її реалізації;</t>
  </si>
  <si>
    <t>Підвищення рівня надання медичної допомоги вагітним, роділлям, породіллям та новонародженим у лікувально- профілактичних закладах</t>
  </si>
  <si>
    <t>2) завдання бюджетної програми;</t>
  </si>
  <si>
    <t>Забезпечення надання  належної лікарсько-акушерської допомоги вагітним, роділлям, породіллям та новонародженим</t>
  </si>
  <si>
    <t>3) підстави реалізації бюджетної програми.</t>
  </si>
  <si>
    <t xml:space="preserve">Конституція України (Закон України від 28.06.1996 №254 к/96-ВР); Бюджетний кодекс України (Закон України від 08.07.2010 № 2456-У1 зі змінами); Закон України "Про Державний бюджет України на 2020 рік" від 14 листопада 2019 року № 294-ІХ; Закон України від 19.11.1992 № 2801-ХІІ "Основи законодавства України про охорону здоров'я";Закон України від 19.10.2017 № 2168-VIII " Про державні фінансові гарантії медичного обслуговування населення",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бюджетів";рішення Чернігівської  міської ради від 28 листопада 2019 року № 48/VII -25 "Про міський бюджет на 2020 рік" (зі змінами та доповненнями ); рішення Чернігівської міської ради від 21.08.2018 № 33/VII – 4  «Про Комплексну міську програму “Здоров’я чернігівців” на 2018-2021 роки» (зі змінами), </t>
  </si>
  <si>
    <t>5. Надходження для виконання бюджетної програми:</t>
  </si>
  <si>
    <t>1) надходження для виконання бюджетної програми:у 2019- 2021 роках:</t>
  </si>
  <si>
    <t>(грн)</t>
  </si>
  <si>
    <t>Код</t>
  </si>
  <si>
    <t>Найменування</t>
  </si>
  <si>
    <t>2019 рік (звіт)</t>
  </si>
  <si>
    <t>2020 рік (затверджено)</t>
  </si>
  <si>
    <t>2021 рік (проект)</t>
  </si>
  <si>
    <t>загаль-</t>
  </si>
  <si>
    <t>спеціаль-</t>
  </si>
  <si>
    <t>у т. ч. бюджет розвитку</t>
  </si>
  <si>
    <t>разом</t>
  </si>
  <si>
    <t>ний фонд</t>
  </si>
  <si>
    <t>(3 + 4)</t>
  </si>
  <si>
    <t>(7 + 8)</t>
  </si>
  <si>
    <t>(11 + 12)</t>
  </si>
  <si>
    <t>Надходження із загального фонду бюджету</t>
  </si>
  <si>
    <t>Х</t>
  </si>
  <si>
    <t>Власні надходження бюджетних установ (розписати за видами надходжень)</t>
  </si>
  <si>
    <t xml:space="preserve">плата за послуги, що надаються бюджетними установами згідно з їх основною діяльністю </t>
  </si>
  <si>
    <t xml:space="preserve">надходження бюджетних установ від додаткової (господарської) діяльності </t>
  </si>
  <si>
    <t>плата за оренду майна бюджетних установ</t>
  </si>
  <si>
    <t>надходження бюджетних установ від реалізації в установленому порядку майна</t>
  </si>
  <si>
    <t xml:space="preserve">благодійні внески, гранти та дарунки </t>
  </si>
  <si>
    <t>Інші надходження спеціального фонду (розписати за видами надходжень)</t>
  </si>
  <si>
    <t>Повернення кредитів до бюджету</t>
  </si>
  <si>
    <t>ВСЬОГО</t>
  </si>
  <si>
    <t>2) надходження для виконання бюджетної програми у 2022 - 2023 роках</t>
  </si>
  <si>
    <t>2022 рік (прогноз)</t>
  </si>
  <si>
    <t>2023 рік (прогноз)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</si>
  <si>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</si>
  <si>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2019 - 2021 роках</t>
  </si>
  <si>
    <t>Код Економічної класифікації видатків бюджету</t>
  </si>
  <si>
    <t>2021 рік (проєкт)</t>
  </si>
  <si>
    <t xml:space="preserve">Оплата праці 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</si>
  <si>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</si>
  <si>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</si>
  <si>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</si>
  <si>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</si>
  <si>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</si>
  <si>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</si>
  <si>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</si>
  <si>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</si>
  <si>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і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</si>
  <si>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</si>
  <si>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</si>
  <si>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</si>
  <si>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</si>
  <si>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Виплата пенсій і допомоги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</si>
  <si>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</si>
  <si>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</si>
  <si>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</si>
  <si>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Капітальний ремонт інших об'єктів</t>
  </si>
  <si>
    <t xml:space="preserve">ВСЬОГО </t>
  </si>
  <si>
    <t>2) Надання кредитів за кодами Класифікації кредитування бюджету у 2019 - 2021 роках</t>
  </si>
  <si>
    <t>Код  класифікації  кредитування бюджету</t>
  </si>
  <si>
    <t>3) видатки за кодами Економічної класифікації видатків бюджету у 2022 - 2023 роках:</t>
  </si>
  <si>
    <t>обладнання система ренгенівська мамографічна</t>
  </si>
  <si>
    <t>апарвт УЗД  рентгенапарат переносний</t>
  </si>
  <si>
    <t>4) надання кредитів за кодами Класифікації кредитування бюджету у 2022 - 2023 роках:</t>
  </si>
  <si>
    <t>7. Витрати за напрямами використання бюджетних коштів:</t>
  </si>
  <si>
    <t>1) витрати за напрямами використання бюджетних коштів у 2019 - 2021 роках:</t>
  </si>
  <si>
    <t>N з/п</t>
  </si>
  <si>
    <t>Напрями використання бюджетних коштів</t>
  </si>
  <si>
    <t>2020рік (затверджено)</t>
  </si>
  <si>
    <t>Лікарсько-акушерська допомога вагітним, породіллям та новонародженим</t>
  </si>
  <si>
    <t>2) витрати за напрямами використання бюджетних коштів у 2022 - 2023 роках:</t>
  </si>
  <si>
    <t>8. Результативні показники бюджетної програми:</t>
  </si>
  <si>
    <t>1) результативні показники бюджетної програми у 2019- 2021 роках:</t>
  </si>
  <si>
    <t>№ з/п</t>
  </si>
  <si>
    <t>Показники</t>
  </si>
  <si>
    <t>Одиниця виміру</t>
  </si>
  <si>
    <t>Джерело інформації</t>
  </si>
  <si>
    <t>2019 рік (затверджено)</t>
  </si>
  <si>
    <t>2021 рік (Проєкт)</t>
  </si>
  <si>
    <t>загальний фонд</t>
  </si>
  <si>
    <t>спеціальний фонд</t>
  </si>
  <si>
    <t xml:space="preserve">Забезпечення надання   належної лікарсько-акушерської допомоги вагітним, роділлям, породіллям та новонародженим  </t>
  </si>
  <si>
    <t>Показники затрат:</t>
  </si>
  <si>
    <t>кількість пологових будинків</t>
  </si>
  <si>
    <t>од.</t>
  </si>
  <si>
    <t>зведення планів по мережі, штатах і контингентах установ, що фінансуються з місцевих бюджетів штатний роспис</t>
  </si>
  <si>
    <t>кількість ліжок</t>
  </si>
  <si>
    <t>кількість штатних одиниць, з них:</t>
  </si>
  <si>
    <t>у т.ч. лікарів (у т. ч. жінок 76,4%)</t>
  </si>
  <si>
    <t>з них у жіночих консультаціях</t>
  </si>
  <si>
    <t>Обсяг видатків придбання обладнання</t>
  </si>
  <si>
    <t>гривень</t>
  </si>
  <si>
    <t>кошторис</t>
  </si>
  <si>
    <t>Показники продукту:</t>
  </si>
  <si>
    <t>кількість ліжко-днів</t>
  </si>
  <si>
    <t>тис.од.</t>
  </si>
  <si>
    <t>зведення планів по мережі, штатах і контингентах установ, що фінансуються з місцевих бюджетів</t>
  </si>
  <si>
    <t>кількість породіль</t>
  </si>
  <si>
    <t>осіб</t>
  </si>
  <si>
    <t>кількість новонароджених</t>
  </si>
  <si>
    <t>кількість відвідувань жіночих консультаціях</t>
  </si>
  <si>
    <t>од</t>
  </si>
  <si>
    <t>статистична звітність Ф-20</t>
  </si>
  <si>
    <t>Кількість одиниць придбаного обладнання</t>
  </si>
  <si>
    <t>Показники ефективності:</t>
  </si>
  <si>
    <t>середня тривалість перебування породіль у пологовому будинку</t>
  </si>
  <si>
    <t>дн.</t>
  </si>
  <si>
    <t>розрахунок</t>
  </si>
  <si>
    <t>кількість породіль на одного лікаря</t>
  </si>
  <si>
    <t>кількість відвідувань на одного лікаря в жіночих консультаціях</t>
  </si>
  <si>
    <t>завантаженість ліжкового фонду</t>
  </si>
  <si>
    <t>середні видатки на придбання одиниці обладнання</t>
  </si>
  <si>
    <t>Показники якості:</t>
  </si>
  <si>
    <t>зниження кількості кесарських розтинів по відношенню до загальної чисельності пологів</t>
  </si>
  <si>
    <t>%</t>
  </si>
  <si>
    <t>прогноз</t>
  </si>
  <si>
    <t>відсоток придбаного обладнання у співвідношенні до запланованого</t>
  </si>
  <si>
    <t>2) результативні показники бюджетної програми у 2022 - 2023 роках</t>
  </si>
  <si>
    <t>9. Структура видатків на оплату праці:</t>
  </si>
  <si>
    <t>у тому числі оплата праці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</si>
  <si>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</si>
  <si>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 xml:space="preserve">N 
з/п
</t>
  </si>
  <si>
    <t>Категорії працівників</t>
  </si>
  <si>
    <t>2020 рік (план)</t>
  </si>
  <si>
    <t>2021 рік</t>
  </si>
  <si>
    <t>спеціаль-ний фонд</t>
  </si>
  <si>
    <t>затвер-</t>
  </si>
  <si>
    <t>фактич-</t>
  </si>
  <si>
    <t>джено</t>
  </si>
  <si>
    <t>но зайняті</t>
  </si>
  <si>
    <t>Лікарі</t>
  </si>
  <si>
    <t>Середній медичний персонал</t>
  </si>
  <si>
    <t>Молодший медичний персонал</t>
  </si>
  <si>
    <t>Інші</t>
  </si>
  <si>
    <t>Всього штатних одиниць</t>
  </si>
  <si>
    <t>з них: штатні одиниці за загальним фондом, що враховані також у спеціальному фонді</t>
  </si>
  <si>
    <t>2022 рік</t>
  </si>
  <si>
    <t>2023 рік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</si>
  <si>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</si>
  <si>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2019 - 2021 роках:</t>
  </si>
  <si>
    <t xml:space="preserve">      </t>
  </si>
  <si>
    <t>Найменування місцевої/регіональної програми</t>
  </si>
  <si>
    <t>Коли та яким документом затверджена</t>
  </si>
  <si>
    <t>разом (4+5)</t>
  </si>
  <si>
    <t>разом (7+8)</t>
  </si>
  <si>
    <t>разом (10+11)</t>
  </si>
  <si>
    <t>Програма забезпечення діяльності та виконання доручень виборців депутатами Чернігівської міської ради на 2019 рік</t>
  </si>
  <si>
    <t>рішення Чернігівської міської ради від 29.11.2018 №36/VIII-31</t>
  </si>
  <si>
    <t>Програма сприяння виконанню повноважень депутатами Чернігівської обласної ради на 2019-2020 роки</t>
  </si>
  <si>
    <t>Рішення Чернігівської обласної ради від 20.12.2018 № 3-16/VII</t>
  </si>
  <si>
    <t>Програма забезпечення діяльності та виконання доручень виборців депутатами Чернігівської міської ради на 2020 рік</t>
  </si>
  <si>
    <t>рішення міської ради від 28.11.2019 № 48/VII - 23</t>
  </si>
  <si>
    <t>2) місцеві/регіональні програми, які виконуються в межах бюджетної програми у 2021 - 2022 роках:</t>
  </si>
  <si>
    <t>2022рік (прогноз)</t>
  </si>
  <si>
    <t>12. Об'єкти, які виконуються в межах бюджетної програми за рахунок коштів бюджету розвитку у 2019 - 2023 роках:</t>
  </si>
  <si>
    <t>Наймену-
вання об'єкта відпо-
відно до проектно-
кошто-
рисної докумен-
тації</t>
  </si>
  <si>
    <t>Строк реалізації об'єкта (рік початку і завершення)</t>
  </si>
  <si>
    <t>Загальна вартість об'єкта</t>
  </si>
  <si>
    <t>2020 рік (атверджено)</t>
  </si>
  <si>
    <t xml:space="preserve">спеціальний фонд
(бюджет розвитку)
</t>
  </si>
  <si>
    <t>рівень будівельної готовності об'єкта на кінець бюджетного періоду, %</t>
  </si>
  <si>
    <t>13. Аналіз результатів, досягнутих внаслідок використання коштів загального фонду бюджету у 2019 році, очікувані результати у 2020 році, обґрунтування необхідності передбачення витрат на 2021 - 2023 роки.</t>
  </si>
  <si>
    <r>
      <t>___________</t>
    </r>
    <r>
      <rPr>
        <sz val="12"/>
        <color indexed="8"/>
        <rFont val="Times New Roman"/>
        <family val="1"/>
        <charset val="204"/>
      </rPr>
      <t>_У 2019 році кількість породіль становила 2927. На 2020 рік прогнозується прийняти роди у 2900 породілі, так як прогнозується їх зменшення поступлень з інших районів через пандемію коронавірусного захворювання. За рахунок коштів загального фонду проведені заплановані видатки на придбання медикаментів, продуктів харчування, предметів, матеріалів, в повному обсязі проведено оплату за спожиті комунальні платежі. Не допущено заборгованості з виплат заробітної плати. У 2020 році очікується провести  розрахунки на поточні видатки в межах бюджетних призначень, в тому числі стовідсоткові платежі за спожиті теплоенергоносії без створення будь-якої кредиторської заборгованості.__________________________________________________</t>
    </r>
  </si>
  <si>
    <t>14. Бюджетні зобов'язання у 2019 - 2021 роках:</t>
  </si>
  <si>
    <t>1) кредиторська заборгованість місцевого бюджету у 2019 році:</t>
  </si>
  <si>
    <t>Код Економічної класифікації видатків бюджету/код Класифікації кредитування бюджету</t>
  </si>
  <si>
    <t>Затверджено з урахуванням змін</t>
  </si>
  <si>
    <t>Касові видатки / надання кредитів</t>
  </si>
  <si>
    <t>Кредиторська заборгованість на початок минулого бюджетного періоду</t>
  </si>
  <si>
    <t>Кредиторська заборгованість на кінець минулого бюджетного періоду</t>
  </si>
  <si>
    <t>Зміна кредиторської заборгованості                                       (6-5)</t>
  </si>
  <si>
    <t>Погашено кредиторську заборгованість за рахунок коштів</t>
  </si>
  <si>
    <t>Бюджетні зобов'язан-ня (4 + 6)</t>
  </si>
  <si>
    <t>загаль- ного фонду</t>
  </si>
  <si>
    <t>спеціаль-ного фонду</t>
  </si>
  <si>
    <t>Поточні видатки</t>
  </si>
  <si>
    <t>Оплата праці і нарахування на заробітну плату</t>
  </si>
  <si>
    <t>Заробітна плата</t>
  </si>
  <si>
    <t>Грошове забезпечення військовослужбовців</t>
  </si>
  <si>
    <t>Використання товарів і послуг</t>
  </si>
  <si>
    <t>Видатки  та заходи спеціального призначення</t>
  </si>
  <si>
    <t>Оплата природного газу</t>
  </si>
  <si>
    <t>Оплата інших енергоносіїв</t>
  </si>
  <si>
    <t>Дослідження і розробки, видатки державного (регіонального) значення</t>
  </si>
  <si>
    <t>Дослідження і розробки, окремі заходи розвитку по реалізації державних (регіональних) програм</t>
  </si>
  <si>
    <t>Обслуговування боргових зобов'язань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</si>
  <si>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</si>
  <si>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</si>
  <si>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</si>
  <si>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</si>
  <si>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</si>
  <si>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</si>
  <si>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Стипендії</t>
  </si>
  <si>
    <t>Інші виплати населенню</t>
  </si>
  <si>
    <t>Інші видатки</t>
  </si>
  <si>
    <t>Нерозподілені видатки</t>
  </si>
  <si>
    <t>Капітальні видатки</t>
  </si>
  <si>
    <t>Придбання основного капіталу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</si>
  <si>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</si>
  <si>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</si>
  <si>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</si>
  <si>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 житлового фонду (приміщень)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</si>
  <si>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</si>
  <si>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</si>
  <si>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об'єктів</t>
  </si>
  <si>
    <t>Реставрація пам'яток культури, історії, архітектури</t>
  </si>
  <si>
    <t>Створення державних запасів і резервів</t>
  </si>
  <si>
    <t>Придбання землі і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</si>
  <si>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</si>
  <si>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</si>
  <si>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</si>
  <si>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організаціяи</t>
  </si>
  <si>
    <t>Капітальні трансферти населенню</t>
  </si>
  <si>
    <t>2) кредиторська заборгованість місцевого бюджету у 2020 - 2021 роках:</t>
  </si>
  <si>
    <t>2020 рік</t>
  </si>
  <si>
    <t>затверджені призначення</t>
  </si>
  <si>
    <t>кредиторська заборгованість на початок поточного бюджетного періоду</t>
  </si>
  <si>
    <t>планується погасити кредиторську заборгованість за рахунок коштів</t>
  </si>
  <si>
    <t>очікуваний обсяг взяття поточних зобов'язань</t>
  </si>
  <si>
    <t>граничний обсяг</t>
  </si>
  <si>
    <t xml:space="preserve">можлива кредиторська заборгованість на початок планового бюджетного періоду 
(4 - 5 - 6)
</t>
  </si>
  <si>
    <t>очікуваний обсяг взяття поточних зобов'язань      (8 - 10)</t>
  </si>
  <si>
    <t>(3 - 5)</t>
  </si>
  <si>
    <t>ного фонду</t>
  </si>
  <si>
    <t>3) дебіторська заборгованість у 2019 - 2020 роках:</t>
  </si>
  <si>
    <t>Дебіторська заборгова-                            ність на 01.01.2019</t>
  </si>
  <si>
    <t>Дебіторська заборгова-                            ність на 01.01.2020</t>
  </si>
  <si>
    <t>Очікувана дебіторська заборгова-                            ність на 01.01.2021</t>
  </si>
  <si>
    <t>Причини виникнення заборгованості</t>
  </si>
  <si>
    <t>Вжиті заходи щодо погашення заборгованості</t>
  </si>
  <si>
    <t>Економічна класифікація видатків бюджету</t>
  </si>
  <si>
    <t xml:space="preserve"> </t>
  </si>
  <si>
    <t>4) аналіз управління бюджетними зобов'язаннями та пропозиції щодо упорядкування бюджетних зобов'язань у 2021 році.</t>
  </si>
  <si>
    <t>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внаслідок використання коштів спеціального фонду бюджету у 2019 році, та очікувані результати у 2020 році.</t>
  </si>
  <si>
    <t xml:space="preserve">У 2019 році  видатки з бюджету розвитку       склали 512,163 тис.грн. Було придбано придбано 28 комп'ютерів для запрвадження медичних інформаційних систем на суму 496763 грн та кондиціонер в родильну залу за 15400,0грн У 2020 році  передбачено 850,0 тис. грн по бюджету розвитку, в тому числі 700,0 тис.грн для придбання  кювезу (інкубатор)для новонароджених та 150,0тис.грн для придбання ліжок функціональних.     На 2021 рік    прогнозується придбання лапароскопа, гістероскопа,    та кардіомоніторів в кількості 6 од. Всього на суму 1 600 000,0грн                       </t>
  </si>
  <si>
    <t>Заступник начальника управління охорони здоров'я Чернігівської міської ради</t>
  </si>
  <si>
    <t>______________________________</t>
  </si>
  <si>
    <t>О. О. Малець</t>
  </si>
  <si>
    <t>(підпис)</t>
  </si>
  <si>
    <t>(ініціали та прізвище)</t>
  </si>
  <si>
    <t>Головний спецівліст- бухгалтер</t>
  </si>
  <si>
    <t>О.В. Гавриленко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</si>
</sst>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13" fillId="0" borderId="15" xfId="0" applyFont="1" applyFill="1" applyBorder="1" applyAlignment="1" applyProtection="1">
      <alignment horizontal="left" vertical="center" wrapText="1"/>
      <protection locked="0"/>
    </xf>
    <xf numFmtId="3" fontId="10" fillId="0" borderId="22" xfId="0" applyNumberFormat="1" applyFont="1" applyFill="1" applyBorder="1" applyAlignment="1" applyProtection="1">
      <alignment horizontal="right"/>
      <protection locked="0"/>
    </xf>
    <xf numFmtId="3" fontId="10" fillId="0" borderId="9" xfId="0" applyNumberFormat="1" applyFont="1" applyFill="1" applyBorder="1" applyAlignment="1" applyProtection="1">
      <alignment horizontal="right"/>
      <protection locked="0"/>
    </xf>
    <xf numFmtId="3" fontId="10" fillId="0" borderId="15" xfId="0" applyNumberFormat="1" applyFont="1" applyFill="1" applyBorder="1" applyAlignment="1" applyProtection="1">
      <alignment horizontal="right"/>
    </xf>
    <xf numFmtId="3" fontId="10" fillId="0" borderId="20" xfId="0" applyNumberFormat="1" applyFont="1" applyFill="1" applyBorder="1" applyAlignment="1" applyProtection="1">
      <alignment horizontal="right"/>
    </xf>
    <xf numFmtId="0" fontId="13" fillId="0" borderId="22" xfId="0" applyFont="1" applyFill="1" applyBorder="1" applyAlignment="1" applyProtection="1">
      <alignment horizontal="left" vertical="center" wrapText="1"/>
      <protection locked="0"/>
    </xf>
    <xf numFmtId="3" fontId="10" fillId="0" borderId="22" xfId="0" applyNumberFormat="1" applyFont="1" applyFill="1" applyBorder="1" applyAlignment="1" applyProtection="1">
      <alignment horizontal="right"/>
    </xf>
    <xf numFmtId="3" fontId="10" fillId="0" borderId="0" xfId="0" applyNumberFormat="1" applyFont="1" applyFill="1" applyBorder="1" applyAlignment="1" applyProtection="1">
      <alignment horizontal="right"/>
    </xf>
    <xf numFmtId="3" fontId="10" fillId="0" borderId="26" xfId="0" applyNumberFormat="1" applyFont="1" applyFill="1" applyBorder="1" applyAlignment="1" applyProtection="1">
      <alignment horizontal="right"/>
      <protection locked="0"/>
    </xf>
    <xf numFmtId="3" fontId="10" fillId="0" borderId="42" xfId="0" applyNumberFormat="1" applyFont="1" applyFill="1" applyBorder="1" applyAlignment="1" applyProtection="1">
      <alignment horizontal="right"/>
      <protection locked="0"/>
    </xf>
    <xf numFmtId="3" fontId="10" fillId="0" borderId="15" xfId="0" applyNumberFormat="1" applyFont="1" applyFill="1" applyBorder="1" applyAlignment="1" applyProtection="1">
      <alignment horizontal="right"/>
      <protection locked="0"/>
    </xf>
    <xf numFmtId="164" fontId="17" fillId="0" borderId="0" xfId="0" applyNumberFormat="1" applyFont="1" applyFill="1"/>
    <xf numFmtId="0" fontId="0" fillId="0" borderId="0" xfId="0" applyFill="1"/>
    <xf numFmtId="0" fontId="6" fillId="0" borderId="0" xfId="0" applyFont="1" applyFill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top" wrapText="1"/>
    </xf>
    <xf numFmtId="0" fontId="21" fillId="0" borderId="63" xfId="0" applyFont="1" applyFill="1" applyBorder="1" applyAlignment="1">
      <alignment horizontal="center" vertical="top" wrapText="1"/>
    </xf>
    <xf numFmtId="0" fontId="21" fillId="0" borderId="64" xfId="0" applyFont="1" applyFill="1" applyBorder="1" applyAlignment="1">
      <alignment horizontal="center" vertical="top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wrapText="1"/>
    </xf>
    <xf numFmtId="165" fontId="24" fillId="0" borderId="62" xfId="0" applyNumberFormat="1" applyFont="1" applyFill="1" applyBorder="1" applyAlignment="1">
      <alignment horizontal="center" vertical="top" wrapText="1"/>
    </xf>
    <xf numFmtId="165" fontId="23" fillId="0" borderId="63" xfId="0" applyNumberFormat="1" applyFont="1" applyFill="1" applyBorder="1" applyAlignment="1">
      <alignment horizontal="center" vertical="top" wrapText="1"/>
    </xf>
    <xf numFmtId="165" fontId="24" fillId="0" borderId="64" xfId="0" applyNumberFormat="1" applyFont="1" applyFill="1" applyBorder="1" applyAlignment="1">
      <alignment horizontal="center" vertical="top" wrapText="1"/>
    </xf>
    <xf numFmtId="0" fontId="24" fillId="0" borderId="62" xfId="0" applyFont="1" applyFill="1" applyBorder="1" applyAlignment="1">
      <alignment horizontal="center" vertical="top" wrapText="1"/>
    </xf>
    <xf numFmtId="0" fontId="23" fillId="0" borderId="63" xfId="0" applyFont="1" applyFill="1" applyBorder="1" applyAlignment="1">
      <alignment horizontal="center" vertical="top" wrapText="1"/>
    </xf>
    <xf numFmtId="0" fontId="24" fillId="0" borderId="64" xfId="0" applyFont="1" applyFill="1" applyBorder="1" applyAlignment="1">
      <alignment horizontal="center" vertical="top" wrapText="1"/>
    </xf>
    <xf numFmtId="0" fontId="19" fillId="0" borderId="63" xfId="0" applyFont="1" applyFill="1" applyBorder="1" applyAlignment="1">
      <alignment horizont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10" fillId="0" borderId="2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vertical="center" wrapText="1"/>
    </xf>
    <xf numFmtId="3" fontId="21" fillId="0" borderId="63" xfId="0" applyNumberFormat="1" applyFont="1" applyFill="1" applyBorder="1" applyAlignment="1">
      <alignment horizontal="center" vertical="top" wrapText="1"/>
    </xf>
    <xf numFmtId="3" fontId="21" fillId="0" borderId="64" xfId="0" applyNumberFormat="1" applyFont="1" applyFill="1" applyBorder="1" applyAlignment="1">
      <alignment horizontal="center" vertical="top" wrapText="1"/>
    </xf>
    <xf numFmtId="3" fontId="21" fillId="0" borderId="0" xfId="0" applyNumberFormat="1" applyFont="1" applyFill="1" applyBorder="1" applyAlignment="1">
      <alignment horizontal="center" vertical="top" wrapText="1"/>
    </xf>
    <xf numFmtId="0" fontId="23" fillId="0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vertical="center" wrapText="1"/>
    </xf>
    <xf numFmtId="165" fontId="21" fillId="0" borderId="64" xfId="0" applyNumberFormat="1" applyFont="1" applyFill="1" applyBorder="1" applyAlignment="1">
      <alignment horizontal="center" vertical="top" wrapText="1"/>
    </xf>
    <xf numFmtId="165" fontId="23" fillId="0" borderId="0" xfId="0" applyNumberFormat="1" applyFont="1" applyFill="1" applyBorder="1" applyAlignment="1">
      <alignment horizontal="center" vertical="top" wrapText="1"/>
    </xf>
    <xf numFmtId="165" fontId="21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/>
    </xf>
    <xf numFmtId="0" fontId="10" fillId="0" borderId="25" xfId="0" applyFont="1" applyFill="1" applyBorder="1" applyAlignment="1">
      <alignment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21" fillId="0" borderId="72" xfId="0" applyFont="1" applyFill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8" fillId="0" borderId="15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vertical="top" wrapText="1"/>
    </xf>
    <xf numFmtId="4" fontId="25" fillId="0" borderId="42" xfId="0" applyNumberFormat="1" applyFont="1" applyFill="1" applyBorder="1" applyAlignment="1">
      <alignment horizontal="right" vertical="center" wrapText="1"/>
    </xf>
    <xf numFmtId="4" fontId="26" fillId="0" borderId="0" xfId="0" applyNumberFormat="1" applyFont="1" applyFill="1" applyBorder="1" applyAlignment="1">
      <alignment horizontal="right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top" wrapText="1"/>
    </xf>
    <xf numFmtId="4" fontId="25" fillId="0" borderId="55" xfId="0" applyNumberFormat="1" applyFont="1" applyFill="1" applyBorder="1" applyAlignment="1">
      <alignment horizontal="right" vertical="center" wrapText="1"/>
    </xf>
    <xf numFmtId="4" fontId="25" fillId="0" borderId="57" xfId="0" applyNumberFormat="1" applyFont="1" applyFill="1" applyBorder="1" applyAlignment="1">
      <alignment horizontal="right" vertical="center" wrapText="1"/>
    </xf>
    <xf numFmtId="4" fontId="25" fillId="0" borderId="9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3" fontId="1" fillId="0" borderId="40" xfId="0" applyNumberFormat="1" applyFont="1" applyFill="1" applyBorder="1" applyAlignment="1">
      <alignment vertical="center" wrapText="1"/>
    </xf>
    <xf numFmtId="3" fontId="1" fillId="0" borderId="77" xfId="0" applyNumberFormat="1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3" fontId="1" fillId="0" borderId="15" xfId="0" applyNumberFormat="1" applyFont="1" applyFill="1" applyBorder="1" applyAlignment="1">
      <alignment vertical="center" wrapText="1"/>
    </xf>
    <xf numFmtId="0" fontId="13" fillId="0" borderId="25" xfId="0" applyFont="1" applyFill="1" applyBorder="1" applyAlignment="1" applyProtection="1">
      <alignment vertical="center" wrapText="1"/>
      <protection locked="0"/>
    </xf>
    <xf numFmtId="3" fontId="20" fillId="0" borderId="9" xfId="0" applyNumberFormat="1" applyFont="1" applyFill="1" applyBorder="1" applyAlignment="1" applyProtection="1">
      <alignment horizontal="right"/>
      <protection locked="0"/>
    </xf>
    <xf numFmtId="3" fontId="20" fillId="0" borderId="9" xfId="0" applyNumberFormat="1" applyFont="1" applyFill="1" applyBorder="1" applyAlignment="1" applyProtection="1">
      <alignment horizontal="right"/>
    </xf>
    <xf numFmtId="3" fontId="13" fillId="0" borderId="9" xfId="0" applyNumberFormat="1" applyFont="1" applyFill="1" applyBorder="1" applyAlignment="1" applyProtection="1">
      <alignment horizontal="right"/>
    </xf>
    <xf numFmtId="3" fontId="13" fillId="0" borderId="9" xfId="0" applyNumberFormat="1" applyFont="1" applyFill="1" applyBorder="1" applyAlignment="1" applyProtection="1">
      <alignment horizontal="right"/>
      <protection locked="0"/>
    </xf>
    <xf numFmtId="3" fontId="13" fillId="0" borderId="84" xfId="0" applyNumberFormat="1" applyFont="1" applyFill="1" applyBorder="1" applyAlignment="1" applyProtection="1">
      <alignment horizontal="right"/>
    </xf>
    <xf numFmtId="3" fontId="13" fillId="0" borderId="86" xfId="0" applyNumberFormat="1" applyFont="1" applyFill="1" applyBorder="1" applyAlignment="1" applyProtection="1">
      <alignment horizontal="right"/>
      <protection locked="0"/>
    </xf>
    <xf numFmtId="0" fontId="13" fillId="0" borderId="20" xfId="0" applyFont="1" applyFill="1" applyBorder="1" applyAlignment="1" applyProtection="1">
      <alignment vertical="center" wrapText="1"/>
      <protection locked="0"/>
    </xf>
    <xf numFmtId="0" fontId="2" fillId="0" borderId="0" xfId="0" applyFont="1" applyFill="1"/>
    <xf numFmtId="0" fontId="3" fillId="0" borderId="0" xfId="0" applyFont="1" applyFill="1" applyAlignment="1">
      <alignment horizontal="right" vertical="center" indent="4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3" fontId="10" fillId="0" borderId="9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3" fontId="7" fillId="0" borderId="10" xfId="0" applyNumberFormat="1" applyFont="1" applyFill="1" applyBorder="1" applyAlignment="1">
      <alignment vertical="top" wrapText="1"/>
    </xf>
    <xf numFmtId="3" fontId="10" fillId="0" borderId="8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3" fontId="10" fillId="0" borderId="11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right" vertical="center" wrapText="1"/>
    </xf>
    <xf numFmtId="3" fontId="7" fillId="0" borderId="11" xfId="0" applyNumberFormat="1" applyFont="1" applyFill="1" applyBorder="1" applyAlignment="1">
      <alignment horizontal="right" vertical="center" wrapText="1"/>
    </xf>
    <xf numFmtId="0" fontId="8" fillId="0" borderId="11" xfId="0" applyFont="1" applyFill="1" applyBorder="1"/>
    <xf numFmtId="0" fontId="8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 vertical="center" wrapText="1"/>
    </xf>
    <xf numFmtId="3" fontId="10" fillId="0" borderId="14" xfId="0" applyNumberFormat="1" applyFont="1" applyFill="1" applyBorder="1" applyAlignment="1">
      <alignment horizontal="right" vertical="center" wrapText="1"/>
    </xf>
    <xf numFmtId="3" fontId="7" fillId="0" borderId="15" xfId="0" applyNumberFormat="1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right" vertical="center" wrapText="1"/>
    </xf>
    <xf numFmtId="3" fontId="10" fillId="0" borderId="16" xfId="0" applyNumberFormat="1" applyFont="1" applyFill="1" applyBorder="1" applyAlignment="1">
      <alignment horizontal="right" vertical="center" wrapText="1"/>
    </xf>
    <xf numFmtId="3" fontId="10" fillId="0" borderId="17" xfId="0" applyNumberFormat="1" applyFont="1" applyFill="1" applyBorder="1" applyAlignment="1">
      <alignment horizontal="right" vertical="center" wrapText="1"/>
    </xf>
    <xf numFmtId="0" fontId="8" fillId="0" borderId="15" xfId="0" applyFont="1" applyFill="1" applyBorder="1"/>
    <xf numFmtId="0" fontId="8" fillId="0" borderId="18" xfId="0" applyFont="1" applyFill="1" applyBorder="1" applyAlignment="1">
      <alignment vertical="top" wrapText="1"/>
    </xf>
    <xf numFmtId="3" fontId="10" fillId="0" borderId="15" xfId="0" applyNumberFormat="1" applyFont="1" applyFill="1" applyBorder="1" applyAlignment="1">
      <alignment horizontal="right" vertical="center" wrapText="1"/>
    </xf>
    <xf numFmtId="3" fontId="10" fillId="0" borderId="19" xfId="0" applyNumberFormat="1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center" vertical="center" wrapText="1"/>
    </xf>
    <xf numFmtId="3" fontId="10" fillId="0" borderId="21" xfId="0" applyNumberFormat="1" applyFont="1" applyFill="1" applyBorder="1" applyAlignment="1">
      <alignment horizontal="right" vertical="center" wrapText="1"/>
    </xf>
    <xf numFmtId="0" fontId="8" fillId="0" borderId="22" xfId="0" applyFont="1" applyFill="1" applyBorder="1"/>
    <xf numFmtId="0" fontId="8" fillId="0" borderId="23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7" fillId="0" borderId="22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8" fillId="0" borderId="24" xfId="0" applyFont="1" applyFill="1" applyBorder="1" applyAlignment="1">
      <alignment vertical="top" wrapText="1"/>
    </xf>
    <xf numFmtId="3" fontId="7" fillId="0" borderId="9" xfId="0" applyNumberFormat="1" applyFont="1" applyFill="1" applyBorder="1" applyAlignment="1">
      <alignment horizontal="right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8" fillId="0" borderId="27" xfId="0" applyFont="1" applyFill="1" applyBorder="1"/>
    <xf numFmtId="0" fontId="8" fillId="0" borderId="25" xfId="0" applyFont="1" applyFill="1" applyBorder="1" applyAlignment="1">
      <alignment vertical="top" wrapText="1"/>
    </xf>
    <xf numFmtId="3" fontId="10" fillId="0" borderId="20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10" fillId="0" borderId="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vertical="center" wrapText="1"/>
    </xf>
    <xf numFmtId="0" fontId="11" fillId="0" borderId="0" xfId="0" applyFont="1" applyFill="1"/>
    <xf numFmtId="0" fontId="7" fillId="0" borderId="0" xfId="0" applyFont="1" applyFill="1" applyAlignment="1">
      <alignment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3" fontId="7" fillId="0" borderId="8" xfId="0" applyNumberFormat="1" applyFont="1" applyFill="1" applyBorder="1" applyAlignment="1">
      <alignment horizontal="center" vertical="center" wrapText="1"/>
    </xf>
    <xf numFmtId="4" fontId="7" fillId="0" borderId="28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8" xfId="0" applyNumberFormat="1" applyFont="1" applyFill="1" applyBorder="1" applyAlignment="1">
      <alignment horizontal="righ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8" fillId="0" borderId="33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3" fontId="7" fillId="0" borderId="43" xfId="0" applyNumberFormat="1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4" fontId="20" fillId="0" borderId="20" xfId="0" applyNumberFormat="1" applyFont="1" applyFill="1" applyBorder="1" applyAlignment="1">
      <alignment horizontal="right" vertical="top" wrapText="1"/>
    </xf>
    <xf numFmtId="4" fontId="20" fillId="0" borderId="15" xfId="0" applyNumberFormat="1" applyFont="1" applyFill="1" applyBorder="1" applyAlignment="1">
      <alignment horizontal="right" vertical="top" wrapText="1"/>
    </xf>
    <xf numFmtId="4" fontId="20" fillId="0" borderId="0" xfId="0" applyNumberFormat="1" applyFont="1" applyFill="1" applyBorder="1" applyAlignment="1">
      <alignment horizontal="right" vertical="top" wrapText="1"/>
    </xf>
    <xf numFmtId="4" fontId="20" fillId="0" borderId="22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vertical="center" wrapText="1"/>
    </xf>
    <xf numFmtId="4" fontId="7" fillId="0" borderId="56" xfId="0" applyNumberFormat="1" applyFont="1" applyFill="1" applyBorder="1" applyAlignment="1">
      <alignment vertical="center" wrapText="1"/>
    </xf>
    <xf numFmtId="0" fontId="7" fillId="0" borderId="40" xfId="0" applyFont="1" applyFill="1" applyBorder="1" applyAlignment="1">
      <alignment vertical="center" wrapText="1"/>
    </xf>
    <xf numFmtId="3" fontId="7" fillId="0" borderId="40" xfId="0" applyNumberFormat="1" applyFont="1" applyFill="1" applyBorder="1" applyAlignment="1">
      <alignment vertical="center" wrapText="1"/>
    </xf>
    <xf numFmtId="3" fontId="7" fillId="0" borderId="77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3" fontId="1" fillId="0" borderId="78" xfId="0" applyNumberFormat="1" applyFont="1" applyFill="1" applyBorder="1" applyAlignment="1">
      <alignment vertical="center" wrapText="1"/>
    </xf>
    <xf numFmtId="0" fontId="1" fillId="0" borderId="27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7" fillId="0" borderId="22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vertical="center" wrapText="1"/>
    </xf>
    <xf numFmtId="4" fontId="7" fillId="0" borderId="80" xfId="0" applyNumberFormat="1" applyFont="1" applyFill="1" applyBorder="1" applyAlignment="1">
      <alignment vertical="center" wrapText="1"/>
    </xf>
    <xf numFmtId="3" fontId="7" fillId="0" borderId="39" xfId="0" applyNumberFormat="1" applyFont="1" applyFill="1" applyBorder="1" applyAlignment="1">
      <alignment vertical="center" wrapText="1"/>
    </xf>
    <xf numFmtId="3" fontId="7" fillId="0" borderId="37" xfId="0" applyNumberFormat="1" applyFont="1" applyFill="1" applyBorder="1" applyAlignment="1">
      <alignment vertical="center" wrapText="1"/>
    </xf>
    <xf numFmtId="3" fontId="7" fillId="0" borderId="25" xfId="0" applyNumberFormat="1" applyFont="1" applyFill="1" applyBorder="1" applyAlignment="1">
      <alignment vertical="center" wrapText="1"/>
    </xf>
    <xf numFmtId="4" fontId="7" fillId="0" borderId="81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3" fontId="7" fillId="0" borderId="2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3" fontId="20" fillId="0" borderId="25" xfId="0" applyNumberFormat="1" applyFont="1" applyFill="1" applyBorder="1" applyAlignment="1" applyProtection="1">
      <alignment horizontal="right"/>
      <protection locked="0"/>
    </xf>
    <xf numFmtId="3" fontId="8" fillId="0" borderId="15" xfId="0" applyNumberFormat="1" applyFont="1" applyFill="1" applyBorder="1" applyAlignment="1">
      <alignment vertical="center" wrapText="1"/>
    </xf>
    <xf numFmtId="3" fontId="20" fillId="0" borderId="25" xfId="0" applyNumberFormat="1" applyFont="1" applyFill="1" applyBorder="1" applyAlignment="1" applyProtection="1">
      <alignment horizontal="right"/>
    </xf>
    <xf numFmtId="3" fontId="13" fillId="0" borderId="25" xfId="0" applyNumberFormat="1" applyFont="1" applyFill="1" applyBorder="1" applyAlignment="1" applyProtection="1">
      <alignment horizontal="right"/>
    </xf>
    <xf numFmtId="3" fontId="13" fillId="0" borderId="25" xfId="0" applyNumberFormat="1" applyFont="1" applyFill="1" applyBorder="1" applyAlignment="1" applyProtection="1">
      <alignment horizontal="right"/>
      <protection locked="0"/>
    </xf>
    <xf numFmtId="3" fontId="13" fillId="0" borderId="83" xfId="0" applyNumberFormat="1" applyFont="1" applyFill="1" applyBorder="1" applyAlignment="1" applyProtection="1">
      <alignment horizontal="right"/>
    </xf>
    <xf numFmtId="3" fontId="13" fillId="0" borderId="85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top" wrapText="1"/>
    </xf>
    <xf numFmtId="3" fontId="13" fillId="0" borderId="15" xfId="0" applyNumberFormat="1" applyFont="1" applyFill="1" applyBorder="1" applyAlignment="1">
      <alignment vertical="center" wrapText="1"/>
    </xf>
    <xf numFmtId="0" fontId="0" fillId="0" borderId="15" xfId="0" applyFill="1" applyBorder="1"/>
    <xf numFmtId="3" fontId="8" fillId="0" borderId="9" xfId="0" applyNumberFormat="1" applyFont="1" applyFill="1" applyBorder="1" applyAlignment="1">
      <alignment horizontal="center" vertical="center" wrapText="1"/>
    </xf>
    <xf numFmtId="3" fontId="29" fillId="0" borderId="15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 applyProtection="1">
      <alignment vertical="center" wrapText="1"/>
      <protection locked="0"/>
    </xf>
    <xf numFmtId="0" fontId="28" fillId="0" borderId="87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 wrapText="1"/>
    </xf>
    <xf numFmtId="3" fontId="29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30" fillId="0" borderId="24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 applyProtection="1">
      <alignment horizontal="left" vertical="center" wrapText="1"/>
      <protection locked="0"/>
    </xf>
    <xf numFmtId="0" fontId="13" fillId="0" borderId="20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4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 applyProtection="1">
      <alignment vertical="center" wrapText="1"/>
      <protection locked="0"/>
    </xf>
    <xf numFmtId="0" fontId="13" fillId="0" borderId="20" xfId="0" applyFont="1" applyFill="1" applyBorder="1" applyAlignment="1" applyProtection="1">
      <alignment vertical="center" wrapText="1"/>
      <protection locked="0"/>
    </xf>
    <xf numFmtId="0" fontId="13" fillId="0" borderId="9" xfId="0" applyFont="1" applyFill="1" applyBorder="1" applyAlignment="1" applyProtection="1">
      <alignment vertical="center" wrapText="1"/>
      <protection locked="0"/>
    </xf>
    <xf numFmtId="0" fontId="8" fillId="0" borderId="3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wrapText="1"/>
    </xf>
    <xf numFmtId="0" fontId="19" fillId="0" borderId="20" xfId="0" applyFont="1" applyFill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 applyProtection="1">
      <alignment vertical="center" wrapText="1"/>
      <protection locked="0"/>
    </xf>
    <xf numFmtId="0" fontId="19" fillId="0" borderId="20" xfId="0" applyFont="1" applyFill="1" applyBorder="1" applyAlignment="1" applyProtection="1">
      <alignment vertical="center" wrapText="1"/>
      <protection locked="0"/>
    </xf>
    <xf numFmtId="0" fontId="19" fillId="0" borderId="9" xfId="0" applyFont="1" applyFill="1" applyBorder="1" applyAlignment="1" applyProtection="1">
      <alignment vertical="center" wrapText="1"/>
      <protection locked="0"/>
    </xf>
    <xf numFmtId="0" fontId="20" fillId="0" borderId="1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wrapText="1"/>
    </xf>
    <xf numFmtId="0" fontId="10" fillId="0" borderId="20" xfId="0" applyFont="1" applyFill="1" applyBorder="1" applyAlignment="1">
      <alignment wrapText="1"/>
    </xf>
    <xf numFmtId="0" fontId="10" fillId="0" borderId="9" xfId="0" applyFont="1" applyFill="1" applyBorder="1" applyAlignment="1">
      <alignment wrapText="1"/>
    </xf>
    <xf numFmtId="0" fontId="10" fillId="0" borderId="24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26" xfId="0" applyFont="1" applyFill="1" applyBorder="1" applyAlignment="1">
      <alignment wrapText="1"/>
    </xf>
    <xf numFmtId="0" fontId="7" fillId="0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8" fillId="0" borderId="9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93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94" xfId="0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8" fillId="0" borderId="9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 wrapText="1"/>
    </xf>
    <xf numFmtId="3" fontId="29" fillId="0" borderId="4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vertical="top" wrapText="1"/>
    </xf>
    <xf numFmtId="0" fontId="5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conom\&#1056;&#1072;&#1073;&#1086;&#1095;&#1080;&#1081;%20&#1089;&#1090;&#1086;&#1083;\&#1052;&#1086;&#1080;%20&#1076;&#1086;&#1082;&#1091;&#1084;&#1077;&#1085;&#1090;&#1099;\&#1041;&#1070;&#1044;&#1046;&#1045;&#1058;&#1053;&#1048;&#1049;%20&#1047;&#1040;&#1055;&#1048;&#1058;%202014\&#1073;&#1102;&#1076;&#1078;&#1077;&#1090;&#1085;&#1080;&#1081;%20&#1079;&#1072;&#1087;&#1080;&#1090;%20&#1055;&#1062;&#10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3.1"/>
      <sheetName val="1 -3.2"/>
      <sheetName val="1-4"/>
      <sheetName val="1-5"/>
      <sheetName val="2 - 5.1"/>
      <sheetName val="2 - 5.2"/>
      <sheetName val="2 - 5.3"/>
      <sheetName val="2 - 5.4"/>
      <sheetName val="2 - 6.1"/>
      <sheetName val="2 - 6.2"/>
      <sheetName val="2 - 7.1"/>
      <sheetName val="2 - 7.2"/>
      <sheetName val="2 - 8"/>
      <sheetName val="2 - 9"/>
      <sheetName val="2 - 10.1"/>
      <sheetName val="2 - 10.2"/>
      <sheetName val="2 - 11.1"/>
      <sheetName val="2 - 11.2"/>
      <sheetName val="2 - 12.1"/>
      <sheetName val="2 - 12.2"/>
      <sheetName val="2 - 12.3"/>
      <sheetName val="2-12.4"/>
      <sheetName val="3 - 2.1"/>
      <sheetName val="3 - 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L511"/>
  <sheetViews>
    <sheetView tabSelected="1" view="pageBreakPreview" topLeftCell="A174" zoomScale="75" zoomScaleNormal="100" workbookViewId="0">
      <selection activeCell="B190" sqref="B190:D190"/>
    </sheetView>
  </sheetViews>
  <sheetFormatPr defaultColWidth="9.109375" defaultRowHeight="14.4" x14ac:dyDescent="0.3"/>
  <cols>
    <col min="1" max="1" width="9.109375" style="13"/>
    <col min="2" max="2" width="33.33203125" style="13" customWidth="1"/>
    <col min="3" max="3" width="12.44140625" style="13" bestFit="1" customWidth="1"/>
    <col min="4" max="4" width="10.88671875" style="13" customWidth="1"/>
    <col min="5" max="5" width="11.88671875" style="13" customWidth="1"/>
    <col min="6" max="6" width="12.44140625" style="13" customWidth="1"/>
    <col min="7" max="7" width="12.33203125" style="13" bestFit="1" customWidth="1"/>
    <col min="8" max="8" width="11.33203125" style="13" customWidth="1"/>
    <col min="9" max="9" width="13.33203125" style="13" customWidth="1"/>
    <col min="10" max="11" width="12.5546875" style="13" customWidth="1"/>
    <col min="12" max="12" width="13.44140625" style="13" customWidth="1"/>
    <col min="13" max="13" width="11.33203125" style="13" customWidth="1"/>
    <col min="14" max="14" width="14.44140625" style="13" customWidth="1"/>
    <col min="15" max="15" width="12.88671875" style="13" customWidth="1"/>
    <col min="16" max="16384" width="9.109375" style="13"/>
  </cols>
  <sheetData>
    <row r="1" spans="1:19" ht="14.4" customHeight="1" x14ac:dyDescent="0.3">
      <c r="K1" s="300"/>
      <c r="L1" s="301"/>
      <c r="M1" s="301"/>
      <c r="N1" s="301"/>
      <c r="P1" s="300" t="s">
        <v>0</v>
      </c>
      <c r="Q1" s="301"/>
      <c r="R1" s="301"/>
      <c r="S1" s="301"/>
    </row>
    <row r="2" spans="1:19" ht="15.75" customHeight="1" x14ac:dyDescent="0.3">
      <c r="C2" s="122"/>
      <c r="D2" s="122"/>
      <c r="E2" s="122"/>
      <c r="F2" s="122"/>
      <c r="G2" s="122"/>
      <c r="H2" s="302" t="s">
        <v>1</v>
      </c>
      <c r="I2" s="302"/>
      <c r="J2" s="302"/>
    </row>
    <row r="3" spans="1:19" ht="15.75" customHeight="1" x14ac:dyDescent="0.3">
      <c r="C3" s="122"/>
      <c r="D3" s="122"/>
      <c r="E3" s="122"/>
      <c r="F3" s="122"/>
      <c r="G3" s="122"/>
      <c r="H3" s="302" t="s">
        <v>2</v>
      </c>
      <c r="I3" s="302"/>
      <c r="J3" s="302"/>
    </row>
    <row r="4" spans="1:19" ht="15.75" customHeight="1" x14ac:dyDescent="0.3">
      <c r="C4" s="122"/>
      <c r="D4" s="122"/>
      <c r="E4" s="122"/>
      <c r="F4" s="122"/>
      <c r="G4" s="122"/>
      <c r="H4" s="302" t="s">
        <v>3</v>
      </c>
      <c r="I4" s="302"/>
      <c r="J4" s="302"/>
    </row>
    <row r="5" spans="1:19" ht="15.6" x14ac:dyDescent="0.3">
      <c r="A5" s="123"/>
      <c r="B5" s="123"/>
      <c r="C5" s="122"/>
      <c r="D5" s="122"/>
      <c r="E5" s="122"/>
      <c r="F5" s="122"/>
      <c r="G5" s="122"/>
      <c r="H5" s="302" t="s">
        <v>4</v>
      </c>
      <c r="I5" s="302"/>
      <c r="J5" s="302"/>
    </row>
    <row r="6" spans="1:19" ht="15.6" x14ac:dyDescent="0.3">
      <c r="A6" s="122"/>
      <c r="B6" s="122"/>
      <c r="C6" s="122"/>
      <c r="D6" s="122"/>
      <c r="E6" s="122"/>
      <c r="F6" s="122"/>
      <c r="G6" s="122"/>
      <c r="H6" s="302" t="s">
        <v>5</v>
      </c>
      <c r="I6" s="302"/>
      <c r="J6" s="302"/>
    </row>
    <row r="7" spans="1:19" ht="15.6" x14ac:dyDescent="0.3">
      <c r="A7" s="122"/>
      <c r="B7" s="122"/>
      <c r="C7" s="122"/>
      <c r="D7" s="122"/>
      <c r="E7" s="122"/>
      <c r="F7" s="122"/>
      <c r="G7" s="122"/>
      <c r="H7" s="122"/>
      <c r="I7" s="122"/>
      <c r="J7" s="122"/>
    </row>
    <row r="8" spans="1:19" ht="17.399999999999999" x14ac:dyDescent="0.3">
      <c r="A8" s="308" t="s">
        <v>6</v>
      </c>
      <c r="B8" s="308"/>
      <c r="C8" s="308"/>
      <c r="D8" s="308"/>
      <c r="E8" s="308"/>
      <c r="F8" s="308"/>
      <c r="G8" s="308"/>
      <c r="H8" s="308"/>
      <c r="I8" s="308"/>
      <c r="J8" s="308"/>
    </row>
    <row r="9" spans="1:19" ht="15.6" x14ac:dyDescent="0.3">
      <c r="A9" s="122"/>
      <c r="B9" s="122"/>
      <c r="C9" s="122"/>
      <c r="D9" s="122"/>
      <c r="E9" s="122"/>
      <c r="F9" s="122"/>
      <c r="G9" s="122"/>
      <c r="H9" s="122"/>
      <c r="I9" s="122"/>
      <c r="J9" s="122"/>
    </row>
    <row r="10" spans="1:19" ht="24" customHeight="1" x14ac:dyDescent="0.3">
      <c r="A10" s="122"/>
      <c r="B10" s="122"/>
      <c r="C10" s="122"/>
      <c r="D10" s="122"/>
      <c r="E10" s="122"/>
      <c r="F10" s="122"/>
      <c r="G10" s="122"/>
      <c r="H10" s="122"/>
      <c r="I10" s="122"/>
      <c r="J10" s="122"/>
    </row>
    <row r="11" spans="1:19" ht="25.5" customHeight="1" x14ac:dyDescent="0.3">
      <c r="A11" s="304" t="s">
        <v>7</v>
      </c>
      <c r="B11" s="304"/>
      <c r="C11" s="304"/>
      <c r="D11" s="304"/>
      <c r="E11" s="304"/>
      <c r="F11" s="304"/>
      <c r="G11" s="305" t="s">
        <v>8</v>
      </c>
      <c r="H11" s="305"/>
      <c r="I11" s="303" t="s">
        <v>9</v>
      </c>
      <c r="J11" s="303"/>
    </row>
    <row r="12" spans="1:19" ht="51.6" customHeight="1" x14ac:dyDescent="0.3">
      <c r="A12" s="306" t="s">
        <v>10</v>
      </c>
      <c r="B12" s="306"/>
      <c r="C12" s="306"/>
      <c r="D12" s="306"/>
      <c r="E12" s="306"/>
      <c r="F12" s="306"/>
      <c r="G12" s="307" t="s">
        <v>11</v>
      </c>
      <c r="H12" s="307"/>
      <c r="I12" s="307" t="s">
        <v>12</v>
      </c>
      <c r="J12" s="307"/>
    </row>
    <row r="13" spans="1:19" ht="18.75" customHeight="1" x14ac:dyDescent="0.3">
      <c r="A13" s="124"/>
      <c r="B13" s="124"/>
      <c r="C13" s="124"/>
      <c r="D13" s="124"/>
      <c r="E13" s="124"/>
      <c r="F13" s="124"/>
      <c r="G13" s="125"/>
      <c r="H13" s="125"/>
      <c r="I13" s="125"/>
      <c r="J13" s="303"/>
      <c r="K13" s="303"/>
    </row>
    <row r="14" spans="1:19" ht="18.75" customHeight="1" x14ac:dyDescent="0.3">
      <c r="A14" s="304" t="s">
        <v>13</v>
      </c>
      <c r="B14" s="304"/>
      <c r="C14" s="304"/>
      <c r="D14" s="304"/>
      <c r="E14" s="304"/>
      <c r="F14" s="304"/>
      <c r="G14" s="305" t="s">
        <v>14</v>
      </c>
      <c r="H14" s="305"/>
      <c r="I14" s="303" t="s">
        <v>9</v>
      </c>
      <c r="J14" s="303"/>
    </row>
    <row r="15" spans="1:19" ht="66.75" customHeight="1" x14ac:dyDescent="0.3">
      <c r="A15" s="306" t="s">
        <v>15</v>
      </c>
      <c r="B15" s="306"/>
      <c r="C15" s="306"/>
      <c r="D15" s="306"/>
      <c r="E15" s="306"/>
      <c r="F15" s="306"/>
      <c r="G15" s="307" t="s">
        <v>16</v>
      </c>
      <c r="H15" s="307"/>
      <c r="I15" s="307" t="s">
        <v>12</v>
      </c>
      <c r="J15" s="307"/>
    </row>
    <row r="16" spans="1:19" ht="21.75" customHeight="1" x14ac:dyDescent="0.3">
      <c r="A16" s="305" t="s">
        <v>17</v>
      </c>
      <c r="B16" s="305"/>
      <c r="C16" s="305" t="s">
        <v>18</v>
      </c>
      <c r="D16" s="305"/>
      <c r="E16" s="305" t="s">
        <v>19</v>
      </c>
      <c r="F16" s="305"/>
      <c r="G16" s="305" t="s">
        <v>20</v>
      </c>
      <c r="H16" s="305"/>
      <c r="I16" s="305">
        <v>25201100000</v>
      </c>
      <c r="J16" s="305"/>
    </row>
    <row r="17" spans="1:15" ht="78.75" customHeight="1" x14ac:dyDescent="0.3">
      <c r="A17" s="310" t="s">
        <v>21</v>
      </c>
      <c r="B17" s="310"/>
      <c r="C17" s="310" t="s">
        <v>22</v>
      </c>
      <c r="D17" s="310"/>
      <c r="E17" s="310" t="s">
        <v>23</v>
      </c>
      <c r="F17" s="310"/>
      <c r="G17" s="307" t="s">
        <v>24</v>
      </c>
      <c r="H17" s="307"/>
      <c r="I17" s="307" t="s">
        <v>25</v>
      </c>
      <c r="J17" s="307"/>
    </row>
    <row r="18" spans="1:15" x14ac:dyDescent="0.3">
      <c r="A18" s="69"/>
    </row>
    <row r="19" spans="1:15" ht="15.75" customHeight="1" x14ac:dyDescent="0.3">
      <c r="A19" s="309" t="s">
        <v>26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</row>
    <row r="20" spans="1:15" ht="10.199999999999999" customHeight="1" x14ac:dyDescent="0.3">
      <c r="A20" s="69"/>
    </row>
    <row r="21" spans="1:15" ht="15.75" customHeight="1" x14ac:dyDescent="0.3">
      <c r="A21" s="309" t="s">
        <v>27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</row>
    <row r="22" spans="1:15" ht="9" customHeight="1" x14ac:dyDescent="0.3">
      <c r="A22" s="69"/>
    </row>
    <row r="23" spans="1:15" ht="15" customHeight="1" x14ac:dyDescent="0.3">
      <c r="A23" s="309" t="s">
        <v>28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</row>
    <row r="24" spans="1:15" ht="1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5" ht="15" customHeight="1" x14ac:dyDescent="0.3">
      <c r="A25" s="309" t="s">
        <v>29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</row>
    <row r="26" spans="1:15" ht="15" customHeight="1" x14ac:dyDescent="0.3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14"/>
      <c r="M26" s="14"/>
      <c r="N26" s="14"/>
      <c r="O26" s="14"/>
    </row>
    <row r="27" spans="1:15" ht="15" customHeight="1" x14ac:dyDescent="0.3">
      <c r="A27" s="309" t="s">
        <v>30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14"/>
      <c r="O27" s="14"/>
    </row>
    <row r="28" spans="1:15" x14ac:dyDescent="0.3">
      <c r="A28" s="69"/>
    </row>
    <row r="29" spans="1:15" ht="15.75" customHeight="1" x14ac:dyDescent="0.3">
      <c r="A29" s="309" t="s">
        <v>31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</row>
    <row r="30" spans="1:15" ht="106.2" customHeight="1" x14ac:dyDescent="0.3">
      <c r="A30" s="311" t="s">
        <v>32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73"/>
    </row>
    <row r="31" spans="1:15" ht="24" customHeight="1" x14ac:dyDescent="0.3">
      <c r="A31" s="69"/>
    </row>
    <row r="32" spans="1:15" ht="15.75" customHeight="1" x14ac:dyDescent="0.3">
      <c r="A32" s="309" t="s">
        <v>33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</row>
    <row r="33" spans="1:14" ht="15.75" customHeight="1" x14ac:dyDescent="0.3">
      <c r="A33" s="309" t="s">
        <v>34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</row>
    <row r="34" spans="1:14" ht="18" customHeight="1" thickBot="1" x14ac:dyDescent="0.35">
      <c r="N34" s="126" t="s">
        <v>35</v>
      </c>
    </row>
    <row r="35" spans="1:14" ht="15.75" customHeight="1" thickBot="1" x14ac:dyDescent="0.35">
      <c r="A35" s="312" t="s">
        <v>36</v>
      </c>
      <c r="B35" s="312" t="s">
        <v>37</v>
      </c>
      <c r="C35" s="315" t="s">
        <v>38</v>
      </c>
      <c r="D35" s="316"/>
      <c r="E35" s="316"/>
      <c r="F35" s="317"/>
      <c r="G35" s="315" t="s">
        <v>39</v>
      </c>
      <c r="H35" s="316"/>
      <c r="I35" s="316"/>
      <c r="J35" s="317"/>
      <c r="K35" s="315" t="s">
        <v>40</v>
      </c>
      <c r="L35" s="316"/>
      <c r="M35" s="316"/>
      <c r="N35" s="317"/>
    </row>
    <row r="36" spans="1:14" ht="17.399999999999999" customHeight="1" x14ac:dyDescent="0.3">
      <c r="A36" s="313"/>
      <c r="B36" s="313"/>
      <c r="C36" s="127" t="s">
        <v>41</v>
      </c>
      <c r="D36" s="127" t="s">
        <v>42</v>
      </c>
      <c r="E36" s="318" t="s">
        <v>43</v>
      </c>
      <c r="F36" s="127" t="s">
        <v>44</v>
      </c>
      <c r="G36" s="127" t="s">
        <v>41</v>
      </c>
      <c r="H36" s="127" t="s">
        <v>42</v>
      </c>
      <c r="I36" s="318" t="s">
        <v>43</v>
      </c>
      <c r="J36" s="127" t="s">
        <v>44</v>
      </c>
      <c r="K36" s="127" t="s">
        <v>41</v>
      </c>
      <c r="L36" s="127" t="s">
        <v>42</v>
      </c>
      <c r="M36" s="318" t="s">
        <v>43</v>
      </c>
      <c r="N36" s="127" t="s">
        <v>44</v>
      </c>
    </row>
    <row r="37" spans="1:14" ht="23.4" customHeight="1" thickBot="1" x14ac:dyDescent="0.35">
      <c r="A37" s="314"/>
      <c r="B37" s="314"/>
      <c r="C37" s="128" t="s">
        <v>45</v>
      </c>
      <c r="D37" s="129" t="s">
        <v>45</v>
      </c>
      <c r="E37" s="319"/>
      <c r="F37" s="129" t="s">
        <v>46</v>
      </c>
      <c r="G37" s="129" t="s">
        <v>45</v>
      </c>
      <c r="H37" s="129" t="s">
        <v>45</v>
      </c>
      <c r="I37" s="319"/>
      <c r="J37" s="129" t="s">
        <v>47</v>
      </c>
      <c r="K37" s="129" t="s">
        <v>45</v>
      </c>
      <c r="L37" s="129" t="s">
        <v>45</v>
      </c>
      <c r="M37" s="319"/>
      <c r="N37" s="129" t="s">
        <v>48</v>
      </c>
    </row>
    <row r="38" spans="1:14" ht="15" thickBot="1" x14ac:dyDescent="0.35">
      <c r="A38" s="129">
        <v>1</v>
      </c>
      <c r="B38" s="129">
        <v>2</v>
      </c>
      <c r="C38" s="129">
        <v>3</v>
      </c>
      <c r="D38" s="129">
        <v>4</v>
      </c>
      <c r="E38" s="129">
        <v>5</v>
      </c>
      <c r="F38" s="129">
        <v>6</v>
      </c>
      <c r="G38" s="129">
        <v>7</v>
      </c>
      <c r="H38" s="129">
        <v>8</v>
      </c>
      <c r="I38" s="129">
        <v>9</v>
      </c>
      <c r="J38" s="129">
        <v>10</v>
      </c>
      <c r="K38" s="129">
        <v>11</v>
      </c>
      <c r="L38" s="129">
        <v>12</v>
      </c>
      <c r="M38" s="129">
        <v>13</v>
      </c>
      <c r="N38" s="129">
        <v>14</v>
      </c>
    </row>
    <row r="39" spans="1:14" ht="28.95" customHeight="1" thickBot="1" x14ac:dyDescent="0.35">
      <c r="A39" s="129"/>
      <c r="B39" s="130" t="s">
        <v>49</v>
      </c>
      <c r="C39" s="131">
        <v>47303741.979999997</v>
      </c>
      <c r="D39" s="132" t="s">
        <v>50</v>
      </c>
      <c r="E39" s="133" t="s">
        <v>50</v>
      </c>
      <c r="F39" s="134">
        <f>C39</f>
        <v>47303741.979999997</v>
      </c>
      <c r="G39" s="135">
        <v>21691900</v>
      </c>
      <c r="H39" s="134" t="s">
        <v>50</v>
      </c>
      <c r="I39" s="134" t="s">
        <v>50</v>
      </c>
      <c r="J39" s="134">
        <f>G39</f>
        <v>21691900</v>
      </c>
      <c r="K39" s="136">
        <f>K93</f>
        <v>5729300</v>
      </c>
      <c r="L39" s="136" t="s">
        <v>50</v>
      </c>
      <c r="M39" s="136" t="s">
        <v>50</v>
      </c>
      <c r="N39" s="136">
        <f>K39</f>
        <v>5729300</v>
      </c>
    </row>
    <row r="40" spans="1:14" ht="42" customHeight="1" thickBot="1" x14ac:dyDescent="0.35">
      <c r="A40" s="127"/>
      <c r="B40" s="137" t="s">
        <v>51</v>
      </c>
      <c r="C40" s="39" t="s">
        <v>50</v>
      </c>
      <c r="D40" s="138">
        <v>0</v>
      </c>
      <c r="E40" s="139"/>
      <c r="F40" s="140">
        <f t="shared" ref="F40:F46" si="0">D40</f>
        <v>0</v>
      </c>
      <c r="G40" s="40" t="s">
        <v>50</v>
      </c>
      <c r="H40" s="141"/>
      <c r="I40" s="140"/>
      <c r="J40" s="140">
        <f>H40</f>
        <v>0</v>
      </c>
      <c r="K40" s="139" t="s">
        <v>50</v>
      </c>
      <c r="L40" s="141">
        <f>L41+L42+L43+L44</f>
        <v>0</v>
      </c>
      <c r="M40" s="139"/>
      <c r="N40" s="136">
        <f>L40</f>
        <v>0</v>
      </c>
    </row>
    <row r="41" spans="1:14" ht="42" customHeight="1" thickBot="1" x14ac:dyDescent="0.35">
      <c r="A41" s="142">
        <v>25010100</v>
      </c>
      <c r="B41" s="143" t="s">
        <v>52</v>
      </c>
      <c r="C41" s="144"/>
      <c r="D41" s="138">
        <v>0</v>
      </c>
      <c r="E41" s="145"/>
      <c r="F41" s="146">
        <f t="shared" si="0"/>
        <v>0</v>
      </c>
      <c r="G41" s="147"/>
      <c r="H41" s="141"/>
      <c r="I41" s="148"/>
      <c r="J41" s="146">
        <f>H41</f>
        <v>0</v>
      </c>
      <c r="K41" s="149"/>
      <c r="L41" s="149"/>
      <c r="M41" s="150"/>
      <c r="N41" s="136">
        <f>L41</f>
        <v>0</v>
      </c>
    </row>
    <row r="42" spans="1:14" ht="32.4" customHeight="1" thickBot="1" x14ac:dyDescent="0.35">
      <c r="A42" s="151">
        <v>25010200</v>
      </c>
      <c r="B42" s="152" t="s">
        <v>53</v>
      </c>
      <c r="C42" s="39"/>
      <c r="D42" s="153">
        <v>0</v>
      </c>
      <c r="E42" s="154"/>
      <c r="F42" s="140">
        <f t="shared" si="0"/>
        <v>0</v>
      </c>
      <c r="G42" s="155"/>
      <c r="H42" s="146"/>
      <c r="I42" s="134"/>
      <c r="J42" s="140">
        <f>H42</f>
        <v>0</v>
      </c>
      <c r="K42" s="136"/>
      <c r="L42" s="136"/>
      <c r="M42" s="156"/>
      <c r="N42" s="136">
        <f>L42</f>
        <v>0</v>
      </c>
    </row>
    <row r="43" spans="1:14" ht="30.6" customHeight="1" thickBot="1" x14ac:dyDescent="0.35">
      <c r="A43" s="157">
        <v>25010300</v>
      </c>
      <c r="B43" s="158" t="s">
        <v>54</v>
      </c>
      <c r="C43" s="159"/>
      <c r="D43" s="160">
        <v>0</v>
      </c>
      <c r="E43" s="161"/>
      <c r="F43" s="146">
        <f t="shared" si="0"/>
        <v>0</v>
      </c>
      <c r="G43" s="39"/>
      <c r="H43" s="162"/>
      <c r="I43" s="163"/>
      <c r="J43" s="146">
        <f>H43</f>
        <v>0</v>
      </c>
      <c r="K43" s="136"/>
      <c r="L43" s="136"/>
      <c r="M43" s="156"/>
      <c r="N43" s="136">
        <f>L43</f>
        <v>0</v>
      </c>
    </row>
    <row r="44" spans="1:14" ht="42" customHeight="1" thickBot="1" x14ac:dyDescent="0.35">
      <c r="A44" s="151">
        <v>25010400</v>
      </c>
      <c r="B44" s="164" t="s">
        <v>55</v>
      </c>
      <c r="C44" s="107"/>
      <c r="D44" s="153">
        <v>0</v>
      </c>
      <c r="E44" s="154"/>
      <c r="F44" s="140">
        <f t="shared" si="0"/>
        <v>0</v>
      </c>
      <c r="G44" s="35"/>
      <c r="H44" s="146"/>
      <c r="I44" s="165"/>
      <c r="J44" s="140">
        <f>H44</f>
        <v>0</v>
      </c>
      <c r="K44" s="139"/>
      <c r="L44" s="139"/>
      <c r="M44" s="166"/>
      <c r="N44" s="136">
        <f>L44</f>
        <v>0</v>
      </c>
    </row>
    <row r="45" spans="1:14" ht="21" customHeight="1" thickBot="1" x14ac:dyDescent="0.35">
      <c r="A45" s="167">
        <v>25020100</v>
      </c>
      <c r="B45" s="168" t="s">
        <v>56</v>
      </c>
      <c r="C45" s="35"/>
      <c r="D45" s="153">
        <v>0</v>
      </c>
      <c r="E45" s="169"/>
      <c r="F45" s="146">
        <f t="shared" si="0"/>
        <v>0</v>
      </c>
      <c r="G45" s="155"/>
      <c r="H45" s="146"/>
      <c r="I45" s="165"/>
      <c r="J45" s="170"/>
      <c r="K45" s="154"/>
      <c r="L45" s="154"/>
      <c r="M45" s="171"/>
      <c r="N45" s="136"/>
    </row>
    <row r="46" spans="1:14" ht="31.95" customHeight="1" thickBot="1" x14ac:dyDescent="0.35">
      <c r="A46" s="129">
        <v>602400</v>
      </c>
      <c r="B46" s="130" t="s">
        <v>57</v>
      </c>
      <c r="C46" s="15" t="s">
        <v>50</v>
      </c>
      <c r="D46" s="136">
        <v>512163.12</v>
      </c>
      <c r="E46" s="136">
        <v>512163.12</v>
      </c>
      <c r="F46" s="134">
        <f t="shared" si="0"/>
        <v>512163.12</v>
      </c>
      <c r="G46" s="15" t="s">
        <v>50</v>
      </c>
      <c r="H46" s="134">
        <v>850000</v>
      </c>
      <c r="I46" s="134">
        <v>850000</v>
      </c>
      <c r="J46" s="134">
        <f>H46</f>
        <v>850000</v>
      </c>
      <c r="K46" s="136" t="s">
        <v>50</v>
      </c>
      <c r="L46" s="136">
        <v>1600000</v>
      </c>
      <c r="M46" s="136">
        <v>1600000</v>
      </c>
      <c r="N46" s="136">
        <v>700000</v>
      </c>
    </row>
    <row r="47" spans="1:14" ht="15" thickBot="1" x14ac:dyDescent="0.35">
      <c r="A47" s="129"/>
      <c r="B47" s="130" t="s">
        <v>58</v>
      </c>
      <c r="C47" s="129" t="s">
        <v>50</v>
      </c>
      <c r="D47" s="129"/>
      <c r="E47" s="129"/>
      <c r="F47" s="129"/>
      <c r="G47" s="129" t="s">
        <v>50</v>
      </c>
      <c r="H47" s="172"/>
      <c r="I47" s="172"/>
      <c r="J47" s="172"/>
      <c r="K47" s="172" t="s">
        <v>50</v>
      </c>
      <c r="L47" s="172"/>
      <c r="M47" s="172"/>
      <c r="N47" s="172"/>
    </row>
    <row r="48" spans="1:14" s="174" customFormat="1" ht="16.2" thickBot="1" x14ac:dyDescent="0.35">
      <c r="A48" s="15"/>
      <c r="B48" s="173" t="s">
        <v>59</v>
      </c>
      <c r="C48" s="134">
        <f t="shared" ref="C48:M48" si="1">SUM(C39:C47)</f>
        <v>47303741.979999997</v>
      </c>
      <c r="D48" s="134">
        <f>D40+D45+D46</f>
        <v>512163.12</v>
      </c>
      <c r="E48" s="134">
        <f t="shared" si="1"/>
        <v>512163.12</v>
      </c>
      <c r="F48" s="134">
        <f>F39+F40+F45+F46</f>
        <v>47815905.099999994</v>
      </c>
      <c r="G48" s="134">
        <f t="shared" si="1"/>
        <v>21691900</v>
      </c>
      <c r="H48" s="134">
        <f>H40+H45+H46</f>
        <v>850000</v>
      </c>
      <c r="I48" s="134">
        <f t="shared" si="1"/>
        <v>850000</v>
      </c>
      <c r="J48" s="134">
        <f>J39+J40+J46</f>
        <v>22541900</v>
      </c>
      <c r="K48" s="134">
        <f t="shared" si="1"/>
        <v>5729300</v>
      </c>
      <c r="L48" s="134">
        <f>L40+L45+L46</f>
        <v>1600000</v>
      </c>
      <c r="M48" s="134">
        <f t="shared" si="1"/>
        <v>1600000</v>
      </c>
      <c r="N48" s="134">
        <f>N39+N40+N46</f>
        <v>6429300</v>
      </c>
    </row>
    <row r="49" spans="1:14" ht="9.6" customHeight="1" x14ac:dyDescent="0.3"/>
    <row r="50" spans="1:14" ht="15.75" customHeight="1" x14ac:dyDescent="0.3">
      <c r="A50" s="309" t="s">
        <v>60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</row>
    <row r="51" spans="1:14" ht="21" customHeight="1" thickBot="1" x14ac:dyDescent="0.35">
      <c r="A51" s="175"/>
      <c r="M51" s="320" t="s">
        <v>35</v>
      </c>
      <c r="N51" s="320"/>
    </row>
    <row r="52" spans="1:14" ht="16.5" customHeight="1" thickBot="1" x14ac:dyDescent="0.35">
      <c r="A52" s="312" t="s">
        <v>36</v>
      </c>
      <c r="B52" s="321" t="s">
        <v>37</v>
      </c>
      <c r="C52" s="322"/>
      <c r="D52" s="322"/>
      <c r="E52" s="322"/>
      <c r="F52" s="323"/>
      <c r="G52" s="330" t="s">
        <v>61</v>
      </c>
      <c r="H52" s="331"/>
      <c r="I52" s="331"/>
      <c r="J52" s="332"/>
      <c r="K52" s="333" t="s">
        <v>62</v>
      </c>
      <c r="L52" s="331"/>
      <c r="M52" s="331"/>
      <c r="N52" s="334"/>
    </row>
    <row r="53" spans="1:14" ht="22.2" customHeight="1" x14ac:dyDescent="0.3">
      <c r="A53" s="313"/>
      <c r="B53" s="324"/>
      <c r="C53" s="325"/>
      <c r="D53" s="325"/>
      <c r="E53" s="325"/>
      <c r="F53" s="326"/>
      <c r="G53" s="40" t="s">
        <v>41</v>
      </c>
      <c r="H53" s="40" t="s">
        <v>42</v>
      </c>
      <c r="I53" s="335" t="s">
        <v>43</v>
      </c>
      <c r="J53" s="40" t="s">
        <v>44</v>
      </c>
      <c r="K53" s="40" t="s">
        <v>41</v>
      </c>
      <c r="L53" s="40" t="s">
        <v>42</v>
      </c>
      <c r="M53" s="335" t="s">
        <v>43</v>
      </c>
      <c r="N53" s="176" t="s">
        <v>44</v>
      </c>
    </row>
    <row r="54" spans="1:14" ht="22.95" customHeight="1" thickBot="1" x14ac:dyDescent="0.35">
      <c r="A54" s="314"/>
      <c r="B54" s="327"/>
      <c r="C54" s="328"/>
      <c r="D54" s="328"/>
      <c r="E54" s="328"/>
      <c r="F54" s="329"/>
      <c r="G54" s="15" t="s">
        <v>45</v>
      </c>
      <c r="H54" s="15" t="s">
        <v>45</v>
      </c>
      <c r="I54" s="336"/>
      <c r="J54" s="15" t="s">
        <v>46</v>
      </c>
      <c r="K54" s="15" t="s">
        <v>45</v>
      </c>
      <c r="L54" s="15" t="s">
        <v>45</v>
      </c>
      <c r="M54" s="336"/>
      <c r="N54" s="177" t="s">
        <v>47</v>
      </c>
    </row>
    <row r="55" spans="1:14" ht="16.2" thickBot="1" x14ac:dyDescent="0.35">
      <c r="A55" s="178">
        <v>1</v>
      </c>
      <c r="B55" s="344">
        <v>2</v>
      </c>
      <c r="C55" s="345"/>
      <c r="D55" s="345"/>
      <c r="E55" s="345"/>
      <c r="F55" s="346"/>
      <c r="G55" s="15">
        <v>3</v>
      </c>
      <c r="H55" s="15">
        <v>4</v>
      </c>
      <c r="I55" s="15">
        <v>5</v>
      </c>
      <c r="J55" s="15">
        <v>6</v>
      </c>
      <c r="K55" s="15">
        <v>7</v>
      </c>
      <c r="L55" s="15">
        <v>8</v>
      </c>
      <c r="M55" s="179">
        <v>9</v>
      </c>
      <c r="N55" s="107">
        <v>10</v>
      </c>
    </row>
    <row r="56" spans="1:14" s="186" customFormat="1" ht="16.5" customHeight="1" thickBot="1" x14ac:dyDescent="0.35">
      <c r="A56" s="180"/>
      <c r="B56" s="347" t="s">
        <v>49</v>
      </c>
      <c r="C56" s="348"/>
      <c r="D56" s="348"/>
      <c r="E56" s="348"/>
      <c r="F56" s="349"/>
      <c r="G56" s="181">
        <f>G129</f>
        <v>6153268.1999999993</v>
      </c>
      <c r="H56" s="182" t="s">
        <v>50</v>
      </c>
      <c r="I56" s="182"/>
      <c r="J56" s="136">
        <f>G56</f>
        <v>6153268.1999999993</v>
      </c>
      <c r="K56" s="136">
        <f>K129</f>
        <v>6608610.0468000015</v>
      </c>
      <c r="L56" s="183" t="s">
        <v>50</v>
      </c>
      <c r="M56" s="184"/>
      <c r="N56" s="185">
        <f>K56</f>
        <v>6608610.0468000015</v>
      </c>
    </row>
    <row r="57" spans="1:14" ht="15.6" customHeight="1" thickBot="1" x14ac:dyDescent="0.35">
      <c r="A57" s="178"/>
      <c r="B57" s="341" t="s">
        <v>51</v>
      </c>
      <c r="C57" s="342"/>
      <c r="D57" s="342"/>
      <c r="E57" s="342"/>
      <c r="F57" s="343"/>
      <c r="G57" s="15" t="s">
        <v>50</v>
      </c>
      <c r="H57" s="134">
        <f>SUM(H58:H61)</f>
        <v>0</v>
      </c>
      <c r="I57" s="187"/>
      <c r="J57" s="134">
        <f>H57</f>
        <v>0</v>
      </c>
      <c r="K57" s="15" t="s">
        <v>50</v>
      </c>
      <c r="L57" s="134">
        <f>SUM(L58:L61)</f>
        <v>0</v>
      </c>
      <c r="M57" s="188"/>
      <c r="N57" s="189">
        <f>L57</f>
        <v>0</v>
      </c>
    </row>
    <row r="58" spans="1:14" ht="15.6" customHeight="1" thickBot="1" x14ac:dyDescent="0.35">
      <c r="A58" s="142">
        <v>25010100</v>
      </c>
      <c r="B58" s="350" t="s">
        <v>52</v>
      </c>
      <c r="C58" s="351"/>
      <c r="D58" s="351"/>
      <c r="E58" s="351"/>
      <c r="F58" s="352"/>
      <c r="G58" s="15"/>
      <c r="H58" s="190"/>
      <c r="I58" s="187"/>
      <c r="J58" s="134">
        <f>G58+H58</f>
        <v>0</v>
      </c>
      <c r="K58" s="15"/>
      <c r="L58" s="190"/>
      <c r="M58" s="188"/>
      <c r="N58" s="189">
        <f>K58+L58</f>
        <v>0</v>
      </c>
    </row>
    <row r="59" spans="1:14" ht="15.6" customHeight="1" thickBot="1" x14ac:dyDescent="0.35">
      <c r="A59" s="151">
        <v>25010200</v>
      </c>
      <c r="B59" s="337" t="s">
        <v>53</v>
      </c>
      <c r="C59" s="338"/>
      <c r="D59" s="338"/>
      <c r="E59" s="338"/>
      <c r="F59" s="339"/>
      <c r="G59" s="15"/>
      <c r="H59" s="191"/>
      <c r="I59" s="187"/>
      <c r="J59" s="134">
        <f>G59+H59</f>
        <v>0</v>
      </c>
      <c r="K59" s="15"/>
      <c r="L59" s="191"/>
      <c r="M59" s="188"/>
      <c r="N59" s="189">
        <f>K59+L59</f>
        <v>0</v>
      </c>
    </row>
    <row r="60" spans="1:14" ht="15.6" customHeight="1" thickBot="1" x14ac:dyDescent="0.35">
      <c r="A60" s="157">
        <v>25010300</v>
      </c>
      <c r="B60" s="353" t="s">
        <v>54</v>
      </c>
      <c r="C60" s="354"/>
      <c r="D60" s="354"/>
      <c r="E60" s="354"/>
      <c r="F60" s="355"/>
      <c r="G60" s="15"/>
      <c r="H60" s="192"/>
      <c r="I60" s="187"/>
      <c r="J60" s="134">
        <f>G60+H60</f>
        <v>0</v>
      </c>
      <c r="K60" s="15"/>
      <c r="L60" s="192"/>
      <c r="M60" s="188"/>
      <c r="N60" s="189">
        <f>K60+L60</f>
        <v>0</v>
      </c>
    </row>
    <row r="61" spans="1:14" ht="15.6" customHeight="1" thickBot="1" x14ac:dyDescent="0.35">
      <c r="A61" s="151">
        <v>25010400</v>
      </c>
      <c r="B61" s="337" t="s">
        <v>55</v>
      </c>
      <c r="C61" s="338"/>
      <c r="D61" s="338"/>
      <c r="E61" s="338"/>
      <c r="F61" s="339"/>
      <c r="G61" s="179"/>
      <c r="H61" s="185"/>
      <c r="I61" s="187"/>
      <c r="J61" s="134">
        <f>G61+H61</f>
        <v>0</v>
      </c>
      <c r="K61" s="179"/>
      <c r="L61" s="185"/>
      <c r="M61" s="188"/>
      <c r="N61" s="189">
        <f>K61+L61</f>
        <v>0</v>
      </c>
    </row>
    <row r="62" spans="1:14" ht="15.6" customHeight="1" thickBot="1" x14ac:dyDescent="0.35">
      <c r="A62" s="167">
        <v>25020100</v>
      </c>
      <c r="B62" s="340" t="s">
        <v>56</v>
      </c>
      <c r="C62" s="338"/>
      <c r="D62" s="338"/>
      <c r="E62" s="338"/>
      <c r="F62" s="339"/>
      <c r="G62" s="15"/>
      <c r="H62" s="134"/>
      <c r="I62" s="187"/>
      <c r="J62" s="134"/>
      <c r="K62" s="15"/>
      <c r="L62" s="134"/>
      <c r="M62" s="188"/>
      <c r="N62" s="189"/>
    </row>
    <row r="63" spans="1:14" ht="16.5" customHeight="1" thickBot="1" x14ac:dyDescent="0.35">
      <c r="A63" s="129">
        <v>602400</v>
      </c>
      <c r="B63" s="341" t="s">
        <v>57</v>
      </c>
      <c r="C63" s="342"/>
      <c r="D63" s="342"/>
      <c r="E63" s="342"/>
      <c r="F63" s="343"/>
      <c r="G63" s="15" t="s">
        <v>50</v>
      </c>
      <c r="H63" s="134">
        <f>H126</f>
        <v>1718400</v>
      </c>
      <c r="I63" s="134">
        <f>H63</f>
        <v>1718400</v>
      </c>
      <c r="J63" s="134">
        <f>H63</f>
        <v>1718400</v>
      </c>
      <c r="K63" s="15" t="s">
        <v>50</v>
      </c>
      <c r="L63" s="134">
        <f>L126</f>
        <v>1845561.6</v>
      </c>
      <c r="M63" s="134">
        <f>L63</f>
        <v>1845561.6</v>
      </c>
      <c r="N63" s="193">
        <f>L63</f>
        <v>1845561.6</v>
      </c>
    </row>
    <row r="64" spans="1:14" ht="16.2" thickBot="1" x14ac:dyDescent="0.35">
      <c r="A64" s="178"/>
      <c r="B64" s="341" t="s">
        <v>58</v>
      </c>
      <c r="C64" s="342"/>
      <c r="D64" s="342"/>
      <c r="E64" s="342"/>
      <c r="F64" s="343"/>
      <c r="G64" s="15" t="s">
        <v>50</v>
      </c>
      <c r="H64" s="134"/>
      <c r="I64" s="187"/>
      <c r="J64" s="134"/>
      <c r="K64" s="15" t="s">
        <v>50</v>
      </c>
      <c r="L64" s="194"/>
      <c r="M64" s="188"/>
      <c r="N64" s="193"/>
    </row>
    <row r="65" spans="1:15" ht="16.2" thickBot="1" x14ac:dyDescent="0.35">
      <c r="A65" s="178"/>
      <c r="B65" s="341" t="s">
        <v>59</v>
      </c>
      <c r="C65" s="342"/>
      <c r="D65" s="342"/>
      <c r="E65" s="342"/>
      <c r="F65" s="343"/>
      <c r="G65" s="187">
        <f t="shared" ref="G65:M65" si="2">SUM(G56:G64)</f>
        <v>6153268.1999999993</v>
      </c>
      <c r="H65" s="187">
        <f>H57+H63</f>
        <v>1718400</v>
      </c>
      <c r="I65" s="187">
        <f t="shared" si="2"/>
        <v>1718400</v>
      </c>
      <c r="J65" s="187">
        <f>J56+J57+J63</f>
        <v>7871668.1999999993</v>
      </c>
      <c r="K65" s="195">
        <f t="shared" si="2"/>
        <v>6608610.0468000015</v>
      </c>
      <c r="L65" s="187">
        <f>L57+L63</f>
        <v>1845561.6</v>
      </c>
      <c r="M65" s="187">
        <f t="shared" si="2"/>
        <v>1845561.6</v>
      </c>
      <c r="N65" s="187">
        <f>N56+N57+N63</f>
        <v>8454171.6468000021</v>
      </c>
    </row>
    <row r="66" spans="1:15" ht="15.6" x14ac:dyDescent="0.3">
      <c r="A66" s="39"/>
      <c r="B66" s="196"/>
      <c r="C66" s="196"/>
      <c r="D66" s="196"/>
      <c r="E66" s="196"/>
      <c r="F66" s="196"/>
      <c r="G66" s="197"/>
      <c r="H66" s="197"/>
      <c r="I66" s="197"/>
      <c r="J66" s="197"/>
      <c r="K66" s="198"/>
      <c r="L66" s="197"/>
      <c r="M66" s="197"/>
      <c r="N66" s="197"/>
    </row>
    <row r="67" spans="1:15" ht="15.75" customHeight="1" x14ac:dyDescent="0.3">
      <c r="A67" s="309" t="s">
        <v>63</v>
      </c>
      <c r="B67" s="309"/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</row>
    <row r="68" spans="1:15" ht="15.6" x14ac:dyDescent="0.3">
      <c r="A68" s="69"/>
      <c r="N68" s="356" t="s">
        <v>35</v>
      </c>
      <c r="O68" s="356"/>
    </row>
    <row r="69" spans="1:15" ht="15.75" customHeight="1" thickBot="1" x14ac:dyDescent="0.35">
      <c r="A69" s="309" t="s">
        <v>64</v>
      </c>
      <c r="B69" s="309"/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</row>
    <row r="70" spans="1:15" ht="15.75" customHeight="1" thickBot="1" x14ac:dyDescent="0.35">
      <c r="A70" s="357" t="s">
        <v>65</v>
      </c>
      <c r="B70" s="312" t="s">
        <v>37</v>
      </c>
      <c r="C70" s="315" t="s">
        <v>38</v>
      </c>
      <c r="D70" s="316"/>
      <c r="E70" s="316"/>
      <c r="F70" s="317"/>
      <c r="G70" s="315" t="s">
        <v>39</v>
      </c>
      <c r="H70" s="316"/>
      <c r="I70" s="316"/>
      <c r="J70" s="317"/>
      <c r="K70" s="315" t="s">
        <v>66</v>
      </c>
      <c r="L70" s="316"/>
      <c r="M70" s="316"/>
      <c r="N70" s="317"/>
    </row>
    <row r="71" spans="1:15" ht="17.399999999999999" customHeight="1" x14ac:dyDescent="0.3">
      <c r="A71" s="358"/>
      <c r="B71" s="313"/>
      <c r="C71" s="127" t="s">
        <v>41</v>
      </c>
      <c r="D71" s="127" t="s">
        <v>42</v>
      </c>
      <c r="E71" s="318" t="s">
        <v>43</v>
      </c>
      <c r="F71" s="127" t="s">
        <v>44</v>
      </c>
      <c r="G71" s="127" t="s">
        <v>41</v>
      </c>
      <c r="H71" s="127" t="s">
        <v>42</v>
      </c>
      <c r="I71" s="318" t="s">
        <v>43</v>
      </c>
      <c r="J71" s="127" t="s">
        <v>44</v>
      </c>
      <c r="K71" s="127" t="s">
        <v>41</v>
      </c>
      <c r="L71" s="127" t="s">
        <v>42</v>
      </c>
      <c r="M71" s="318" t="s">
        <v>43</v>
      </c>
      <c r="N71" s="127" t="s">
        <v>44</v>
      </c>
    </row>
    <row r="72" spans="1:15" ht="37.200000000000003" customHeight="1" thickBot="1" x14ac:dyDescent="0.35">
      <c r="A72" s="359"/>
      <c r="B72" s="314"/>
      <c r="C72" s="129" t="s">
        <v>45</v>
      </c>
      <c r="D72" s="129" t="s">
        <v>45</v>
      </c>
      <c r="E72" s="319"/>
      <c r="F72" s="129" t="s">
        <v>46</v>
      </c>
      <c r="G72" s="129" t="s">
        <v>45</v>
      </c>
      <c r="H72" s="129" t="s">
        <v>45</v>
      </c>
      <c r="I72" s="319"/>
      <c r="J72" s="129" t="s">
        <v>47</v>
      </c>
      <c r="K72" s="129" t="s">
        <v>45</v>
      </c>
      <c r="L72" s="129" t="s">
        <v>45</v>
      </c>
      <c r="M72" s="319"/>
      <c r="N72" s="129" t="s">
        <v>48</v>
      </c>
    </row>
    <row r="73" spans="1:15" ht="15" thickBot="1" x14ac:dyDescent="0.35">
      <c r="A73" s="199">
        <v>1</v>
      </c>
      <c r="B73" s="127">
        <v>2</v>
      </c>
      <c r="C73" s="199">
        <v>3</v>
      </c>
      <c r="D73" s="129">
        <v>4</v>
      </c>
      <c r="E73" s="199">
        <v>5</v>
      </c>
      <c r="F73" s="129">
        <v>6</v>
      </c>
      <c r="G73" s="199">
        <v>7</v>
      </c>
      <c r="H73" s="129">
        <v>8</v>
      </c>
      <c r="I73" s="199">
        <v>9</v>
      </c>
      <c r="J73" s="129">
        <v>10</v>
      </c>
      <c r="K73" s="199">
        <v>11</v>
      </c>
      <c r="L73" s="129">
        <v>12</v>
      </c>
      <c r="M73" s="199">
        <v>13</v>
      </c>
      <c r="N73" s="129">
        <v>14</v>
      </c>
    </row>
    <row r="74" spans="1:15" ht="15" customHeight="1" thickBot="1" x14ac:dyDescent="0.35">
      <c r="A74" s="200">
        <v>2110</v>
      </c>
      <c r="B74" s="1" t="s">
        <v>67</v>
      </c>
      <c r="C74" s="2">
        <v>33251589</v>
      </c>
      <c r="D74" s="2">
        <v>0</v>
      </c>
      <c r="E74" s="2"/>
      <c r="F74" s="3">
        <f t="shared" ref="F74:F92" si="3">C74+D74</f>
        <v>33251589</v>
      </c>
      <c r="G74" s="2">
        <v>12286800</v>
      </c>
      <c r="H74" s="2"/>
      <c r="I74" s="2"/>
      <c r="J74" s="3">
        <f t="shared" ref="J74:J86" si="4">G74+H74</f>
        <v>12286800</v>
      </c>
      <c r="K74" s="2">
        <v>0</v>
      </c>
      <c r="L74" s="2"/>
      <c r="M74" s="2"/>
      <c r="N74" s="3">
        <f t="shared" ref="N74:N86" si="5">K74+L74</f>
        <v>0</v>
      </c>
    </row>
    <row r="75" spans="1:15" ht="15" customHeight="1" thickBot="1" x14ac:dyDescent="0.35">
      <c r="A75" s="200">
        <v>2120</v>
      </c>
      <c r="B75" s="1" t="s">
        <v>68</v>
      </c>
      <c r="C75" s="4">
        <v>7226952.9500000002</v>
      </c>
      <c r="D75" s="5">
        <v>0</v>
      </c>
      <c r="E75" s="4"/>
      <c r="F75" s="3">
        <f t="shared" si="3"/>
        <v>7226952.9500000002</v>
      </c>
      <c r="G75" s="4">
        <v>2703300</v>
      </c>
      <c r="H75" s="5"/>
      <c r="I75" s="4"/>
      <c r="J75" s="3">
        <f t="shared" si="4"/>
        <v>2703300</v>
      </c>
      <c r="K75" s="4">
        <v>0</v>
      </c>
      <c r="L75" s="5"/>
      <c r="M75" s="4"/>
      <c r="N75" s="3">
        <f t="shared" si="5"/>
        <v>0</v>
      </c>
    </row>
    <row r="76" spans="1:15" ht="25.2" customHeight="1" thickBot="1" x14ac:dyDescent="0.35">
      <c r="A76" s="200">
        <v>2210</v>
      </c>
      <c r="B76" s="1" t="s">
        <v>69</v>
      </c>
      <c r="C76" s="4">
        <v>65068</v>
      </c>
      <c r="D76" s="5">
        <v>0</v>
      </c>
      <c r="E76" s="4"/>
      <c r="F76" s="3">
        <f t="shared" si="3"/>
        <v>65068</v>
      </c>
      <c r="G76" s="4">
        <v>26000</v>
      </c>
      <c r="H76" s="5"/>
      <c r="I76" s="4"/>
      <c r="J76" s="3">
        <f t="shared" si="4"/>
        <v>26000</v>
      </c>
      <c r="K76" s="4">
        <v>0</v>
      </c>
      <c r="L76" s="5"/>
      <c r="M76" s="4"/>
      <c r="N76" s="3">
        <f t="shared" si="5"/>
        <v>0</v>
      </c>
    </row>
    <row r="77" spans="1:15" ht="28.2" customHeight="1" thickBot="1" x14ac:dyDescent="0.35">
      <c r="A77" s="200">
        <v>2220</v>
      </c>
      <c r="B77" s="6" t="s">
        <v>70</v>
      </c>
      <c r="C77" s="7">
        <v>792381.41</v>
      </c>
      <c r="D77" s="8">
        <v>0</v>
      </c>
      <c r="E77" s="7"/>
      <c r="F77" s="9">
        <f t="shared" si="3"/>
        <v>792381.41</v>
      </c>
      <c r="G77" s="7">
        <v>900000</v>
      </c>
      <c r="H77" s="8"/>
      <c r="I77" s="7"/>
      <c r="J77" s="9">
        <f t="shared" si="4"/>
        <v>900000</v>
      </c>
      <c r="K77" s="7">
        <v>0</v>
      </c>
      <c r="L77" s="8"/>
      <c r="M77" s="7"/>
      <c r="N77" s="9">
        <f t="shared" si="5"/>
        <v>0</v>
      </c>
    </row>
    <row r="78" spans="1:15" ht="15" customHeight="1" thickBot="1" x14ac:dyDescent="0.35">
      <c r="A78" s="200">
        <v>2230</v>
      </c>
      <c r="B78" s="1" t="s">
        <v>71</v>
      </c>
      <c r="C78" s="4">
        <v>588246.4</v>
      </c>
      <c r="D78" s="5">
        <v>0</v>
      </c>
      <c r="E78" s="4"/>
      <c r="F78" s="3">
        <f t="shared" si="3"/>
        <v>588246.4</v>
      </c>
      <c r="G78" s="4">
        <v>150900</v>
      </c>
      <c r="H78" s="5"/>
      <c r="I78" s="4"/>
      <c r="J78" s="3">
        <f t="shared" si="4"/>
        <v>150900</v>
      </c>
      <c r="K78" s="4">
        <v>0</v>
      </c>
      <c r="L78" s="5"/>
      <c r="M78" s="4"/>
      <c r="N78" s="3">
        <f t="shared" si="5"/>
        <v>0</v>
      </c>
    </row>
    <row r="79" spans="1:15" ht="15" customHeight="1" thickBot="1" x14ac:dyDescent="0.35">
      <c r="A79" s="200">
        <v>2240</v>
      </c>
      <c r="B79" s="6" t="s">
        <v>72</v>
      </c>
      <c r="C79" s="7">
        <v>362119.51</v>
      </c>
      <c r="D79" s="8">
        <v>0</v>
      </c>
      <c r="E79" s="7"/>
      <c r="F79" s="9">
        <f t="shared" si="3"/>
        <v>362119.51</v>
      </c>
      <c r="G79" s="7">
        <v>299300</v>
      </c>
      <c r="H79" s="8"/>
      <c r="I79" s="7"/>
      <c r="J79" s="9">
        <f t="shared" si="4"/>
        <v>299300</v>
      </c>
      <c r="K79" s="7">
        <v>0</v>
      </c>
      <c r="L79" s="8"/>
      <c r="M79" s="7"/>
      <c r="N79" s="9">
        <f t="shared" si="5"/>
        <v>0</v>
      </c>
    </row>
    <row r="80" spans="1:15" ht="15" customHeight="1" thickBot="1" x14ac:dyDescent="0.35">
      <c r="A80" s="200">
        <v>2250</v>
      </c>
      <c r="B80" s="1" t="s">
        <v>73</v>
      </c>
      <c r="C80" s="4">
        <v>33778.39</v>
      </c>
      <c r="D80" s="5"/>
      <c r="E80" s="4"/>
      <c r="F80" s="3">
        <f t="shared" si="3"/>
        <v>33778.39</v>
      </c>
      <c r="G80" s="4">
        <v>70000</v>
      </c>
      <c r="H80" s="5"/>
      <c r="I80" s="4"/>
      <c r="J80" s="3">
        <f t="shared" si="4"/>
        <v>70000</v>
      </c>
      <c r="K80" s="4">
        <v>0</v>
      </c>
      <c r="L80" s="5"/>
      <c r="M80" s="4"/>
      <c r="N80" s="3">
        <f t="shared" si="5"/>
        <v>0</v>
      </c>
    </row>
    <row r="81" spans="1:14" ht="28.95" customHeight="1" thickBot="1" x14ac:dyDescent="0.35">
      <c r="A81" s="200">
        <v>2270</v>
      </c>
      <c r="B81" s="201" t="s">
        <v>74</v>
      </c>
      <c r="C81" s="10">
        <f>C82+C83+C84+C85</f>
        <v>4977807.29</v>
      </c>
      <c r="D81" s="10">
        <f t="shared" ref="D81:N81" si="6">D82+D83+D84+D85</f>
        <v>0</v>
      </c>
      <c r="E81" s="10">
        <f t="shared" si="6"/>
        <v>0</v>
      </c>
      <c r="F81" s="10">
        <f t="shared" si="6"/>
        <v>4977807.29</v>
      </c>
      <c r="G81" s="10">
        <f t="shared" si="6"/>
        <v>5251900</v>
      </c>
      <c r="H81" s="10">
        <f t="shared" si="6"/>
        <v>0</v>
      </c>
      <c r="I81" s="10">
        <f t="shared" si="6"/>
        <v>0</v>
      </c>
      <c r="J81" s="10">
        <f t="shared" si="6"/>
        <v>5251900</v>
      </c>
      <c r="K81" s="10">
        <f t="shared" si="6"/>
        <v>5582900</v>
      </c>
      <c r="L81" s="10">
        <f t="shared" si="6"/>
        <v>0</v>
      </c>
      <c r="M81" s="10">
        <f t="shared" si="6"/>
        <v>0</v>
      </c>
      <c r="N81" s="10">
        <f t="shared" si="6"/>
        <v>5582900</v>
      </c>
    </row>
    <row r="82" spans="1:14" ht="15" customHeight="1" thickBot="1" x14ac:dyDescent="0.35">
      <c r="A82" s="200">
        <v>2271</v>
      </c>
      <c r="B82" s="6" t="s">
        <v>75</v>
      </c>
      <c r="C82" s="7">
        <v>3256955.94</v>
      </c>
      <c r="D82" s="8">
        <v>0</v>
      </c>
      <c r="E82" s="7"/>
      <c r="F82" s="9">
        <f t="shared" si="3"/>
        <v>3256955.94</v>
      </c>
      <c r="G82" s="7">
        <v>3070580</v>
      </c>
      <c r="H82" s="8"/>
      <c r="I82" s="7"/>
      <c r="J82" s="9">
        <f t="shared" si="4"/>
        <v>3070580</v>
      </c>
      <c r="K82" s="7">
        <v>3374300</v>
      </c>
      <c r="L82" s="8"/>
      <c r="M82" s="7"/>
      <c r="N82" s="9">
        <f t="shared" si="5"/>
        <v>3374300</v>
      </c>
    </row>
    <row r="83" spans="1:14" ht="28.95" customHeight="1" thickBot="1" x14ac:dyDescent="0.35">
      <c r="A83" s="200">
        <v>2272</v>
      </c>
      <c r="B83" s="1" t="s">
        <v>76</v>
      </c>
      <c r="C83" s="4">
        <v>364543.46</v>
      </c>
      <c r="D83" s="5">
        <v>0</v>
      </c>
      <c r="E83" s="4"/>
      <c r="F83" s="3">
        <f t="shared" si="3"/>
        <v>364543.46</v>
      </c>
      <c r="G83" s="4">
        <v>444172</v>
      </c>
      <c r="H83" s="5"/>
      <c r="I83" s="4"/>
      <c r="J83" s="3">
        <f t="shared" si="4"/>
        <v>444172</v>
      </c>
      <c r="K83" s="4">
        <v>532700</v>
      </c>
      <c r="L83" s="5"/>
      <c r="M83" s="4"/>
      <c r="N83" s="3">
        <f t="shared" si="5"/>
        <v>532700</v>
      </c>
    </row>
    <row r="84" spans="1:14" ht="15" customHeight="1" thickBot="1" x14ac:dyDescent="0.35">
      <c r="A84" s="200">
        <v>2273</v>
      </c>
      <c r="B84" s="6" t="s">
        <v>77</v>
      </c>
      <c r="C84" s="7">
        <v>1266288.02</v>
      </c>
      <c r="D84" s="8">
        <v>0</v>
      </c>
      <c r="E84" s="7"/>
      <c r="F84" s="9">
        <f t="shared" si="3"/>
        <v>1266288.02</v>
      </c>
      <c r="G84" s="7">
        <v>1595200</v>
      </c>
      <c r="H84" s="8"/>
      <c r="I84" s="7"/>
      <c r="J84" s="9">
        <f t="shared" si="4"/>
        <v>1595200</v>
      </c>
      <c r="K84" s="7">
        <v>1675900</v>
      </c>
      <c r="L84" s="8"/>
      <c r="M84" s="7"/>
      <c r="N84" s="9">
        <f t="shared" si="5"/>
        <v>1675900</v>
      </c>
    </row>
    <row r="85" spans="1:14" ht="29.25" customHeight="1" thickBot="1" x14ac:dyDescent="0.35">
      <c r="A85" s="200">
        <v>2275</v>
      </c>
      <c r="B85" s="114" t="s">
        <v>78</v>
      </c>
      <c r="C85" s="4">
        <v>90019.87</v>
      </c>
      <c r="D85" s="5"/>
      <c r="E85" s="4"/>
      <c r="F85" s="9">
        <f t="shared" si="3"/>
        <v>90019.87</v>
      </c>
      <c r="G85" s="4">
        <v>141948</v>
      </c>
      <c r="H85" s="5"/>
      <c r="I85" s="4"/>
      <c r="J85" s="3">
        <f t="shared" si="4"/>
        <v>141948</v>
      </c>
      <c r="K85" s="4"/>
      <c r="L85" s="5"/>
      <c r="M85" s="4"/>
      <c r="N85" s="3">
        <f t="shared" si="5"/>
        <v>0</v>
      </c>
    </row>
    <row r="86" spans="1:14" ht="39" customHeight="1" thickBot="1" x14ac:dyDescent="0.35">
      <c r="A86" s="200">
        <v>2282</v>
      </c>
      <c r="B86" s="1" t="s">
        <v>79</v>
      </c>
      <c r="C86" s="4">
        <v>2858.4</v>
      </c>
      <c r="D86" s="5">
        <v>0</v>
      </c>
      <c r="E86" s="4"/>
      <c r="F86" s="3">
        <f t="shared" si="3"/>
        <v>2858.4</v>
      </c>
      <c r="G86" s="4">
        <v>0</v>
      </c>
      <c r="H86" s="5"/>
      <c r="I86" s="4"/>
      <c r="J86" s="3">
        <f t="shared" si="4"/>
        <v>0</v>
      </c>
      <c r="K86" s="4">
        <v>146400</v>
      </c>
      <c r="L86" s="5"/>
      <c r="M86" s="4"/>
      <c r="N86" s="3">
        <f t="shared" si="5"/>
        <v>146400</v>
      </c>
    </row>
    <row r="87" spans="1:14" ht="15" customHeight="1" thickBot="1" x14ac:dyDescent="0.35">
      <c r="A87" s="200">
        <v>2700</v>
      </c>
      <c r="B87" s="1" t="s">
        <v>80</v>
      </c>
      <c r="C87" s="11">
        <f>C88</f>
        <v>0</v>
      </c>
      <c r="D87" s="11">
        <f t="shared" ref="D87:N87" si="7">D88</f>
        <v>0</v>
      </c>
      <c r="E87" s="11"/>
      <c r="F87" s="11">
        <f t="shared" si="7"/>
        <v>0</v>
      </c>
      <c r="G87" s="11">
        <f t="shared" si="7"/>
        <v>0</v>
      </c>
      <c r="H87" s="11">
        <f t="shared" si="7"/>
        <v>0</v>
      </c>
      <c r="I87" s="11">
        <f t="shared" si="7"/>
        <v>0</v>
      </c>
      <c r="J87" s="11">
        <f t="shared" si="7"/>
        <v>0</v>
      </c>
      <c r="K87" s="11">
        <f t="shared" si="7"/>
        <v>0</v>
      </c>
      <c r="L87" s="11">
        <f t="shared" si="7"/>
        <v>0</v>
      </c>
      <c r="M87" s="11">
        <f t="shared" si="7"/>
        <v>0</v>
      </c>
      <c r="N87" s="11">
        <f t="shared" si="7"/>
        <v>0</v>
      </c>
    </row>
    <row r="88" spans="1:14" ht="15" customHeight="1" thickBot="1" x14ac:dyDescent="0.35">
      <c r="A88" s="200">
        <v>2710</v>
      </c>
      <c r="B88" s="6" t="s">
        <v>81</v>
      </c>
      <c r="C88" s="7"/>
      <c r="D88" s="8"/>
      <c r="E88" s="7"/>
      <c r="F88" s="9">
        <f t="shared" si="3"/>
        <v>0</v>
      </c>
      <c r="G88" s="7"/>
      <c r="H88" s="8"/>
      <c r="I88" s="7"/>
      <c r="J88" s="9">
        <f>G88+H88</f>
        <v>0</v>
      </c>
      <c r="K88" s="7"/>
      <c r="L88" s="8"/>
      <c r="M88" s="7"/>
      <c r="N88" s="9">
        <f>K88+L88</f>
        <v>0</v>
      </c>
    </row>
    <row r="89" spans="1:14" ht="15" customHeight="1" thickBot="1" x14ac:dyDescent="0.35">
      <c r="A89" s="200">
        <v>2800</v>
      </c>
      <c r="B89" s="1" t="s">
        <v>82</v>
      </c>
      <c r="C89" s="4">
        <v>2940.63</v>
      </c>
      <c r="D89" s="5">
        <v>0</v>
      </c>
      <c r="E89" s="4"/>
      <c r="F89" s="3">
        <f t="shared" si="3"/>
        <v>2940.63</v>
      </c>
      <c r="G89" s="4">
        <v>3700</v>
      </c>
      <c r="H89" s="5"/>
      <c r="I89" s="4"/>
      <c r="J89" s="3">
        <f>G89+H89</f>
        <v>3700</v>
      </c>
      <c r="K89" s="4">
        <v>0</v>
      </c>
      <c r="L89" s="5"/>
      <c r="M89" s="4"/>
      <c r="N89" s="3">
        <f>K89+L89</f>
        <v>0</v>
      </c>
    </row>
    <row r="90" spans="1:14" ht="26.4" customHeight="1" thickBot="1" x14ac:dyDescent="0.35">
      <c r="A90" s="200">
        <v>3110</v>
      </c>
      <c r="B90" s="1" t="s">
        <v>83</v>
      </c>
      <c r="C90" s="4">
        <f>'[1]3 - 2.1'!D100</f>
        <v>0</v>
      </c>
      <c r="D90" s="5">
        <v>512163</v>
      </c>
      <c r="E90" s="153">
        <v>512163</v>
      </c>
      <c r="F90" s="3">
        <f t="shared" si="3"/>
        <v>512163</v>
      </c>
      <c r="G90" s="4">
        <f>'[1]3 - 2.1'!H100</f>
        <v>0</v>
      </c>
      <c r="H90" s="5">
        <v>850000</v>
      </c>
      <c r="I90" s="4">
        <v>850000</v>
      </c>
      <c r="J90" s="3">
        <f>G90+H90</f>
        <v>850000</v>
      </c>
      <c r="K90" s="4"/>
      <c r="L90" s="5">
        <v>1600000</v>
      </c>
      <c r="M90" s="4">
        <v>1600000</v>
      </c>
      <c r="N90" s="3">
        <f>K90+L90</f>
        <v>1600000</v>
      </c>
    </row>
    <row r="91" spans="1:14" ht="15" customHeight="1" thickBot="1" x14ac:dyDescent="0.35">
      <c r="A91" s="200">
        <v>3130</v>
      </c>
      <c r="B91" s="1" t="s">
        <v>84</v>
      </c>
      <c r="C91" s="11">
        <f>C92</f>
        <v>0</v>
      </c>
      <c r="D91" s="11">
        <v>0</v>
      </c>
      <c r="E91" s="11">
        <f t="shared" ref="E91:N91" si="8">E92</f>
        <v>0</v>
      </c>
      <c r="F91" s="11">
        <f t="shared" si="8"/>
        <v>0</v>
      </c>
      <c r="G91" s="11">
        <f t="shared" si="8"/>
        <v>0</v>
      </c>
      <c r="H91" s="11">
        <f t="shared" si="8"/>
        <v>0</v>
      </c>
      <c r="I91" s="11">
        <f t="shared" si="8"/>
        <v>0</v>
      </c>
      <c r="J91" s="11">
        <f t="shared" si="8"/>
        <v>0</v>
      </c>
      <c r="K91" s="11">
        <f t="shared" si="8"/>
        <v>0</v>
      </c>
      <c r="L91" s="11">
        <f t="shared" si="8"/>
        <v>0</v>
      </c>
      <c r="M91" s="11">
        <f t="shared" si="8"/>
        <v>0</v>
      </c>
      <c r="N91" s="11">
        <f t="shared" si="8"/>
        <v>0</v>
      </c>
    </row>
    <row r="92" spans="1:14" ht="15" customHeight="1" thickBot="1" x14ac:dyDescent="0.35">
      <c r="A92" s="200">
        <v>3132</v>
      </c>
      <c r="B92" s="1" t="s">
        <v>85</v>
      </c>
      <c r="C92" s="4">
        <f>'[1]3 - 2.1'!D106</f>
        <v>0</v>
      </c>
      <c r="D92" s="5">
        <v>0</v>
      </c>
      <c r="E92" s="4">
        <v>0</v>
      </c>
      <c r="F92" s="3">
        <f t="shared" si="3"/>
        <v>0</v>
      </c>
      <c r="G92" s="4">
        <f>'[1]3 - 2.1'!H106</f>
        <v>0</v>
      </c>
      <c r="H92" s="4"/>
      <c r="I92" s="4"/>
      <c r="J92" s="3">
        <f>G92+H92</f>
        <v>0</v>
      </c>
      <c r="K92" s="4">
        <f>'[1]3 - 2.1'!L106</f>
        <v>0</v>
      </c>
      <c r="L92" s="5"/>
      <c r="M92" s="4"/>
      <c r="N92" s="3">
        <f>K92+L92</f>
        <v>0</v>
      </c>
    </row>
    <row r="93" spans="1:14" ht="15" customHeight="1" thickBot="1" x14ac:dyDescent="0.35">
      <c r="A93" s="200"/>
      <c r="B93" s="1" t="s">
        <v>86</v>
      </c>
      <c r="C93" s="11">
        <f>C74+C75+C76+C77+C78+C79+C80+C81+C86+C87+C89+C90+C91</f>
        <v>47303741.979999997</v>
      </c>
      <c r="D93" s="11">
        <f t="shared" ref="D93:N93" si="9">D74+D75+D76+D77+D78+D79+D80+D81+D86+D87+D89+D90+D91</f>
        <v>512163</v>
      </c>
      <c r="E93" s="11">
        <f t="shared" si="9"/>
        <v>512163</v>
      </c>
      <c r="F93" s="11">
        <f>F74+F75+F76+F77+F78+F79+F80+F81+F86+F87+F89+F90+F91</f>
        <v>47815904.979999997</v>
      </c>
      <c r="G93" s="11">
        <f>G74+G75+G76+G77+G78+G79+G80+G81+G86+G87+G89+G90+G91</f>
        <v>21691900</v>
      </c>
      <c r="H93" s="11">
        <f>H74+H75+H76+H77+H78+H79+H80+H81+H86+H87+H89+H90+H91</f>
        <v>850000</v>
      </c>
      <c r="I93" s="11">
        <f t="shared" si="9"/>
        <v>850000</v>
      </c>
      <c r="J93" s="11">
        <f t="shared" si="9"/>
        <v>22541900</v>
      </c>
      <c r="K93" s="11">
        <f t="shared" si="9"/>
        <v>5729300</v>
      </c>
      <c r="L93" s="11">
        <f t="shared" si="9"/>
        <v>1600000</v>
      </c>
      <c r="M93" s="11">
        <f t="shared" si="9"/>
        <v>1600000</v>
      </c>
      <c r="N93" s="11">
        <f t="shared" si="9"/>
        <v>7329300</v>
      </c>
    </row>
    <row r="94" spans="1:14" ht="12" customHeight="1" x14ac:dyDescent="0.3">
      <c r="A94" s="202"/>
    </row>
    <row r="95" spans="1:14" ht="17.399999999999999" customHeight="1" x14ac:dyDescent="0.3">
      <c r="A95" s="309" t="s">
        <v>87</v>
      </c>
      <c r="B95" s="309"/>
      <c r="C95" s="309"/>
      <c r="D95" s="309"/>
      <c r="E95" s="309"/>
      <c r="F95" s="309"/>
      <c r="G95" s="309"/>
      <c r="H95" s="309"/>
      <c r="I95" s="309"/>
      <c r="J95" s="309"/>
      <c r="K95" s="309"/>
      <c r="L95" s="309"/>
      <c r="M95" s="309"/>
      <c r="N95" s="309"/>
    </row>
    <row r="96" spans="1:14" ht="17.25" customHeight="1" thickBot="1" x14ac:dyDescent="0.35">
      <c r="A96" s="203"/>
      <c r="M96" s="320" t="s">
        <v>35</v>
      </c>
      <c r="N96" s="320"/>
    </row>
    <row r="97" spans="1:16" ht="30" customHeight="1" thickBot="1" x14ac:dyDescent="0.35">
      <c r="A97" s="360" t="s">
        <v>88</v>
      </c>
      <c r="B97" s="312" t="s">
        <v>37</v>
      </c>
      <c r="C97" s="315" t="s">
        <v>38</v>
      </c>
      <c r="D97" s="316"/>
      <c r="E97" s="316"/>
      <c r="F97" s="317"/>
      <c r="G97" s="315" t="s">
        <v>39</v>
      </c>
      <c r="H97" s="316"/>
      <c r="I97" s="316"/>
      <c r="J97" s="317"/>
      <c r="K97" s="315" t="s">
        <v>66</v>
      </c>
      <c r="L97" s="316"/>
      <c r="M97" s="316"/>
      <c r="N97" s="363"/>
    </row>
    <row r="98" spans="1:16" ht="31.95" customHeight="1" x14ac:dyDescent="0.3">
      <c r="A98" s="361"/>
      <c r="B98" s="313"/>
      <c r="C98" s="127" t="s">
        <v>41</v>
      </c>
      <c r="D98" s="127" t="s">
        <v>42</v>
      </c>
      <c r="E98" s="318" t="s">
        <v>43</v>
      </c>
      <c r="F98" s="127" t="s">
        <v>44</v>
      </c>
      <c r="G98" s="127" t="s">
        <v>41</v>
      </c>
      <c r="H98" s="127" t="s">
        <v>42</v>
      </c>
      <c r="I98" s="318" t="s">
        <v>43</v>
      </c>
      <c r="J98" s="127" t="s">
        <v>44</v>
      </c>
      <c r="K98" s="127" t="s">
        <v>41</v>
      </c>
      <c r="L98" s="127" t="s">
        <v>42</v>
      </c>
      <c r="M98" s="318" t="s">
        <v>43</v>
      </c>
      <c r="N98" s="204" t="s">
        <v>44</v>
      </c>
    </row>
    <row r="99" spans="1:16" ht="28.2" customHeight="1" thickBot="1" x14ac:dyDescent="0.35">
      <c r="A99" s="362"/>
      <c r="B99" s="313"/>
      <c r="C99" s="129" t="s">
        <v>45</v>
      </c>
      <c r="D99" s="129" t="s">
        <v>45</v>
      </c>
      <c r="E99" s="319"/>
      <c r="F99" s="129" t="s">
        <v>46</v>
      </c>
      <c r="G99" s="129" t="s">
        <v>45</v>
      </c>
      <c r="H99" s="129" t="s">
        <v>45</v>
      </c>
      <c r="I99" s="319"/>
      <c r="J99" s="129" t="s">
        <v>47</v>
      </c>
      <c r="K99" s="129" t="s">
        <v>45</v>
      </c>
      <c r="L99" s="129" t="s">
        <v>45</v>
      </c>
      <c r="M99" s="319"/>
      <c r="N99" s="205" t="s">
        <v>48</v>
      </c>
    </row>
    <row r="100" spans="1:16" ht="15" thickBot="1" x14ac:dyDescent="0.35">
      <c r="A100" s="200">
        <v>1</v>
      </c>
      <c r="B100" s="206">
        <v>2</v>
      </c>
      <c r="C100" s="129">
        <v>3</v>
      </c>
      <c r="D100" s="129">
        <v>4</v>
      </c>
      <c r="E100" s="199">
        <v>5</v>
      </c>
      <c r="F100" s="129">
        <v>6</v>
      </c>
      <c r="G100" s="199">
        <v>7</v>
      </c>
      <c r="H100" s="129">
        <v>8</v>
      </c>
      <c r="I100" s="199">
        <v>9</v>
      </c>
      <c r="J100" s="129">
        <v>10</v>
      </c>
      <c r="K100" s="199">
        <v>11</v>
      </c>
      <c r="L100" s="129">
        <v>12</v>
      </c>
      <c r="M100" s="199">
        <v>13</v>
      </c>
      <c r="N100" s="129">
        <v>14</v>
      </c>
    </row>
    <row r="101" spans="1:16" ht="15" thickBot="1" x14ac:dyDescent="0.35">
      <c r="A101" s="200"/>
      <c r="B101" s="80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205"/>
    </row>
    <row r="102" spans="1:16" ht="15" thickBot="1" x14ac:dyDescent="0.35">
      <c r="A102" s="200"/>
      <c r="B102" s="80" t="s">
        <v>59</v>
      </c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205"/>
    </row>
    <row r="103" spans="1:16" x14ac:dyDescent="0.3">
      <c r="A103" s="71"/>
      <c r="B103" s="74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</row>
    <row r="104" spans="1:16" ht="15.75" customHeight="1" x14ac:dyDescent="0.3">
      <c r="A104" s="309" t="s">
        <v>89</v>
      </c>
      <c r="B104" s="309"/>
      <c r="C104" s="309"/>
      <c r="D104" s="309"/>
      <c r="E104" s="309"/>
      <c r="F104" s="309"/>
      <c r="G104" s="309"/>
      <c r="H104" s="309"/>
      <c r="I104" s="309"/>
      <c r="J104" s="309"/>
      <c r="K104" s="309"/>
      <c r="L104" s="309"/>
      <c r="M104" s="309"/>
      <c r="N104" s="309"/>
    </row>
    <row r="105" spans="1:16" ht="16.95" customHeight="1" thickBot="1" x14ac:dyDescent="0.35">
      <c r="A105" s="203"/>
      <c r="M105" s="325" t="s">
        <v>35</v>
      </c>
      <c r="N105" s="325"/>
    </row>
    <row r="106" spans="1:16" ht="27" customHeight="1" thickBot="1" x14ac:dyDescent="0.35">
      <c r="A106" s="312" t="s">
        <v>65</v>
      </c>
      <c r="B106" s="370" t="s">
        <v>37</v>
      </c>
      <c r="C106" s="371"/>
      <c r="D106" s="371"/>
      <c r="E106" s="371"/>
      <c r="F106" s="371"/>
      <c r="G106" s="333" t="s">
        <v>61</v>
      </c>
      <c r="H106" s="331"/>
      <c r="I106" s="331"/>
      <c r="J106" s="331"/>
      <c r="K106" s="374" t="s">
        <v>62</v>
      </c>
      <c r="L106" s="375"/>
      <c r="M106" s="375"/>
      <c r="N106" s="376"/>
    </row>
    <row r="107" spans="1:16" ht="35.4" customHeight="1" x14ac:dyDescent="0.3">
      <c r="A107" s="313"/>
      <c r="B107" s="372"/>
      <c r="C107" s="373"/>
      <c r="D107" s="373"/>
      <c r="E107" s="373"/>
      <c r="F107" s="373"/>
      <c r="G107" s="207" t="s">
        <v>41</v>
      </c>
      <c r="H107" s="40" t="s">
        <v>42</v>
      </c>
      <c r="I107" s="318" t="s">
        <v>43</v>
      </c>
      <c r="J107" s="39" t="s">
        <v>44</v>
      </c>
      <c r="K107" s="208" t="s">
        <v>41</v>
      </c>
      <c r="L107" s="40" t="s">
        <v>42</v>
      </c>
      <c r="M107" s="318" t="s">
        <v>43</v>
      </c>
      <c r="N107" s="176" t="s">
        <v>44</v>
      </c>
    </row>
    <row r="108" spans="1:16" ht="33.6" customHeight="1" thickBot="1" x14ac:dyDescent="0.35">
      <c r="A108" s="314"/>
      <c r="B108" s="372"/>
      <c r="C108" s="373"/>
      <c r="D108" s="373"/>
      <c r="E108" s="373"/>
      <c r="F108" s="373"/>
      <c r="G108" s="209" t="s">
        <v>45</v>
      </c>
      <c r="H108" s="15" t="s">
        <v>45</v>
      </c>
      <c r="I108" s="319"/>
      <c r="J108" s="179" t="s">
        <v>46</v>
      </c>
      <c r="K108" s="209" t="s">
        <v>45</v>
      </c>
      <c r="L108" s="15" t="s">
        <v>45</v>
      </c>
      <c r="M108" s="319"/>
      <c r="N108" s="210" t="s">
        <v>47</v>
      </c>
    </row>
    <row r="109" spans="1:16" ht="15" thickBot="1" x14ac:dyDescent="0.35">
      <c r="A109" s="199">
        <v>1</v>
      </c>
      <c r="B109" s="364">
        <v>2</v>
      </c>
      <c r="C109" s="365"/>
      <c r="D109" s="365"/>
      <c r="E109" s="365"/>
      <c r="F109" s="366"/>
      <c r="G109" s="127">
        <v>3</v>
      </c>
      <c r="H109" s="129">
        <v>4</v>
      </c>
      <c r="I109" s="129">
        <v>5</v>
      </c>
      <c r="J109" s="211">
        <v>6</v>
      </c>
      <c r="K109" s="212">
        <v>7</v>
      </c>
      <c r="L109" s="129">
        <v>8</v>
      </c>
      <c r="M109" s="129">
        <v>9</v>
      </c>
      <c r="N109" s="213">
        <v>10</v>
      </c>
    </row>
    <row r="110" spans="1:16" ht="15" customHeight="1" thickBot="1" x14ac:dyDescent="0.35">
      <c r="A110" s="200">
        <v>2110</v>
      </c>
      <c r="B110" s="367" t="s">
        <v>67</v>
      </c>
      <c r="C110" s="368"/>
      <c r="D110" s="368"/>
      <c r="E110" s="368"/>
      <c r="F110" s="369"/>
      <c r="G110" s="11">
        <f>K74*O110</f>
        <v>0</v>
      </c>
      <c r="H110" s="2"/>
      <c r="I110" s="2">
        <v>0</v>
      </c>
      <c r="J110" s="9">
        <f t="shared" ref="J110:J122" si="10">G110+H110</f>
        <v>0</v>
      </c>
      <c r="K110" s="11">
        <f>G110*P110</f>
        <v>0</v>
      </c>
      <c r="L110" s="2"/>
      <c r="M110" s="2">
        <v>0</v>
      </c>
      <c r="N110" s="9">
        <f t="shared" ref="N110:N122" si="11">K110+L110</f>
        <v>0</v>
      </c>
      <c r="O110" s="12">
        <v>1.0740000000000001</v>
      </c>
      <c r="P110" s="299">
        <v>1.0740000000000001</v>
      </c>
    </row>
    <row r="111" spans="1:16" ht="15" customHeight="1" thickBot="1" x14ac:dyDescent="0.35">
      <c r="A111" s="200">
        <v>2120</v>
      </c>
      <c r="B111" s="367" t="s">
        <v>68</v>
      </c>
      <c r="C111" s="368"/>
      <c r="D111" s="368"/>
      <c r="E111" s="368"/>
      <c r="F111" s="369"/>
      <c r="G111" s="11">
        <f t="shared" ref="G111:G116" si="12">K75*O111</f>
        <v>0</v>
      </c>
      <c r="H111" s="5"/>
      <c r="I111" s="4"/>
      <c r="J111" s="3">
        <f t="shared" si="10"/>
        <v>0</v>
      </c>
      <c r="K111" s="11">
        <f t="shared" ref="K111:K116" si="13">G111*P111</f>
        <v>0</v>
      </c>
      <c r="L111" s="5"/>
      <c r="M111" s="4"/>
      <c r="N111" s="3">
        <f t="shared" si="11"/>
        <v>0</v>
      </c>
      <c r="O111" s="12">
        <v>1.0740000000000001</v>
      </c>
      <c r="P111" s="299">
        <v>1.0740000000000001</v>
      </c>
    </row>
    <row r="112" spans="1:16" ht="15" customHeight="1" thickBot="1" x14ac:dyDescent="0.35">
      <c r="A112" s="200">
        <v>2210</v>
      </c>
      <c r="B112" s="367" t="s">
        <v>69</v>
      </c>
      <c r="C112" s="368"/>
      <c r="D112" s="368"/>
      <c r="E112" s="368"/>
      <c r="F112" s="369"/>
      <c r="G112" s="11">
        <f t="shared" si="12"/>
        <v>0</v>
      </c>
      <c r="H112" s="5"/>
      <c r="I112" s="4"/>
      <c r="J112" s="3">
        <f t="shared" si="10"/>
        <v>0</v>
      </c>
      <c r="K112" s="11">
        <f t="shared" si="13"/>
        <v>0</v>
      </c>
      <c r="L112" s="5"/>
      <c r="M112" s="4"/>
      <c r="N112" s="3">
        <f t="shared" si="11"/>
        <v>0</v>
      </c>
      <c r="O112" s="12">
        <v>1.0740000000000001</v>
      </c>
      <c r="P112" s="299">
        <v>1.0740000000000001</v>
      </c>
    </row>
    <row r="113" spans="1:18" ht="15" customHeight="1" thickBot="1" x14ac:dyDescent="0.35">
      <c r="A113" s="200">
        <v>2220</v>
      </c>
      <c r="B113" s="367" t="s">
        <v>70</v>
      </c>
      <c r="C113" s="368"/>
      <c r="D113" s="368"/>
      <c r="E113" s="368"/>
      <c r="F113" s="369"/>
      <c r="G113" s="11">
        <f t="shared" si="12"/>
        <v>0</v>
      </c>
      <c r="H113" s="8"/>
      <c r="I113" s="7"/>
      <c r="J113" s="9">
        <f t="shared" si="10"/>
        <v>0</v>
      </c>
      <c r="K113" s="11">
        <f t="shared" si="13"/>
        <v>0</v>
      </c>
      <c r="L113" s="8"/>
      <c r="M113" s="7"/>
      <c r="N113" s="9">
        <f t="shared" si="11"/>
        <v>0</v>
      </c>
      <c r="O113" s="12">
        <v>1.0740000000000001</v>
      </c>
      <c r="P113" s="299">
        <v>1.0740000000000001</v>
      </c>
    </row>
    <row r="114" spans="1:18" ht="15" customHeight="1" thickBot="1" x14ac:dyDescent="0.35">
      <c r="A114" s="200">
        <v>2230</v>
      </c>
      <c r="B114" s="367" t="s">
        <v>71</v>
      </c>
      <c r="C114" s="368"/>
      <c r="D114" s="368"/>
      <c r="E114" s="368"/>
      <c r="F114" s="369"/>
      <c r="G114" s="11">
        <f t="shared" si="12"/>
        <v>0</v>
      </c>
      <c r="H114" s="5"/>
      <c r="I114" s="4"/>
      <c r="J114" s="3">
        <f t="shared" si="10"/>
        <v>0</v>
      </c>
      <c r="K114" s="11">
        <f t="shared" si="13"/>
        <v>0</v>
      </c>
      <c r="L114" s="5"/>
      <c r="M114" s="4"/>
      <c r="N114" s="3">
        <f t="shared" si="11"/>
        <v>0</v>
      </c>
      <c r="O114" s="12">
        <v>1.0740000000000001</v>
      </c>
      <c r="P114" s="299">
        <v>1.0740000000000001</v>
      </c>
    </row>
    <row r="115" spans="1:18" ht="15" customHeight="1" thickBot="1" x14ac:dyDescent="0.35">
      <c r="A115" s="200">
        <v>2240</v>
      </c>
      <c r="B115" s="367" t="s">
        <v>72</v>
      </c>
      <c r="C115" s="368"/>
      <c r="D115" s="368"/>
      <c r="E115" s="368"/>
      <c r="F115" s="369"/>
      <c r="G115" s="11">
        <f t="shared" si="12"/>
        <v>0</v>
      </c>
      <c r="H115" s="8"/>
      <c r="I115" s="7"/>
      <c r="J115" s="9">
        <f t="shared" si="10"/>
        <v>0</v>
      </c>
      <c r="K115" s="11">
        <f t="shared" si="13"/>
        <v>0</v>
      </c>
      <c r="L115" s="8"/>
      <c r="M115" s="7"/>
      <c r="N115" s="9">
        <f t="shared" si="11"/>
        <v>0</v>
      </c>
      <c r="O115" s="12">
        <v>1.0740000000000001</v>
      </c>
      <c r="P115" s="299">
        <v>1.0740000000000001</v>
      </c>
    </row>
    <row r="116" spans="1:18" ht="15" customHeight="1" thickBot="1" x14ac:dyDescent="0.35">
      <c r="A116" s="200">
        <v>2250</v>
      </c>
      <c r="B116" s="367" t="s">
        <v>73</v>
      </c>
      <c r="C116" s="368"/>
      <c r="D116" s="368"/>
      <c r="E116" s="368"/>
      <c r="F116" s="369"/>
      <c r="G116" s="11">
        <f t="shared" si="12"/>
        <v>0</v>
      </c>
      <c r="H116" s="5"/>
      <c r="I116" s="4"/>
      <c r="J116" s="3">
        <f t="shared" si="10"/>
        <v>0</v>
      </c>
      <c r="K116" s="11">
        <f t="shared" si="13"/>
        <v>0</v>
      </c>
      <c r="L116" s="5"/>
      <c r="M116" s="4"/>
      <c r="N116" s="3">
        <f t="shared" si="11"/>
        <v>0</v>
      </c>
      <c r="O116" s="12">
        <v>1.0740000000000001</v>
      </c>
      <c r="P116" s="299">
        <v>1.0740000000000001</v>
      </c>
    </row>
    <row r="117" spans="1:18" ht="15" customHeight="1" thickBot="1" x14ac:dyDescent="0.35">
      <c r="A117" s="200">
        <v>2270</v>
      </c>
      <c r="B117" s="367" t="s">
        <v>74</v>
      </c>
      <c r="C117" s="368"/>
      <c r="D117" s="368"/>
      <c r="E117" s="368"/>
      <c r="F117" s="369"/>
      <c r="G117" s="11">
        <f>G118+G119+G120+G121</f>
        <v>5996034.5999999996</v>
      </c>
      <c r="H117" s="11">
        <f t="shared" ref="H117:M117" si="14">H118+H119+H120</f>
        <v>0</v>
      </c>
      <c r="I117" s="11">
        <f t="shared" si="14"/>
        <v>0</v>
      </c>
      <c r="J117" s="11">
        <f>J118+J119+J120+J121</f>
        <v>5996034.5999999996</v>
      </c>
      <c r="K117" s="11">
        <f>K118+K119+K120+K121</f>
        <v>6439741.1604000013</v>
      </c>
      <c r="L117" s="11">
        <f t="shared" si="14"/>
        <v>0</v>
      </c>
      <c r="M117" s="11">
        <f t="shared" si="14"/>
        <v>0</v>
      </c>
      <c r="N117" s="11">
        <f>N118+N119+N120+N121</f>
        <v>6439741.1604000013</v>
      </c>
      <c r="O117" s="12"/>
      <c r="P117" s="12"/>
    </row>
    <row r="118" spans="1:18" ht="15" customHeight="1" thickBot="1" x14ac:dyDescent="0.35">
      <c r="A118" s="200">
        <v>2271</v>
      </c>
      <c r="B118" s="367" t="s">
        <v>75</v>
      </c>
      <c r="C118" s="368"/>
      <c r="D118" s="368"/>
      <c r="E118" s="368"/>
      <c r="F118" s="369"/>
      <c r="G118" s="11">
        <f>K82*O118</f>
        <v>3623998.2</v>
      </c>
      <c r="H118" s="8"/>
      <c r="I118" s="7"/>
      <c r="J118" s="9">
        <f t="shared" si="10"/>
        <v>3623998.2</v>
      </c>
      <c r="K118" s="11">
        <f>G118*P118</f>
        <v>3892174.0668000006</v>
      </c>
      <c r="L118" s="8"/>
      <c r="M118" s="7"/>
      <c r="N118" s="9">
        <f t="shared" si="11"/>
        <v>3892174.0668000006</v>
      </c>
      <c r="O118" s="12">
        <v>1.0740000000000001</v>
      </c>
      <c r="P118" s="12">
        <v>1.0740000000000001</v>
      </c>
    </row>
    <row r="119" spans="1:18" ht="15" customHeight="1" thickBot="1" x14ac:dyDescent="0.35">
      <c r="A119" s="200">
        <v>2272</v>
      </c>
      <c r="B119" s="377" t="s">
        <v>76</v>
      </c>
      <c r="C119" s="378"/>
      <c r="D119" s="378"/>
      <c r="E119" s="378"/>
      <c r="F119" s="379"/>
      <c r="G119" s="11">
        <f t="shared" ref="G119:G121" si="15">K83*O119</f>
        <v>572119.80000000005</v>
      </c>
      <c r="H119" s="5"/>
      <c r="I119" s="4"/>
      <c r="J119" s="3">
        <f t="shared" si="10"/>
        <v>572119.80000000005</v>
      </c>
      <c r="K119" s="11">
        <f t="shared" ref="K119:K121" si="16">G119*P119</f>
        <v>614456.66520000005</v>
      </c>
      <c r="L119" s="5"/>
      <c r="M119" s="4"/>
      <c r="N119" s="3">
        <f t="shared" si="11"/>
        <v>614456.66520000005</v>
      </c>
      <c r="O119" s="12">
        <v>1.0740000000000001</v>
      </c>
      <c r="P119" s="12">
        <v>1.0740000000000001</v>
      </c>
    </row>
    <row r="120" spans="1:18" ht="15" customHeight="1" thickBot="1" x14ac:dyDescent="0.35">
      <c r="A120" s="200">
        <v>2273</v>
      </c>
      <c r="B120" s="367" t="s">
        <v>77</v>
      </c>
      <c r="C120" s="368"/>
      <c r="D120" s="368"/>
      <c r="E120" s="368"/>
      <c r="F120" s="369"/>
      <c r="G120" s="11">
        <f t="shared" si="15"/>
        <v>1799916.6</v>
      </c>
      <c r="H120" s="8"/>
      <c r="I120" s="7"/>
      <c r="J120" s="9">
        <f t="shared" si="10"/>
        <v>1799916.6</v>
      </c>
      <c r="K120" s="11">
        <f t="shared" si="16"/>
        <v>1933110.4284000003</v>
      </c>
      <c r="L120" s="8"/>
      <c r="M120" s="7"/>
      <c r="N120" s="9">
        <f t="shared" si="11"/>
        <v>1933110.4284000003</v>
      </c>
      <c r="O120" s="12">
        <v>1.0740000000000001</v>
      </c>
      <c r="P120" s="12">
        <v>1.0740000000000001</v>
      </c>
    </row>
    <row r="121" spans="1:18" ht="15" customHeight="1" thickBot="1" x14ac:dyDescent="0.35">
      <c r="A121" s="200">
        <v>2275</v>
      </c>
      <c r="B121" s="367" t="s">
        <v>78</v>
      </c>
      <c r="C121" s="368"/>
      <c r="D121" s="368"/>
      <c r="E121" s="368"/>
      <c r="F121" s="369"/>
      <c r="G121" s="11">
        <f t="shared" si="15"/>
        <v>0</v>
      </c>
      <c r="H121" s="5"/>
      <c r="I121" s="4"/>
      <c r="J121" s="3">
        <f t="shared" si="10"/>
        <v>0</v>
      </c>
      <c r="K121" s="11">
        <f t="shared" si="16"/>
        <v>0</v>
      </c>
      <c r="L121" s="5"/>
      <c r="M121" s="4"/>
      <c r="N121" s="3">
        <f t="shared" si="11"/>
        <v>0</v>
      </c>
      <c r="O121" s="12">
        <v>1.0740000000000001</v>
      </c>
      <c r="P121" s="12">
        <v>1.0740000000000001</v>
      </c>
    </row>
    <row r="122" spans="1:18" ht="13.95" customHeight="1" thickBot="1" x14ac:dyDescent="0.35">
      <c r="A122" s="200">
        <v>2282</v>
      </c>
      <c r="B122" s="367" t="s">
        <v>79</v>
      </c>
      <c r="C122" s="368"/>
      <c r="D122" s="368"/>
      <c r="E122" s="368"/>
      <c r="F122" s="369"/>
      <c r="G122" s="11">
        <f>K86*O122</f>
        <v>157233.60000000001</v>
      </c>
      <c r="H122" s="5"/>
      <c r="I122" s="4"/>
      <c r="J122" s="3">
        <f t="shared" si="10"/>
        <v>157233.60000000001</v>
      </c>
      <c r="K122" s="11">
        <f>G122*P122</f>
        <v>168868.88640000002</v>
      </c>
      <c r="L122" s="5"/>
      <c r="M122" s="4"/>
      <c r="N122" s="3">
        <f t="shared" si="11"/>
        <v>168868.88640000002</v>
      </c>
      <c r="O122" s="12">
        <v>1.0740000000000001</v>
      </c>
      <c r="P122" s="12">
        <v>1.0740000000000001</v>
      </c>
    </row>
    <row r="123" spans="1:18" ht="15" customHeight="1" thickBot="1" x14ac:dyDescent="0.35">
      <c r="A123" s="200">
        <v>2700</v>
      </c>
      <c r="B123" s="367" t="s">
        <v>80</v>
      </c>
      <c r="C123" s="368"/>
      <c r="D123" s="368"/>
      <c r="E123" s="368"/>
      <c r="F123" s="369"/>
      <c r="G123" s="11">
        <f t="shared" ref="G123:G128" si="17">K87*O123</f>
        <v>0</v>
      </c>
      <c r="H123" s="11">
        <f>H124</f>
        <v>0</v>
      </c>
      <c r="I123" s="11">
        <f t="shared" ref="I123:N123" si="18">I124</f>
        <v>0</v>
      </c>
      <c r="J123" s="11">
        <f t="shared" si="18"/>
        <v>0</v>
      </c>
      <c r="K123" s="11">
        <f t="shared" ref="K123:K128" si="19">G123*P123</f>
        <v>0</v>
      </c>
      <c r="L123" s="11">
        <f t="shared" si="18"/>
        <v>0</v>
      </c>
      <c r="M123" s="11">
        <f t="shared" si="18"/>
        <v>0</v>
      </c>
      <c r="N123" s="11">
        <f t="shared" si="18"/>
        <v>0</v>
      </c>
      <c r="O123" s="12">
        <v>1.0740000000000001</v>
      </c>
      <c r="P123" s="12">
        <v>1.0740000000000001</v>
      </c>
    </row>
    <row r="124" spans="1:18" ht="15" customHeight="1" thickBot="1" x14ac:dyDescent="0.35">
      <c r="A124" s="200">
        <v>2710</v>
      </c>
      <c r="B124" s="367" t="s">
        <v>81</v>
      </c>
      <c r="C124" s="368"/>
      <c r="D124" s="368"/>
      <c r="E124" s="368"/>
      <c r="F124" s="369"/>
      <c r="G124" s="11">
        <f t="shared" si="17"/>
        <v>0</v>
      </c>
      <c r="H124" s="8"/>
      <c r="I124" s="7"/>
      <c r="J124" s="9">
        <f>G124+H124</f>
        <v>0</v>
      </c>
      <c r="K124" s="11">
        <f t="shared" si="19"/>
        <v>0</v>
      </c>
      <c r="L124" s="8"/>
      <c r="M124" s="7"/>
      <c r="N124" s="9">
        <f>K124+L124</f>
        <v>0</v>
      </c>
      <c r="O124" s="12">
        <v>1.0740000000000001</v>
      </c>
      <c r="P124" s="12">
        <v>1.0740000000000001</v>
      </c>
    </row>
    <row r="125" spans="1:18" ht="15" customHeight="1" thickBot="1" x14ac:dyDescent="0.35">
      <c r="A125" s="200">
        <v>2800</v>
      </c>
      <c r="B125" s="367" t="s">
        <v>82</v>
      </c>
      <c r="C125" s="368"/>
      <c r="D125" s="368"/>
      <c r="E125" s="368"/>
      <c r="F125" s="369"/>
      <c r="G125" s="11">
        <f t="shared" si="17"/>
        <v>0</v>
      </c>
      <c r="H125" s="5"/>
      <c r="I125" s="4"/>
      <c r="J125" s="3">
        <f>G125+H125</f>
        <v>0</v>
      </c>
      <c r="K125" s="11">
        <f t="shared" si="19"/>
        <v>0</v>
      </c>
      <c r="L125" s="5"/>
      <c r="M125" s="4"/>
      <c r="N125" s="3">
        <f>K125+L125</f>
        <v>0</v>
      </c>
      <c r="O125" s="12">
        <v>1.0740000000000001</v>
      </c>
      <c r="P125" s="12">
        <v>1.0740000000000001</v>
      </c>
    </row>
    <row r="126" spans="1:18" ht="16.95" customHeight="1" thickBot="1" x14ac:dyDescent="0.35">
      <c r="A126" s="200">
        <v>3110</v>
      </c>
      <c r="B126" s="367" t="s">
        <v>83</v>
      </c>
      <c r="C126" s="368"/>
      <c r="D126" s="368"/>
      <c r="E126" s="368"/>
      <c r="F126" s="369"/>
      <c r="G126" s="11">
        <f t="shared" si="17"/>
        <v>0</v>
      </c>
      <c r="H126" s="134">
        <f>L90*O126</f>
        <v>1718400</v>
      </c>
      <c r="I126" s="134">
        <f>H126</f>
        <v>1718400</v>
      </c>
      <c r="J126" s="3">
        <f>G126+H126</f>
        <v>1718400</v>
      </c>
      <c r="K126" s="11">
        <f t="shared" si="19"/>
        <v>0</v>
      </c>
      <c r="L126" s="134">
        <f>H126*P126</f>
        <v>1845561.6</v>
      </c>
      <c r="M126" s="134">
        <f>L126</f>
        <v>1845561.6</v>
      </c>
      <c r="N126" s="3">
        <f>K126+L126</f>
        <v>1845561.6</v>
      </c>
      <c r="O126" s="12">
        <v>1.0740000000000001</v>
      </c>
      <c r="P126" s="12">
        <v>1.0740000000000001</v>
      </c>
      <c r="Q126" s="214" t="s">
        <v>90</v>
      </c>
      <c r="R126" s="214" t="s">
        <v>91</v>
      </c>
    </row>
    <row r="127" spans="1:18" ht="15" customHeight="1" thickBot="1" x14ac:dyDescent="0.35">
      <c r="A127" s="200">
        <v>3130</v>
      </c>
      <c r="B127" s="367" t="s">
        <v>84</v>
      </c>
      <c r="C127" s="368"/>
      <c r="D127" s="368"/>
      <c r="E127" s="368"/>
      <c r="F127" s="369"/>
      <c r="G127" s="11">
        <f t="shared" si="17"/>
        <v>0</v>
      </c>
      <c r="H127" s="11">
        <f t="shared" ref="H127:N127" si="20">H128</f>
        <v>0</v>
      </c>
      <c r="I127" s="11">
        <f t="shared" si="20"/>
        <v>0</v>
      </c>
      <c r="J127" s="11">
        <f t="shared" si="20"/>
        <v>0</v>
      </c>
      <c r="K127" s="11">
        <f t="shared" si="19"/>
        <v>0</v>
      </c>
      <c r="L127" s="11">
        <f t="shared" si="20"/>
        <v>0</v>
      </c>
      <c r="M127" s="11">
        <f t="shared" si="20"/>
        <v>0</v>
      </c>
      <c r="N127" s="11">
        <f t="shared" si="20"/>
        <v>0</v>
      </c>
      <c r="O127" s="12">
        <v>1.0740000000000001</v>
      </c>
      <c r="P127" s="12">
        <v>1.0740000000000001</v>
      </c>
    </row>
    <row r="128" spans="1:18" ht="15" customHeight="1" thickBot="1" x14ac:dyDescent="0.35">
      <c r="A128" s="200">
        <v>3132</v>
      </c>
      <c r="B128" s="367" t="s">
        <v>85</v>
      </c>
      <c r="C128" s="368"/>
      <c r="D128" s="368"/>
      <c r="E128" s="368"/>
      <c r="F128" s="369"/>
      <c r="G128" s="11">
        <f t="shared" si="17"/>
        <v>0</v>
      </c>
      <c r="H128" s="5"/>
      <c r="I128" s="4"/>
      <c r="J128" s="3">
        <f>G128+H128</f>
        <v>0</v>
      </c>
      <c r="K128" s="11">
        <f t="shared" si="19"/>
        <v>0</v>
      </c>
      <c r="L128" s="5"/>
      <c r="M128" s="4"/>
      <c r="N128" s="3">
        <f>K128+L128</f>
        <v>0</v>
      </c>
      <c r="O128" s="12">
        <v>1.0740000000000001</v>
      </c>
      <c r="P128" s="12">
        <v>1.0740000000000001</v>
      </c>
    </row>
    <row r="129" spans="1:16" ht="15" customHeight="1" thickBot="1" x14ac:dyDescent="0.35">
      <c r="A129" s="200"/>
      <c r="B129" s="367" t="s">
        <v>86</v>
      </c>
      <c r="C129" s="368"/>
      <c r="D129" s="368"/>
      <c r="E129" s="368"/>
      <c r="F129" s="369"/>
      <c r="G129" s="11">
        <f>G110+G111+G112+G113+G114+G115+G116+G117+G122+G123+G125+G126+G127+G128</f>
        <v>6153268.1999999993</v>
      </c>
      <c r="H129" s="11">
        <f t="shared" ref="H129:N129" si="21">H110+H111+H112+H113+H114+H115+H116+H117+H122+H123+H125+H126+H127+H128</f>
        <v>1718400</v>
      </c>
      <c r="I129" s="11">
        <f t="shared" si="21"/>
        <v>1718400</v>
      </c>
      <c r="J129" s="11">
        <f t="shared" si="21"/>
        <v>7871668.1999999993</v>
      </c>
      <c r="K129" s="11">
        <f t="shared" si="21"/>
        <v>6608610.0468000015</v>
      </c>
      <c r="L129" s="11">
        <f t="shared" si="21"/>
        <v>1845561.6</v>
      </c>
      <c r="M129" s="11">
        <f t="shared" si="21"/>
        <v>1845561.6</v>
      </c>
      <c r="N129" s="11">
        <f t="shared" si="21"/>
        <v>8454171.6468000021</v>
      </c>
      <c r="O129" s="12"/>
      <c r="P129" s="12"/>
    </row>
    <row r="130" spans="1:16" ht="20.25" customHeight="1" x14ac:dyDescent="0.3">
      <c r="A130" s="202"/>
    </row>
    <row r="131" spans="1:16" ht="15.6" customHeight="1" x14ac:dyDescent="0.3">
      <c r="A131" s="309" t="s">
        <v>92</v>
      </c>
      <c r="B131" s="309"/>
      <c r="C131" s="309"/>
      <c r="D131" s="309"/>
      <c r="E131" s="309"/>
      <c r="F131" s="309"/>
      <c r="G131" s="309"/>
      <c r="H131" s="309"/>
      <c r="I131" s="309"/>
      <c r="J131" s="309"/>
      <c r="K131" s="309"/>
      <c r="L131" s="309"/>
      <c r="M131" s="309"/>
      <c r="N131" s="309"/>
    </row>
    <row r="132" spans="1:16" ht="17.399999999999999" customHeight="1" thickBot="1" x14ac:dyDescent="0.35">
      <c r="M132" s="320" t="s">
        <v>35</v>
      </c>
      <c r="N132" s="320"/>
    </row>
    <row r="133" spans="1:16" ht="27.6" customHeight="1" thickBot="1" x14ac:dyDescent="0.35">
      <c r="A133" s="312" t="s">
        <v>88</v>
      </c>
      <c r="B133" s="321" t="s">
        <v>37</v>
      </c>
      <c r="C133" s="322"/>
      <c r="D133" s="322"/>
      <c r="E133" s="322"/>
      <c r="F133" s="323"/>
      <c r="G133" s="330" t="s">
        <v>61</v>
      </c>
      <c r="H133" s="331"/>
      <c r="I133" s="331"/>
      <c r="J133" s="332"/>
      <c r="K133" s="333" t="s">
        <v>62</v>
      </c>
      <c r="L133" s="331"/>
      <c r="M133" s="331"/>
      <c r="N133" s="334"/>
    </row>
    <row r="134" spans="1:16" ht="33.6" customHeight="1" x14ac:dyDescent="0.3">
      <c r="A134" s="313"/>
      <c r="B134" s="324"/>
      <c r="C134" s="325"/>
      <c r="D134" s="325"/>
      <c r="E134" s="325"/>
      <c r="F134" s="326"/>
      <c r="G134" s="40" t="s">
        <v>41</v>
      </c>
      <c r="H134" s="40" t="s">
        <v>42</v>
      </c>
      <c r="I134" s="318" t="s">
        <v>43</v>
      </c>
      <c r="J134" s="40" t="s">
        <v>44</v>
      </c>
      <c r="K134" s="40" t="s">
        <v>41</v>
      </c>
      <c r="L134" s="40" t="s">
        <v>42</v>
      </c>
      <c r="M134" s="318" t="s">
        <v>43</v>
      </c>
      <c r="N134" s="176" t="s">
        <v>44</v>
      </c>
    </row>
    <row r="135" spans="1:16" ht="34.950000000000003" customHeight="1" thickBot="1" x14ac:dyDescent="0.35">
      <c r="A135" s="314"/>
      <c r="B135" s="327"/>
      <c r="C135" s="328"/>
      <c r="D135" s="328"/>
      <c r="E135" s="328"/>
      <c r="F135" s="329"/>
      <c r="G135" s="15" t="s">
        <v>45</v>
      </c>
      <c r="H135" s="15" t="s">
        <v>45</v>
      </c>
      <c r="I135" s="319"/>
      <c r="J135" s="15" t="s">
        <v>46</v>
      </c>
      <c r="K135" s="15" t="s">
        <v>45</v>
      </c>
      <c r="L135" s="15" t="s">
        <v>45</v>
      </c>
      <c r="M135" s="319"/>
      <c r="N135" s="210" t="s">
        <v>47</v>
      </c>
    </row>
    <row r="136" spans="1:16" ht="16.2" thickBot="1" x14ac:dyDescent="0.35">
      <c r="A136" s="178">
        <v>1</v>
      </c>
      <c r="B136" s="344">
        <v>2</v>
      </c>
      <c r="C136" s="345"/>
      <c r="D136" s="345"/>
      <c r="E136" s="345"/>
      <c r="F136" s="346"/>
      <c r="G136" s="15">
        <v>3</v>
      </c>
      <c r="H136" s="15">
        <v>4</v>
      </c>
      <c r="I136" s="15">
        <v>5</v>
      </c>
      <c r="J136" s="15">
        <v>6</v>
      </c>
      <c r="K136" s="15">
        <v>7</v>
      </c>
      <c r="L136" s="15">
        <v>8</v>
      </c>
      <c r="M136" s="15">
        <v>9</v>
      </c>
      <c r="N136" s="210">
        <v>10</v>
      </c>
    </row>
    <row r="137" spans="1:16" ht="16.2" thickBot="1" x14ac:dyDescent="0.35">
      <c r="A137" s="178"/>
      <c r="B137" s="341"/>
      <c r="C137" s="342"/>
      <c r="D137" s="342"/>
      <c r="E137" s="342"/>
      <c r="F137" s="343"/>
      <c r="G137" s="15"/>
      <c r="H137" s="15"/>
      <c r="I137" s="15"/>
      <c r="J137" s="15"/>
      <c r="K137" s="15"/>
      <c r="L137" s="15"/>
      <c r="M137" s="15"/>
      <c r="N137" s="210"/>
    </row>
    <row r="138" spans="1:16" ht="16.2" thickBot="1" x14ac:dyDescent="0.35">
      <c r="A138" s="178"/>
      <c r="B138" s="341" t="s">
        <v>59</v>
      </c>
      <c r="C138" s="342"/>
      <c r="D138" s="342"/>
      <c r="E138" s="342"/>
      <c r="F138" s="343"/>
      <c r="G138" s="15"/>
      <c r="H138" s="15"/>
      <c r="I138" s="15"/>
      <c r="J138" s="15"/>
      <c r="K138" s="15"/>
      <c r="L138" s="15"/>
      <c r="M138" s="15"/>
      <c r="N138" s="210"/>
    </row>
    <row r="139" spans="1:16" ht="11.25" customHeight="1" x14ac:dyDescent="0.3">
      <c r="A139" s="202"/>
    </row>
    <row r="140" spans="1:16" ht="15.75" customHeight="1" x14ac:dyDescent="0.3">
      <c r="A140" s="309" t="s">
        <v>93</v>
      </c>
      <c r="B140" s="309"/>
      <c r="C140" s="309"/>
      <c r="D140" s="309"/>
      <c r="E140" s="309"/>
      <c r="F140" s="309"/>
      <c r="G140" s="309"/>
      <c r="H140" s="309"/>
      <c r="I140" s="309"/>
      <c r="J140" s="309"/>
      <c r="K140" s="309"/>
      <c r="L140" s="309"/>
      <c r="M140" s="309"/>
      <c r="N140" s="309"/>
    </row>
    <row r="141" spans="1:16" ht="19.5" customHeight="1" x14ac:dyDescent="0.3">
      <c r="A141" s="69"/>
    </row>
    <row r="142" spans="1:16" ht="21" customHeight="1" x14ac:dyDescent="0.3">
      <c r="A142" s="309" t="s">
        <v>94</v>
      </c>
      <c r="B142" s="309"/>
      <c r="C142" s="309"/>
      <c r="D142" s="309"/>
      <c r="E142" s="309"/>
      <c r="F142" s="309"/>
      <c r="G142" s="309"/>
      <c r="H142" s="309"/>
      <c r="I142" s="309"/>
      <c r="J142" s="309"/>
      <c r="K142" s="309"/>
      <c r="L142" s="309"/>
      <c r="M142" s="309"/>
      <c r="N142" s="309"/>
    </row>
    <row r="143" spans="1:16" ht="15.75" customHeight="1" thickBot="1" x14ac:dyDescent="0.35">
      <c r="M143" s="383" t="s">
        <v>35</v>
      </c>
      <c r="N143" s="383"/>
    </row>
    <row r="144" spans="1:16" ht="15.75" customHeight="1" thickBot="1" x14ac:dyDescent="0.35">
      <c r="A144" s="380" t="s">
        <v>95</v>
      </c>
      <c r="B144" s="384" t="s">
        <v>96</v>
      </c>
      <c r="C144" s="387" t="s">
        <v>38</v>
      </c>
      <c r="D144" s="316"/>
      <c r="E144" s="316"/>
      <c r="F144" s="317"/>
      <c r="G144" s="315" t="s">
        <v>97</v>
      </c>
      <c r="H144" s="316"/>
      <c r="I144" s="316"/>
      <c r="J144" s="317"/>
      <c r="K144" s="315" t="s">
        <v>66</v>
      </c>
      <c r="L144" s="316"/>
      <c r="M144" s="316"/>
      <c r="N144" s="363"/>
    </row>
    <row r="145" spans="1:14" ht="21" customHeight="1" x14ac:dyDescent="0.3">
      <c r="A145" s="381"/>
      <c r="B145" s="385"/>
      <c r="C145" s="127" t="s">
        <v>41</v>
      </c>
      <c r="D145" s="127" t="s">
        <v>42</v>
      </c>
      <c r="E145" s="318" t="s">
        <v>43</v>
      </c>
      <c r="F145" s="127" t="s">
        <v>44</v>
      </c>
      <c r="G145" s="127" t="s">
        <v>41</v>
      </c>
      <c r="H145" s="127" t="s">
        <v>42</v>
      </c>
      <c r="I145" s="318" t="s">
        <v>43</v>
      </c>
      <c r="J145" s="127" t="s">
        <v>44</v>
      </c>
      <c r="K145" s="127" t="s">
        <v>41</v>
      </c>
      <c r="L145" s="127" t="s">
        <v>42</v>
      </c>
      <c r="M145" s="318" t="s">
        <v>43</v>
      </c>
      <c r="N145" s="204" t="s">
        <v>44</v>
      </c>
    </row>
    <row r="146" spans="1:14" ht="27" customHeight="1" thickBot="1" x14ac:dyDescent="0.35">
      <c r="A146" s="382"/>
      <c r="B146" s="386"/>
      <c r="C146" s="129" t="s">
        <v>45</v>
      </c>
      <c r="D146" s="129" t="s">
        <v>45</v>
      </c>
      <c r="E146" s="319"/>
      <c r="F146" s="129" t="s">
        <v>46</v>
      </c>
      <c r="G146" s="129" t="s">
        <v>45</v>
      </c>
      <c r="H146" s="129" t="s">
        <v>45</v>
      </c>
      <c r="I146" s="319"/>
      <c r="J146" s="129" t="s">
        <v>47</v>
      </c>
      <c r="K146" s="129" t="s">
        <v>45</v>
      </c>
      <c r="L146" s="129" t="s">
        <v>45</v>
      </c>
      <c r="M146" s="319"/>
      <c r="N146" s="205" t="s">
        <v>48</v>
      </c>
    </row>
    <row r="147" spans="1:14" ht="15" thickBot="1" x14ac:dyDescent="0.35">
      <c r="A147" s="200">
        <v>1</v>
      </c>
      <c r="B147" s="76">
        <v>2</v>
      </c>
      <c r="C147" s="129">
        <v>3</v>
      </c>
      <c r="D147" s="129">
        <v>4</v>
      </c>
      <c r="E147" s="129">
        <v>5</v>
      </c>
      <c r="F147" s="129">
        <v>6</v>
      </c>
      <c r="G147" s="129">
        <v>7</v>
      </c>
      <c r="H147" s="129">
        <v>8</v>
      </c>
      <c r="I147" s="129">
        <v>9</v>
      </c>
      <c r="J147" s="129">
        <v>10</v>
      </c>
      <c r="K147" s="129">
        <v>11</v>
      </c>
      <c r="L147" s="129">
        <v>12</v>
      </c>
      <c r="M147" s="129">
        <v>13</v>
      </c>
      <c r="N147" s="205">
        <v>14</v>
      </c>
    </row>
    <row r="148" spans="1:14" ht="48" customHeight="1" thickBot="1" x14ac:dyDescent="0.35">
      <c r="A148" s="200"/>
      <c r="B148" s="107" t="s">
        <v>98</v>
      </c>
      <c r="C148" s="134">
        <f>C93</f>
        <v>47303741.979999997</v>
      </c>
      <c r="D148" s="134">
        <f>D93</f>
        <v>512163</v>
      </c>
      <c r="E148" s="134">
        <f>E93</f>
        <v>512163</v>
      </c>
      <c r="F148" s="134">
        <f>C148+D148</f>
        <v>47815904.979999997</v>
      </c>
      <c r="G148" s="134">
        <f>G93</f>
        <v>21691900</v>
      </c>
      <c r="H148" s="134">
        <f>H93</f>
        <v>850000</v>
      </c>
      <c r="I148" s="134">
        <f>I93</f>
        <v>850000</v>
      </c>
      <c r="J148" s="134">
        <f>G148+H148</f>
        <v>22541900</v>
      </c>
      <c r="K148" s="134">
        <f>K93</f>
        <v>5729300</v>
      </c>
      <c r="L148" s="134">
        <f>L93</f>
        <v>1600000</v>
      </c>
      <c r="M148" s="134">
        <f>M93</f>
        <v>1600000</v>
      </c>
      <c r="N148" s="215">
        <f>K148+L148</f>
        <v>7329300</v>
      </c>
    </row>
    <row r="149" spans="1:14" ht="16.2" thickBot="1" x14ac:dyDescent="0.35">
      <c r="A149" s="200"/>
      <c r="B149" s="216" t="s">
        <v>59</v>
      </c>
      <c r="C149" s="134">
        <f>C148</f>
        <v>47303741.979999997</v>
      </c>
      <c r="D149" s="134">
        <f t="shared" ref="D149:N149" si="22">D148</f>
        <v>512163</v>
      </c>
      <c r="E149" s="134">
        <f t="shared" si="22"/>
        <v>512163</v>
      </c>
      <c r="F149" s="134">
        <f t="shared" si="22"/>
        <v>47815904.979999997</v>
      </c>
      <c r="G149" s="134">
        <f t="shared" si="22"/>
        <v>21691900</v>
      </c>
      <c r="H149" s="134">
        <f t="shared" si="22"/>
        <v>850000</v>
      </c>
      <c r="I149" s="134">
        <f t="shared" si="22"/>
        <v>850000</v>
      </c>
      <c r="J149" s="134">
        <f t="shared" si="22"/>
        <v>22541900</v>
      </c>
      <c r="K149" s="134">
        <f t="shared" si="22"/>
        <v>5729300</v>
      </c>
      <c r="L149" s="134">
        <f t="shared" si="22"/>
        <v>1600000</v>
      </c>
      <c r="M149" s="134">
        <f t="shared" si="22"/>
        <v>1600000</v>
      </c>
      <c r="N149" s="134">
        <f t="shared" si="22"/>
        <v>7329300</v>
      </c>
    </row>
    <row r="150" spans="1:14" ht="21" customHeight="1" x14ac:dyDescent="0.3">
      <c r="A150" s="175"/>
    </row>
    <row r="151" spans="1:14" ht="21" customHeight="1" x14ac:dyDescent="0.3">
      <c r="A151" s="309" t="s">
        <v>99</v>
      </c>
      <c r="B151" s="309"/>
      <c r="C151" s="309"/>
      <c r="D151" s="309"/>
      <c r="E151" s="309"/>
      <c r="F151" s="309"/>
      <c r="G151" s="309"/>
      <c r="H151" s="309"/>
      <c r="I151" s="309"/>
      <c r="J151" s="309"/>
      <c r="K151" s="309"/>
      <c r="L151" s="309"/>
      <c r="M151" s="309"/>
      <c r="N151" s="309"/>
    </row>
    <row r="152" spans="1:14" ht="16.2" thickBot="1" x14ac:dyDescent="0.35">
      <c r="A152" s="203"/>
      <c r="K152" s="320" t="s">
        <v>35</v>
      </c>
      <c r="L152" s="320"/>
    </row>
    <row r="153" spans="1:14" ht="16.5" customHeight="1" thickBot="1" x14ac:dyDescent="0.35">
      <c r="A153" s="380" t="s">
        <v>95</v>
      </c>
      <c r="B153" s="322" t="s">
        <v>96</v>
      </c>
      <c r="C153" s="322"/>
      <c r="D153" s="323"/>
      <c r="E153" s="330" t="s">
        <v>61</v>
      </c>
      <c r="F153" s="331"/>
      <c r="G153" s="331"/>
      <c r="H153" s="332"/>
      <c r="I153" s="333" t="s">
        <v>62</v>
      </c>
      <c r="J153" s="331"/>
      <c r="K153" s="331"/>
      <c r="L153" s="332"/>
    </row>
    <row r="154" spans="1:14" ht="16.5" customHeight="1" x14ac:dyDescent="0.3">
      <c r="A154" s="381"/>
      <c r="B154" s="325"/>
      <c r="C154" s="325"/>
      <c r="D154" s="326"/>
      <c r="E154" s="40" t="s">
        <v>41</v>
      </c>
      <c r="F154" s="40" t="s">
        <v>42</v>
      </c>
      <c r="G154" s="318" t="s">
        <v>43</v>
      </c>
      <c r="H154" s="40" t="s">
        <v>44</v>
      </c>
      <c r="I154" s="40" t="s">
        <v>41</v>
      </c>
      <c r="J154" s="40" t="s">
        <v>42</v>
      </c>
      <c r="K154" s="318" t="s">
        <v>43</v>
      </c>
      <c r="L154" s="40" t="s">
        <v>44</v>
      </c>
    </row>
    <row r="155" spans="1:14" ht="45.75" customHeight="1" thickBot="1" x14ac:dyDescent="0.35">
      <c r="A155" s="382"/>
      <c r="B155" s="328"/>
      <c r="C155" s="328"/>
      <c r="D155" s="329"/>
      <c r="E155" s="15" t="s">
        <v>45</v>
      </c>
      <c r="F155" s="15" t="s">
        <v>45</v>
      </c>
      <c r="G155" s="319"/>
      <c r="H155" s="15" t="s">
        <v>46</v>
      </c>
      <c r="I155" s="15" t="s">
        <v>45</v>
      </c>
      <c r="J155" s="15" t="s">
        <v>45</v>
      </c>
      <c r="K155" s="319"/>
      <c r="L155" s="15" t="s">
        <v>47</v>
      </c>
    </row>
    <row r="156" spans="1:14" ht="16.2" thickBot="1" x14ac:dyDescent="0.35">
      <c r="A156" s="217">
        <v>1</v>
      </c>
      <c r="B156" s="344">
        <v>2</v>
      </c>
      <c r="C156" s="345"/>
      <c r="D156" s="346"/>
      <c r="E156" s="15">
        <v>3</v>
      </c>
      <c r="F156" s="15">
        <v>4</v>
      </c>
      <c r="G156" s="15">
        <v>5</v>
      </c>
      <c r="H156" s="15">
        <v>6</v>
      </c>
      <c r="I156" s="15">
        <v>7</v>
      </c>
      <c r="J156" s="15">
        <v>8</v>
      </c>
      <c r="K156" s="15">
        <v>9</v>
      </c>
      <c r="L156" s="15">
        <v>10</v>
      </c>
    </row>
    <row r="157" spans="1:14" ht="34.950000000000003" customHeight="1" thickBot="1" x14ac:dyDescent="0.35">
      <c r="A157" s="217"/>
      <c r="B157" s="344" t="s">
        <v>98</v>
      </c>
      <c r="C157" s="345"/>
      <c r="D157" s="346"/>
      <c r="E157" s="134">
        <f>G129</f>
        <v>6153268.1999999993</v>
      </c>
      <c r="F157" s="134">
        <f>H126</f>
        <v>1718400</v>
      </c>
      <c r="G157" s="134">
        <f>F157</f>
        <v>1718400</v>
      </c>
      <c r="H157" s="134">
        <f>E157+F157</f>
        <v>7871668.1999999993</v>
      </c>
      <c r="I157" s="134">
        <f>K129</f>
        <v>6608610.0468000015</v>
      </c>
      <c r="J157" s="134">
        <f>L126</f>
        <v>1845561.6</v>
      </c>
      <c r="K157" s="134">
        <f>J157</f>
        <v>1845561.6</v>
      </c>
      <c r="L157" s="134">
        <f>I157+J157</f>
        <v>8454171.6468000021</v>
      </c>
    </row>
    <row r="158" spans="1:14" ht="16.5" customHeight="1" thickBot="1" x14ac:dyDescent="0.35">
      <c r="A158" s="217"/>
      <c r="B158" s="341" t="s">
        <v>59</v>
      </c>
      <c r="C158" s="342"/>
      <c r="D158" s="343"/>
      <c r="E158" s="134">
        <f>E157</f>
        <v>6153268.1999999993</v>
      </c>
      <c r="F158" s="134">
        <f t="shared" ref="F158:L158" si="23">F157</f>
        <v>1718400</v>
      </c>
      <c r="G158" s="134">
        <f t="shared" si="23"/>
        <v>1718400</v>
      </c>
      <c r="H158" s="134">
        <f t="shared" si="23"/>
        <v>7871668.1999999993</v>
      </c>
      <c r="I158" s="134">
        <f t="shared" si="23"/>
        <v>6608610.0468000015</v>
      </c>
      <c r="J158" s="134">
        <f t="shared" si="23"/>
        <v>1845561.6</v>
      </c>
      <c r="K158" s="134">
        <f t="shared" si="23"/>
        <v>1845561.6</v>
      </c>
      <c r="L158" s="134">
        <f t="shared" si="23"/>
        <v>8454171.6468000021</v>
      </c>
    </row>
    <row r="159" spans="1:14" ht="6.75" customHeight="1" x14ac:dyDescent="0.3">
      <c r="A159" s="175"/>
    </row>
    <row r="160" spans="1:14" ht="15.75" customHeight="1" x14ac:dyDescent="0.3">
      <c r="A160" s="309" t="s">
        <v>100</v>
      </c>
      <c r="B160" s="309"/>
      <c r="C160" s="309"/>
      <c r="D160" s="309"/>
      <c r="E160" s="309"/>
      <c r="F160" s="309"/>
      <c r="G160" s="309"/>
      <c r="H160" s="309"/>
      <c r="I160" s="309"/>
      <c r="J160" s="309"/>
      <c r="K160" s="309"/>
      <c r="L160" s="309"/>
      <c r="M160" s="309"/>
      <c r="N160" s="309"/>
    </row>
    <row r="161" spans="1:20" ht="15.75" customHeight="1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1:20" ht="15.75" customHeight="1" x14ac:dyDescent="0.3">
      <c r="A162" s="309" t="s">
        <v>101</v>
      </c>
      <c r="B162" s="309"/>
      <c r="C162" s="309"/>
      <c r="D162" s="309"/>
      <c r="E162" s="309"/>
      <c r="F162" s="309"/>
      <c r="G162" s="309"/>
      <c r="H162" s="309"/>
      <c r="I162" s="309"/>
      <c r="J162" s="309"/>
      <c r="K162" s="309"/>
      <c r="L162" s="309"/>
      <c r="M162" s="309"/>
      <c r="N162" s="14"/>
    </row>
    <row r="163" spans="1:20" ht="16.2" thickBot="1" x14ac:dyDescent="0.35">
      <c r="A163" s="203"/>
    </row>
    <row r="164" spans="1:20" ht="24.6" customHeight="1" thickBot="1" x14ac:dyDescent="0.35">
      <c r="A164" s="388" t="s">
        <v>102</v>
      </c>
      <c r="B164" s="321" t="s">
        <v>103</v>
      </c>
      <c r="C164" s="322"/>
      <c r="D164" s="323"/>
      <c r="E164" s="321" t="s">
        <v>104</v>
      </c>
      <c r="F164" s="391" t="s">
        <v>105</v>
      </c>
      <c r="G164" s="394" t="s">
        <v>38</v>
      </c>
      <c r="H164" s="395"/>
      <c r="I164" s="396"/>
      <c r="J164" s="394" t="s">
        <v>39</v>
      </c>
      <c r="K164" s="395"/>
      <c r="L164" s="396" t="s">
        <v>106</v>
      </c>
      <c r="M164" s="394" t="s">
        <v>107</v>
      </c>
      <c r="N164" s="395"/>
      <c r="O164" s="396"/>
    </row>
    <row r="165" spans="1:20" ht="13.2" customHeight="1" thickBot="1" x14ac:dyDescent="0.35">
      <c r="A165" s="389"/>
      <c r="B165" s="324"/>
      <c r="C165" s="325"/>
      <c r="D165" s="326"/>
      <c r="E165" s="324"/>
      <c r="F165" s="392"/>
      <c r="G165" s="397" t="s">
        <v>108</v>
      </c>
      <c r="H165" s="399" t="s">
        <v>109</v>
      </c>
      <c r="I165" s="401" t="s">
        <v>44</v>
      </c>
      <c r="J165" s="397" t="s">
        <v>108</v>
      </c>
      <c r="K165" s="399" t="s">
        <v>109</v>
      </c>
      <c r="L165" s="401" t="s">
        <v>44</v>
      </c>
      <c r="M165" s="397" t="s">
        <v>108</v>
      </c>
      <c r="N165" s="399" t="s">
        <v>109</v>
      </c>
      <c r="O165" s="401" t="s">
        <v>44</v>
      </c>
      <c r="R165" s="394"/>
      <c r="S165" s="395"/>
      <c r="T165" s="396"/>
    </row>
    <row r="166" spans="1:20" ht="13.2" customHeight="1" thickBot="1" x14ac:dyDescent="0.35">
      <c r="A166" s="390"/>
      <c r="B166" s="327"/>
      <c r="C166" s="328"/>
      <c r="D166" s="329"/>
      <c r="E166" s="327"/>
      <c r="F166" s="393"/>
      <c r="G166" s="398"/>
      <c r="H166" s="400"/>
      <c r="I166" s="402"/>
      <c r="J166" s="398"/>
      <c r="K166" s="400"/>
      <c r="L166" s="402"/>
      <c r="M166" s="398"/>
      <c r="N166" s="400"/>
      <c r="O166" s="402"/>
    </row>
    <row r="167" spans="1:20" ht="16.2" thickBot="1" x14ac:dyDescent="0.35">
      <c r="A167" s="217">
        <v>1</v>
      </c>
      <c r="B167" s="344">
        <v>2</v>
      </c>
      <c r="C167" s="345"/>
      <c r="D167" s="346"/>
      <c r="E167" s="35">
        <v>3</v>
      </c>
      <c r="F167" s="35">
        <v>4</v>
      </c>
      <c r="G167" s="218">
        <v>5</v>
      </c>
      <c r="H167" s="219">
        <v>6</v>
      </c>
      <c r="I167" s="220">
        <v>7</v>
      </c>
      <c r="J167" s="218">
        <v>8</v>
      </c>
      <c r="K167" s="219">
        <v>9</v>
      </c>
      <c r="L167" s="220">
        <v>10</v>
      </c>
      <c r="M167" s="15">
        <v>11</v>
      </c>
      <c r="N167" s="15">
        <v>12</v>
      </c>
      <c r="O167" s="15">
        <v>13</v>
      </c>
    </row>
    <row r="168" spans="1:20" ht="16.5" customHeight="1" thickBot="1" x14ac:dyDescent="0.35">
      <c r="A168" s="217">
        <v>1</v>
      </c>
      <c r="B168" s="418" t="s">
        <v>110</v>
      </c>
      <c r="C168" s="419"/>
      <c r="D168" s="419"/>
      <c r="E168" s="419"/>
      <c r="F168" s="419"/>
      <c r="G168" s="419"/>
      <c r="H168" s="419"/>
      <c r="I168" s="419"/>
      <c r="J168" s="420"/>
      <c r="K168" s="40"/>
      <c r="L168" s="40"/>
      <c r="M168" s="15"/>
      <c r="N168" s="15"/>
      <c r="O168" s="15"/>
    </row>
    <row r="169" spans="1:20" ht="16.5" customHeight="1" thickBot="1" x14ac:dyDescent="0.35">
      <c r="A169" s="217"/>
      <c r="B169" s="421" t="s">
        <v>111</v>
      </c>
      <c r="C169" s="422"/>
      <c r="D169" s="423"/>
      <c r="E169" s="42"/>
      <c r="F169" s="42"/>
      <c r="G169" s="16"/>
      <c r="H169" s="17"/>
      <c r="I169" s="18"/>
      <c r="J169" s="16"/>
      <c r="K169" s="17"/>
      <c r="L169" s="18"/>
      <c r="M169" s="16"/>
      <c r="N169" s="17"/>
      <c r="O169" s="18"/>
    </row>
    <row r="170" spans="1:20" ht="16.5" customHeight="1" thickBot="1" x14ac:dyDescent="0.35">
      <c r="A170" s="217"/>
      <c r="B170" s="347" t="s">
        <v>112</v>
      </c>
      <c r="C170" s="348"/>
      <c r="D170" s="349"/>
      <c r="E170" s="43" t="s">
        <v>113</v>
      </c>
      <c r="F170" s="424" t="s">
        <v>114</v>
      </c>
      <c r="G170" s="19">
        <v>1</v>
      </c>
      <c r="H170" s="20"/>
      <c r="I170" s="21">
        <f>G170+H170</f>
        <v>1</v>
      </c>
      <c r="J170" s="19">
        <v>1</v>
      </c>
      <c r="K170" s="20"/>
      <c r="L170" s="21">
        <f>J170+K170</f>
        <v>1</v>
      </c>
      <c r="M170" s="19">
        <v>1</v>
      </c>
      <c r="N170" s="20"/>
      <c r="O170" s="21">
        <f>M170+N170</f>
        <v>1</v>
      </c>
    </row>
    <row r="171" spans="1:20" ht="18.600000000000001" customHeight="1" thickBot="1" x14ac:dyDescent="0.35">
      <c r="A171" s="217"/>
      <c r="B171" s="347" t="s">
        <v>115</v>
      </c>
      <c r="C171" s="348"/>
      <c r="D171" s="349"/>
      <c r="E171" s="43" t="s">
        <v>113</v>
      </c>
      <c r="F171" s="425"/>
      <c r="G171" s="19">
        <v>200</v>
      </c>
      <c r="H171" s="20"/>
      <c r="I171" s="21">
        <f t="shared" ref="I171:I189" si="24">G171+H171</f>
        <v>200</v>
      </c>
      <c r="J171" s="19">
        <v>200</v>
      </c>
      <c r="K171" s="20"/>
      <c r="L171" s="21">
        <f t="shared" ref="L171:L190" si="25">J171+K171</f>
        <v>200</v>
      </c>
      <c r="M171" s="19">
        <v>175</v>
      </c>
      <c r="N171" s="20"/>
      <c r="O171" s="21">
        <f t="shared" ref="O171:O189" si="26">M171+N171</f>
        <v>175</v>
      </c>
    </row>
    <row r="172" spans="1:20" ht="23.4" customHeight="1" thickBot="1" x14ac:dyDescent="0.35">
      <c r="A172" s="217"/>
      <c r="B172" s="427" t="s">
        <v>116</v>
      </c>
      <c r="C172" s="428"/>
      <c r="D172" s="429"/>
      <c r="E172" s="43" t="s">
        <v>113</v>
      </c>
      <c r="F172" s="425"/>
      <c r="G172" s="19">
        <v>547.75</v>
      </c>
      <c r="H172" s="20">
        <v>1.75</v>
      </c>
      <c r="I172" s="21">
        <f t="shared" si="24"/>
        <v>549.5</v>
      </c>
      <c r="J172" s="19">
        <v>549.5</v>
      </c>
      <c r="K172" s="20">
        <v>1.75</v>
      </c>
      <c r="L172" s="21">
        <f t="shared" si="25"/>
        <v>551.25</v>
      </c>
      <c r="M172" s="19">
        <v>488.25</v>
      </c>
      <c r="N172" s="20"/>
      <c r="O172" s="21">
        <f t="shared" si="26"/>
        <v>488.25</v>
      </c>
    </row>
    <row r="173" spans="1:20" ht="28.95" customHeight="1" thickBot="1" x14ac:dyDescent="0.35">
      <c r="A173" s="217"/>
      <c r="B173" s="403" t="s">
        <v>117</v>
      </c>
      <c r="C173" s="404"/>
      <c r="D173" s="405"/>
      <c r="E173" s="43" t="s">
        <v>113</v>
      </c>
      <c r="F173" s="425"/>
      <c r="G173" s="19">
        <v>122</v>
      </c>
      <c r="H173" s="20">
        <v>0.5</v>
      </c>
      <c r="I173" s="21">
        <f t="shared" si="24"/>
        <v>122.5</v>
      </c>
      <c r="J173" s="19">
        <v>122.5</v>
      </c>
      <c r="K173" s="20">
        <v>0.5</v>
      </c>
      <c r="L173" s="21">
        <f t="shared" si="25"/>
        <v>123</v>
      </c>
      <c r="M173" s="19">
        <v>119</v>
      </c>
      <c r="N173" s="20"/>
      <c r="O173" s="21">
        <f t="shared" si="26"/>
        <v>119</v>
      </c>
    </row>
    <row r="174" spans="1:20" ht="19.2" customHeight="1" thickBot="1" x14ac:dyDescent="0.35">
      <c r="A174" s="217"/>
      <c r="B174" s="403" t="s">
        <v>118</v>
      </c>
      <c r="C174" s="404"/>
      <c r="D174" s="405"/>
      <c r="E174" s="43" t="s">
        <v>113</v>
      </c>
      <c r="F174" s="426"/>
      <c r="G174" s="19">
        <v>24.25</v>
      </c>
      <c r="H174" s="20"/>
      <c r="I174" s="21">
        <f t="shared" si="24"/>
        <v>24.25</v>
      </c>
      <c r="J174" s="19">
        <v>23</v>
      </c>
      <c r="K174" s="20"/>
      <c r="L174" s="21">
        <f t="shared" si="25"/>
        <v>23</v>
      </c>
      <c r="M174" s="19">
        <v>21</v>
      </c>
      <c r="N174" s="20"/>
      <c r="O174" s="21">
        <f t="shared" si="26"/>
        <v>21</v>
      </c>
    </row>
    <row r="175" spans="1:20" ht="24.6" customHeight="1" thickBot="1" x14ac:dyDescent="0.35">
      <c r="A175" s="217"/>
      <c r="B175" s="406" t="s">
        <v>119</v>
      </c>
      <c r="C175" s="407"/>
      <c r="D175" s="408"/>
      <c r="E175" s="43" t="s">
        <v>120</v>
      </c>
      <c r="F175" s="45" t="s">
        <v>121</v>
      </c>
      <c r="G175" s="19"/>
      <c r="H175" s="46">
        <v>512163</v>
      </c>
      <c r="I175" s="46">
        <f t="shared" si="24"/>
        <v>512163</v>
      </c>
      <c r="J175" s="46"/>
      <c r="K175" s="46">
        <v>850000</v>
      </c>
      <c r="L175" s="46">
        <f t="shared" si="25"/>
        <v>850000</v>
      </c>
      <c r="M175" s="46"/>
      <c r="N175" s="46">
        <v>1600000</v>
      </c>
      <c r="O175" s="46">
        <f t="shared" si="26"/>
        <v>1600000</v>
      </c>
    </row>
    <row r="176" spans="1:20" ht="16.5" customHeight="1" thickBot="1" x14ac:dyDescent="0.4">
      <c r="A176" s="217"/>
      <c r="B176" s="409" t="s">
        <v>122</v>
      </c>
      <c r="C176" s="410"/>
      <c r="D176" s="411"/>
      <c r="E176" s="42"/>
      <c r="F176" s="42"/>
      <c r="G176" s="22"/>
      <c r="H176" s="23"/>
      <c r="I176" s="21">
        <f t="shared" si="24"/>
        <v>0</v>
      </c>
      <c r="J176" s="22"/>
      <c r="K176" s="23"/>
      <c r="L176" s="21">
        <f t="shared" si="25"/>
        <v>0</v>
      </c>
      <c r="M176" s="22"/>
      <c r="N176" s="23"/>
      <c r="O176" s="21">
        <f t="shared" si="26"/>
        <v>0</v>
      </c>
    </row>
    <row r="177" spans="1:15" ht="16.5" customHeight="1" thickBot="1" x14ac:dyDescent="0.35">
      <c r="A177" s="217"/>
      <c r="B177" s="403" t="s">
        <v>123</v>
      </c>
      <c r="C177" s="404"/>
      <c r="D177" s="405"/>
      <c r="E177" s="43" t="s">
        <v>124</v>
      </c>
      <c r="F177" s="412" t="s">
        <v>125</v>
      </c>
      <c r="G177" s="19">
        <v>49.622</v>
      </c>
      <c r="H177" s="20"/>
      <c r="I177" s="21">
        <f t="shared" si="24"/>
        <v>49.622</v>
      </c>
      <c r="J177" s="19">
        <v>57.362000000000002</v>
      </c>
      <c r="K177" s="20"/>
      <c r="L177" s="21">
        <f t="shared" si="25"/>
        <v>57.362000000000002</v>
      </c>
      <c r="M177" s="19">
        <v>50.19</v>
      </c>
      <c r="N177" s="20"/>
      <c r="O177" s="21">
        <f t="shared" si="26"/>
        <v>50.19</v>
      </c>
    </row>
    <row r="178" spans="1:15" ht="49.95" customHeight="1" thickBot="1" x14ac:dyDescent="0.35">
      <c r="A178" s="217"/>
      <c r="B178" s="415" t="s">
        <v>126</v>
      </c>
      <c r="C178" s="416"/>
      <c r="D178" s="417"/>
      <c r="E178" s="43" t="s">
        <v>127</v>
      </c>
      <c r="F178" s="413"/>
      <c r="G178" s="19">
        <v>2927</v>
      </c>
      <c r="H178" s="20"/>
      <c r="I178" s="21">
        <f t="shared" si="24"/>
        <v>2927</v>
      </c>
      <c r="J178" s="19">
        <v>2900</v>
      </c>
      <c r="K178" s="20"/>
      <c r="L178" s="21">
        <f t="shared" si="25"/>
        <v>2900</v>
      </c>
      <c r="M178" s="19">
        <v>2900</v>
      </c>
      <c r="N178" s="20"/>
      <c r="O178" s="21">
        <f t="shared" si="26"/>
        <v>2900</v>
      </c>
    </row>
    <row r="179" spans="1:15" ht="16.5" customHeight="1" thickBot="1" x14ac:dyDescent="0.35">
      <c r="A179" s="217"/>
      <c r="B179" s="403" t="s">
        <v>128</v>
      </c>
      <c r="C179" s="404"/>
      <c r="D179" s="405"/>
      <c r="E179" s="43" t="s">
        <v>127</v>
      </c>
      <c r="F179" s="414"/>
      <c r="G179" s="19">
        <v>2970</v>
      </c>
      <c r="H179" s="20"/>
      <c r="I179" s="21">
        <f t="shared" si="24"/>
        <v>2970</v>
      </c>
      <c r="J179" s="19">
        <v>2920</v>
      </c>
      <c r="K179" s="20"/>
      <c r="L179" s="21">
        <f t="shared" si="25"/>
        <v>2920</v>
      </c>
      <c r="M179" s="19">
        <v>2920</v>
      </c>
      <c r="N179" s="20"/>
      <c r="O179" s="21">
        <f t="shared" si="26"/>
        <v>2920</v>
      </c>
    </row>
    <row r="180" spans="1:15" ht="21" customHeight="1" thickBot="1" x14ac:dyDescent="0.35">
      <c r="A180" s="217"/>
      <c r="B180" s="433" t="s">
        <v>129</v>
      </c>
      <c r="C180" s="434"/>
      <c r="D180" s="435"/>
      <c r="E180" s="43" t="s">
        <v>130</v>
      </c>
      <c r="F180" s="49" t="s">
        <v>131</v>
      </c>
      <c r="G180" s="46">
        <v>178114</v>
      </c>
      <c r="H180" s="20"/>
      <c r="I180" s="46">
        <f t="shared" si="24"/>
        <v>178114</v>
      </c>
      <c r="J180" s="46">
        <v>170000</v>
      </c>
      <c r="K180" s="46"/>
      <c r="L180" s="46">
        <f t="shared" si="25"/>
        <v>170000</v>
      </c>
      <c r="M180" s="46">
        <v>170000</v>
      </c>
      <c r="N180" s="46"/>
      <c r="O180" s="46">
        <f t="shared" si="26"/>
        <v>170000</v>
      </c>
    </row>
    <row r="181" spans="1:15" ht="17.399999999999999" customHeight="1" thickBot="1" x14ac:dyDescent="0.35">
      <c r="A181" s="217"/>
      <c r="B181" s="406" t="s">
        <v>132</v>
      </c>
      <c r="C181" s="407"/>
      <c r="D181" s="408"/>
      <c r="E181" s="50" t="s">
        <v>130</v>
      </c>
      <c r="F181" s="51" t="s">
        <v>121</v>
      </c>
      <c r="G181" s="19"/>
      <c r="H181" s="20">
        <v>29</v>
      </c>
      <c r="I181" s="21">
        <f t="shared" si="24"/>
        <v>29</v>
      </c>
      <c r="J181" s="19"/>
      <c r="K181" s="20">
        <v>6</v>
      </c>
      <c r="L181" s="21">
        <f t="shared" si="25"/>
        <v>6</v>
      </c>
      <c r="M181" s="19"/>
      <c r="N181" s="20">
        <v>8</v>
      </c>
      <c r="O181" s="21">
        <f t="shared" si="26"/>
        <v>8</v>
      </c>
    </row>
    <row r="182" spans="1:15" ht="19.2" customHeight="1" thickBot="1" x14ac:dyDescent="0.4">
      <c r="A182" s="217"/>
      <c r="B182" s="409" t="s">
        <v>133</v>
      </c>
      <c r="C182" s="410"/>
      <c r="D182" s="411"/>
      <c r="E182" s="52"/>
      <c r="F182" s="42"/>
      <c r="G182" s="24"/>
      <c r="H182" s="23"/>
      <c r="I182" s="21">
        <f t="shared" si="24"/>
        <v>0</v>
      </c>
      <c r="J182" s="24"/>
      <c r="K182" s="23"/>
      <c r="L182" s="21">
        <f t="shared" si="25"/>
        <v>0</v>
      </c>
      <c r="M182" s="24"/>
      <c r="N182" s="23"/>
      <c r="O182" s="21">
        <f t="shared" si="26"/>
        <v>0</v>
      </c>
    </row>
    <row r="183" spans="1:15" ht="31.2" customHeight="1" thickBot="1" x14ac:dyDescent="0.35">
      <c r="A183" s="217"/>
      <c r="B183" s="433" t="s">
        <v>134</v>
      </c>
      <c r="C183" s="434"/>
      <c r="D183" s="435"/>
      <c r="E183" s="54" t="s">
        <v>135</v>
      </c>
      <c r="F183" s="55" t="s">
        <v>136</v>
      </c>
      <c r="G183" s="25">
        <v>4.68</v>
      </c>
      <c r="H183" s="26"/>
      <c r="I183" s="56">
        <f t="shared" si="24"/>
        <v>4.68</v>
      </c>
      <c r="J183" s="56">
        <v>4.5</v>
      </c>
      <c r="K183" s="26"/>
      <c r="L183" s="56">
        <f t="shared" si="25"/>
        <v>4.5</v>
      </c>
      <c r="M183" s="25">
        <v>4.5</v>
      </c>
      <c r="N183" s="26"/>
      <c r="O183" s="27">
        <f t="shared" si="26"/>
        <v>4.5</v>
      </c>
    </row>
    <row r="184" spans="1:15" ht="31.5" customHeight="1" thickBot="1" x14ac:dyDescent="0.35">
      <c r="A184" s="217"/>
      <c r="B184" s="430" t="s">
        <v>137</v>
      </c>
      <c r="C184" s="431"/>
      <c r="D184" s="432"/>
      <c r="E184" s="43" t="s">
        <v>127</v>
      </c>
      <c r="F184" s="55" t="s">
        <v>136</v>
      </c>
      <c r="G184" s="25">
        <v>198</v>
      </c>
      <c r="H184" s="26"/>
      <c r="I184" s="56">
        <v>198</v>
      </c>
      <c r="J184" s="25">
        <v>210</v>
      </c>
      <c r="K184" s="26"/>
      <c r="L184" s="56">
        <f t="shared" si="25"/>
        <v>210</v>
      </c>
      <c r="M184" s="25">
        <v>220</v>
      </c>
      <c r="N184" s="26"/>
      <c r="O184" s="27">
        <f t="shared" si="26"/>
        <v>220</v>
      </c>
    </row>
    <row r="185" spans="1:15" ht="31.5" customHeight="1" thickBot="1" x14ac:dyDescent="0.35">
      <c r="A185" s="217"/>
      <c r="B185" s="415" t="s">
        <v>138</v>
      </c>
      <c r="C185" s="416"/>
      <c r="D185" s="417"/>
      <c r="E185" s="43" t="s">
        <v>124</v>
      </c>
      <c r="F185" s="49" t="s">
        <v>131</v>
      </c>
      <c r="G185" s="25">
        <v>4.5</v>
      </c>
      <c r="H185" s="26"/>
      <c r="I185" s="56">
        <v>4.5</v>
      </c>
      <c r="J185" s="25">
        <v>4.7</v>
      </c>
      <c r="K185" s="26"/>
      <c r="L185" s="56">
        <v>4.7</v>
      </c>
      <c r="M185" s="25">
        <v>4.8</v>
      </c>
      <c r="N185" s="26"/>
      <c r="O185" s="27">
        <v>4.8</v>
      </c>
    </row>
    <row r="186" spans="1:15" ht="23.4" customHeight="1" thickBot="1" x14ac:dyDescent="0.35">
      <c r="A186" s="217"/>
      <c r="B186" s="430" t="s">
        <v>139</v>
      </c>
      <c r="C186" s="431"/>
      <c r="D186" s="432"/>
      <c r="E186" s="43"/>
      <c r="F186" s="49" t="s">
        <v>131</v>
      </c>
      <c r="G186" s="28">
        <v>248.1</v>
      </c>
      <c r="H186" s="29"/>
      <c r="I186" s="21">
        <f t="shared" si="24"/>
        <v>248.1</v>
      </c>
      <c r="J186" s="28">
        <v>284</v>
      </c>
      <c r="K186" s="29"/>
      <c r="L186" s="21">
        <f t="shared" si="25"/>
        <v>284</v>
      </c>
      <c r="M186" s="28">
        <v>284</v>
      </c>
      <c r="N186" s="29"/>
      <c r="O186" s="30">
        <f t="shared" si="26"/>
        <v>284</v>
      </c>
    </row>
    <row r="187" spans="1:15" ht="19.95" customHeight="1" thickBot="1" x14ac:dyDescent="0.35">
      <c r="A187" s="217"/>
      <c r="B187" s="430" t="s">
        <v>140</v>
      </c>
      <c r="C187" s="431"/>
      <c r="D187" s="432"/>
      <c r="E187" s="43" t="s">
        <v>120</v>
      </c>
      <c r="F187" s="55" t="s">
        <v>136</v>
      </c>
      <c r="G187" s="46"/>
      <c r="H187" s="20">
        <v>17660.8</v>
      </c>
      <c r="I187" s="46">
        <f t="shared" si="24"/>
        <v>17660.8</v>
      </c>
      <c r="J187" s="46"/>
      <c r="K187" s="46">
        <v>141666.6</v>
      </c>
      <c r="L187" s="46">
        <f t="shared" si="25"/>
        <v>141666.6</v>
      </c>
      <c r="M187" s="46"/>
      <c r="N187" s="46">
        <v>200000</v>
      </c>
      <c r="O187" s="46">
        <f t="shared" si="26"/>
        <v>200000</v>
      </c>
    </row>
    <row r="188" spans="1:15" ht="17.25" customHeight="1" thickBot="1" x14ac:dyDescent="0.4">
      <c r="A188" s="217"/>
      <c r="B188" s="409" t="s">
        <v>141</v>
      </c>
      <c r="C188" s="410"/>
      <c r="D188" s="411"/>
      <c r="E188" s="53"/>
      <c r="F188" s="60"/>
      <c r="G188" s="24"/>
      <c r="H188" s="31"/>
      <c r="I188" s="21">
        <f t="shared" si="24"/>
        <v>0</v>
      </c>
      <c r="J188" s="24"/>
      <c r="K188" s="31"/>
      <c r="L188" s="21">
        <f t="shared" si="25"/>
        <v>0</v>
      </c>
      <c r="M188" s="24"/>
      <c r="N188" s="31"/>
      <c r="O188" s="21">
        <f t="shared" si="26"/>
        <v>0</v>
      </c>
    </row>
    <row r="189" spans="1:15" ht="31.5" customHeight="1" thickBot="1" x14ac:dyDescent="0.35">
      <c r="A189" s="217"/>
      <c r="B189" s="430" t="s">
        <v>142</v>
      </c>
      <c r="C189" s="431"/>
      <c r="D189" s="432"/>
      <c r="E189" s="43" t="s">
        <v>143</v>
      </c>
      <c r="F189" s="61" t="s">
        <v>144</v>
      </c>
      <c r="G189" s="32">
        <v>22.6</v>
      </c>
      <c r="H189" s="33"/>
      <c r="I189" s="32">
        <f t="shared" si="24"/>
        <v>22.6</v>
      </c>
      <c r="J189" s="32">
        <v>21</v>
      </c>
      <c r="K189" s="33"/>
      <c r="L189" s="32">
        <f t="shared" si="25"/>
        <v>21</v>
      </c>
      <c r="M189" s="32">
        <v>22</v>
      </c>
      <c r="N189" s="33"/>
      <c r="O189" s="21">
        <f t="shared" si="26"/>
        <v>22</v>
      </c>
    </row>
    <row r="190" spans="1:15" ht="31.5" customHeight="1" thickBot="1" x14ac:dyDescent="0.35">
      <c r="A190" s="217"/>
      <c r="B190" s="430" t="s">
        <v>145</v>
      </c>
      <c r="C190" s="431"/>
      <c r="D190" s="432"/>
      <c r="E190" s="43" t="s">
        <v>143</v>
      </c>
      <c r="F190" s="61" t="s">
        <v>136</v>
      </c>
      <c r="G190" s="32"/>
      <c r="H190" s="33"/>
      <c r="I190" s="21"/>
      <c r="J190" s="32"/>
      <c r="K190" s="33">
        <v>100</v>
      </c>
      <c r="L190" s="32">
        <f t="shared" si="25"/>
        <v>100</v>
      </c>
      <c r="M190" s="32"/>
      <c r="N190" s="33">
        <v>100</v>
      </c>
      <c r="O190" s="21">
        <v>100</v>
      </c>
    </row>
    <row r="191" spans="1:15" ht="12.6" customHeight="1" x14ac:dyDescent="0.3">
      <c r="A191" s="69"/>
    </row>
    <row r="194" spans="1:20" ht="18" customHeight="1" x14ac:dyDescent="0.3">
      <c r="A194" s="309"/>
      <c r="B194" s="309"/>
      <c r="C194" s="309"/>
      <c r="D194" s="309"/>
      <c r="E194" s="309"/>
      <c r="F194" s="309"/>
      <c r="G194" s="309"/>
      <c r="H194" s="309"/>
      <c r="I194" s="309"/>
      <c r="J194" s="309"/>
      <c r="K194" s="309"/>
      <c r="L194" s="309"/>
      <c r="M194" s="309"/>
      <c r="N194" s="309"/>
    </row>
    <row r="195" spans="1:20" ht="18" customHeight="1" thickBot="1" x14ac:dyDescent="0.35">
      <c r="A195" s="309" t="s">
        <v>146</v>
      </c>
      <c r="B195" s="309"/>
      <c r="C195" s="309"/>
      <c r="D195" s="309"/>
      <c r="E195" s="309"/>
      <c r="F195" s="309"/>
      <c r="G195" s="309"/>
      <c r="H195" s="309"/>
      <c r="I195" s="309"/>
      <c r="J195" s="309"/>
      <c r="K195" s="309"/>
      <c r="L195" s="309"/>
      <c r="M195" s="309"/>
      <c r="N195" s="309"/>
    </row>
    <row r="196" spans="1:20" ht="24.6" customHeight="1" thickBot="1" x14ac:dyDescent="0.35">
      <c r="A196" s="321" t="s">
        <v>102</v>
      </c>
      <c r="B196" s="321" t="s">
        <v>103</v>
      </c>
      <c r="C196" s="322"/>
      <c r="D196" s="323"/>
      <c r="E196" s="321" t="s">
        <v>104</v>
      </c>
      <c r="F196" s="391" t="s">
        <v>105</v>
      </c>
      <c r="G196" s="394" t="s">
        <v>61</v>
      </c>
      <c r="H196" s="395"/>
      <c r="I196" s="396"/>
      <c r="J196" s="394" t="s">
        <v>62</v>
      </c>
      <c r="K196" s="395"/>
      <c r="L196" s="396"/>
      <c r="M196" s="437"/>
      <c r="N196" s="437"/>
      <c r="O196" s="437"/>
    </row>
    <row r="197" spans="1:20" ht="13.2" customHeight="1" thickBot="1" x14ac:dyDescent="0.35">
      <c r="A197" s="324"/>
      <c r="B197" s="324"/>
      <c r="C197" s="325"/>
      <c r="D197" s="326"/>
      <c r="E197" s="324"/>
      <c r="F197" s="392"/>
      <c r="G197" s="397" t="s">
        <v>108</v>
      </c>
      <c r="H197" s="399" t="s">
        <v>109</v>
      </c>
      <c r="I197" s="401" t="s">
        <v>44</v>
      </c>
      <c r="J197" s="397" t="s">
        <v>108</v>
      </c>
      <c r="K197" s="399" t="s">
        <v>109</v>
      </c>
      <c r="L197" s="401" t="s">
        <v>44</v>
      </c>
      <c r="M197" s="325"/>
      <c r="N197" s="325"/>
      <c r="O197" s="325"/>
      <c r="R197" s="394"/>
      <c r="S197" s="395"/>
      <c r="T197" s="396"/>
    </row>
    <row r="198" spans="1:20" ht="13.2" customHeight="1" thickBot="1" x14ac:dyDescent="0.35">
      <c r="A198" s="436"/>
      <c r="B198" s="327"/>
      <c r="C198" s="328"/>
      <c r="D198" s="329"/>
      <c r="E198" s="327"/>
      <c r="F198" s="393"/>
      <c r="G198" s="398"/>
      <c r="H198" s="400"/>
      <c r="I198" s="402"/>
      <c r="J198" s="398"/>
      <c r="K198" s="400"/>
      <c r="L198" s="402"/>
      <c r="M198" s="325"/>
      <c r="N198" s="325"/>
      <c r="O198" s="325"/>
    </row>
    <row r="199" spans="1:20" ht="16.2" thickBot="1" x14ac:dyDescent="0.35">
      <c r="A199" s="34">
        <v>1</v>
      </c>
      <c r="B199" s="344">
        <v>2</v>
      </c>
      <c r="C199" s="345"/>
      <c r="D199" s="346"/>
      <c r="E199" s="35">
        <v>3</v>
      </c>
      <c r="F199" s="35">
        <v>4</v>
      </c>
      <c r="G199" s="36">
        <v>5</v>
      </c>
      <c r="H199" s="37">
        <v>6</v>
      </c>
      <c r="I199" s="38">
        <v>7</v>
      </c>
      <c r="J199" s="36">
        <v>8</v>
      </c>
      <c r="K199" s="37">
        <v>9</v>
      </c>
      <c r="L199" s="38">
        <v>10</v>
      </c>
      <c r="M199" s="39"/>
      <c r="N199" s="39"/>
      <c r="O199" s="39"/>
    </row>
    <row r="200" spans="1:20" ht="16.5" customHeight="1" thickBot="1" x14ac:dyDescent="0.35">
      <c r="A200" s="34">
        <v>1</v>
      </c>
      <c r="B200" s="418" t="s">
        <v>110</v>
      </c>
      <c r="C200" s="419"/>
      <c r="D200" s="419"/>
      <c r="E200" s="419"/>
      <c r="F200" s="419"/>
      <c r="G200" s="419"/>
      <c r="H200" s="419"/>
      <c r="I200" s="419"/>
      <c r="J200" s="420"/>
      <c r="K200" s="40"/>
      <c r="L200" s="41"/>
      <c r="M200" s="39"/>
      <c r="N200" s="39"/>
      <c r="O200" s="39"/>
    </row>
    <row r="201" spans="1:20" ht="16.5" customHeight="1" thickBot="1" x14ac:dyDescent="0.35">
      <c r="A201" s="34"/>
      <c r="B201" s="421" t="s">
        <v>111</v>
      </c>
      <c r="C201" s="422"/>
      <c r="D201" s="423"/>
      <c r="E201" s="42"/>
      <c r="F201" s="42"/>
      <c r="G201" s="16"/>
      <c r="H201" s="17"/>
      <c r="I201" s="18"/>
      <c r="J201" s="16"/>
      <c r="K201" s="17"/>
      <c r="L201" s="18"/>
      <c r="M201" s="39"/>
      <c r="N201" s="39"/>
      <c r="O201" s="39"/>
    </row>
    <row r="202" spans="1:20" ht="16.5" customHeight="1" thickBot="1" x14ac:dyDescent="0.35">
      <c r="A202" s="34"/>
      <c r="B202" s="347" t="s">
        <v>112</v>
      </c>
      <c r="C202" s="348"/>
      <c r="D202" s="349"/>
      <c r="E202" s="43" t="s">
        <v>113</v>
      </c>
      <c r="F202" s="424" t="s">
        <v>114</v>
      </c>
      <c r="G202" s="19">
        <v>1</v>
      </c>
      <c r="H202" s="20"/>
      <c r="I202" s="21">
        <f>G202+H202</f>
        <v>1</v>
      </c>
      <c r="J202" s="19">
        <v>1</v>
      </c>
      <c r="K202" s="20"/>
      <c r="L202" s="21">
        <f>J202+K202</f>
        <v>1</v>
      </c>
      <c r="M202" s="44"/>
      <c r="N202" s="44"/>
      <c r="O202" s="44"/>
    </row>
    <row r="203" spans="1:20" ht="18.600000000000001" customHeight="1" thickBot="1" x14ac:dyDescent="0.35">
      <c r="A203" s="34"/>
      <c r="B203" s="347" t="s">
        <v>115</v>
      </c>
      <c r="C203" s="348"/>
      <c r="D203" s="349"/>
      <c r="E203" s="43" t="s">
        <v>113</v>
      </c>
      <c r="F203" s="425"/>
      <c r="G203" s="19">
        <v>175</v>
      </c>
      <c r="H203" s="20"/>
      <c r="I203" s="21">
        <f t="shared" ref="I203:I216" si="27">G203+H203</f>
        <v>175</v>
      </c>
      <c r="J203" s="19">
        <v>175</v>
      </c>
      <c r="K203" s="20"/>
      <c r="L203" s="21">
        <f t="shared" ref="L203:L216" si="28">J203+K203</f>
        <v>175</v>
      </c>
      <c r="M203" s="44"/>
      <c r="N203" s="44"/>
      <c r="O203" s="44"/>
    </row>
    <row r="204" spans="1:20" ht="23.4" customHeight="1" thickBot="1" x14ac:dyDescent="0.35">
      <c r="A204" s="34"/>
      <c r="B204" s="427" t="s">
        <v>116</v>
      </c>
      <c r="C204" s="428"/>
      <c r="D204" s="429"/>
      <c r="E204" s="43" t="s">
        <v>113</v>
      </c>
      <c r="F204" s="425"/>
      <c r="G204" s="19">
        <v>488.25</v>
      </c>
      <c r="H204" s="20"/>
      <c r="I204" s="21">
        <f t="shared" si="27"/>
        <v>488.25</v>
      </c>
      <c r="J204" s="19">
        <v>488.25</v>
      </c>
      <c r="K204" s="20"/>
      <c r="L204" s="21">
        <f t="shared" si="28"/>
        <v>488.25</v>
      </c>
      <c r="M204" s="44"/>
      <c r="N204" s="44"/>
      <c r="O204" s="44"/>
    </row>
    <row r="205" spans="1:20" ht="28.95" customHeight="1" thickBot="1" x14ac:dyDescent="0.35">
      <c r="A205" s="34"/>
      <c r="B205" s="403" t="s">
        <v>117</v>
      </c>
      <c r="C205" s="404"/>
      <c r="D205" s="405"/>
      <c r="E205" s="43" t="s">
        <v>113</v>
      </c>
      <c r="F205" s="425"/>
      <c r="G205" s="19">
        <v>119</v>
      </c>
      <c r="H205" s="20"/>
      <c r="I205" s="21">
        <f t="shared" si="27"/>
        <v>119</v>
      </c>
      <c r="J205" s="19">
        <v>119</v>
      </c>
      <c r="K205" s="20"/>
      <c r="L205" s="21">
        <f t="shared" si="28"/>
        <v>119</v>
      </c>
      <c r="M205" s="44"/>
      <c r="N205" s="44"/>
      <c r="O205" s="44"/>
    </row>
    <row r="206" spans="1:20" ht="19.2" customHeight="1" thickBot="1" x14ac:dyDescent="0.35">
      <c r="A206" s="34"/>
      <c r="B206" s="403" t="s">
        <v>118</v>
      </c>
      <c r="C206" s="404"/>
      <c r="D206" s="405"/>
      <c r="E206" s="43" t="s">
        <v>113</v>
      </c>
      <c r="F206" s="426"/>
      <c r="G206" s="19">
        <v>21</v>
      </c>
      <c r="H206" s="20"/>
      <c r="I206" s="21">
        <f t="shared" si="27"/>
        <v>21</v>
      </c>
      <c r="J206" s="19">
        <v>21</v>
      </c>
      <c r="K206" s="20"/>
      <c r="L206" s="21">
        <f t="shared" si="28"/>
        <v>21</v>
      </c>
      <c r="M206" s="44"/>
      <c r="N206" s="44"/>
      <c r="O206" s="44"/>
    </row>
    <row r="207" spans="1:20" ht="24.6" customHeight="1" thickBot="1" x14ac:dyDescent="0.35">
      <c r="A207" s="34"/>
      <c r="B207" s="406" t="s">
        <v>119</v>
      </c>
      <c r="C207" s="407"/>
      <c r="D207" s="408"/>
      <c r="E207" s="43" t="s">
        <v>120</v>
      </c>
      <c r="F207" s="45" t="s">
        <v>121</v>
      </c>
      <c r="G207" s="19"/>
      <c r="H207" s="46">
        <v>9500000</v>
      </c>
      <c r="I207" s="46">
        <f t="shared" si="27"/>
        <v>9500000</v>
      </c>
      <c r="J207" s="46"/>
      <c r="K207" s="46">
        <v>3600000</v>
      </c>
      <c r="L207" s="47">
        <f t="shared" si="28"/>
        <v>3600000</v>
      </c>
      <c r="M207" s="48"/>
      <c r="N207" s="48"/>
      <c r="O207" s="48"/>
    </row>
    <row r="208" spans="1:20" ht="16.5" customHeight="1" thickBot="1" x14ac:dyDescent="0.4">
      <c r="A208" s="34"/>
      <c r="B208" s="409" t="s">
        <v>122</v>
      </c>
      <c r="C208" s="410"/>
      <c r="D208" s="411"/>
      <c r="E208" s="42"/>
      <c r="F208" s="42"/>
      <c r="G208" s="22"/>
      <c r="H208" s="23"/>
      <c r="I208" s="21">
        <f t="shared" si="27"/>
        <v>0</v>
      </c>
      <c r="J208" s="22"/>
      <c r="K208" s="23"/>
      <c r="L208" s="21">
        <f t="shared" si="28"/>
        <v>0</v>
      </c>
      <c r="M208" s="39"/>
      <c r="N208" s="39"/>
      <c r="O208" s="44"/>
    </row>
    <row r="209" spans="1:17" ht="16.5" customHeight="1" thickBot="1" x14ac:dyDescent="0.35">
      <c r="A209" s="34"/>
      <c r="B209" s="403" t="s">
        <v>123</v>
      </c>
      <c r="C209" s="404"/>
      <c r="D209" s="405"/>
      <c r="E209" s="43" t="s">
        <v>124</v>
      </c>
      <c r="F209" s="412" t="s">
        <v>125</v>
      </c>
      <c r="G209" s="19">
        <v>50.19</v>
      </c>
      <c r="H209" s="20"/>
      <c r="I209" s="21">
        <f t="shared" si="27"/>
        <v>50.19</v>
      </c>
      <c r="J209" s="19">
        <v>50.19</v>
      </c>
      <c r="K209" s="20"/>
      <c r="L209" s="21">
        <f t="shared" si="28"/>
        <v>50.19</v>
      </c>
      <c r="M209" s="44"/>
      <c r="N209" s="44"/>
      <c r="O209" s="44"/>
    </row>
    <row r="210" spans="1:17" ht="49.95" customHeight="1" thickBot="1" x14ac:dyDescent="0.35">
      <c r="A210" s="34"/>
      <c r="B210" s="415" t="s">
        <v>126</v>
      </c>
      <c r="C210" s="416"/>
      <c r="D210" s="417"/>
      <c r="E210" s="43" t="s">
        <v>127</v>
      </c>
      <c r="F210" s="413"/>
      <c r="G210" s="19">
        <v>2900</v>
      </c>
      <c r="H210" s="20"/>
      <c r="I210" s="21">
        <f t="shared" si="27"/>
        <v>2900</v>
      </c>
      <c r="J210" s="19">
        <v>2900</v>
      </c>
      <c r="K210" s="20"/>
      <c r="L210" s="21">
        <f t="shared" si="28"/>
        <v>2900</v>
      </c>
      <c r="M210" s="44"/>
      <c r="N210" s="44"/>
      <c r="O210" s="44"/>
    </row>
    <row r="211" spans="1:17" ht="16.5" customHeight="1" thickBot="1" x14ac:dyDescent="0.35">
      <c r="A211" s="34"/>
      <c r="B211" s="403" t="s">
        <v>128</v>
      </c>
      <c r="C211" s="404"/>
      <c r="D211" s="405"/>
      <c r="E211" s="43" t="s">
        <v>127</v>
      </c>
      <c r="F211" s="414"/>
      <c r="G211" s="19">
        <v>2920</v>
      </c>
      <c r="H211" s="20"/>
      <c r="I211" s="21">
        <f t="shared" si="27"/>
        <v>2920</v>
      </c>
      <c r="J211" s="19">
        <v>2920</v>
      </c>
      <c r="K211" s="20"/>
      <c r="L211" s="21">
        <f t="shared" si="28"/>
        <v>2920</v>
      </c>
      <c r="M211" s="44"/>
      <c r="N211" s="44"/>
      <c r="O211" s="44"/>
    </row>
    <row r="212" spans="1:17" ht="21" customHeight="1" thickBot="1" x14ac:dyDescent="0.35">
      <c r="A212" s="34"/>
      <c r="B212" s="433" t="s">
        <v>129</v>
      </c>
      <c r="C212" s="434"/>
      <c r="D212" s="435"/>
      <c r="E212" s="43" t="s">
        <v>130</v>
      </c>
      <c r="F212" s="49" t="s">
        <v>131</v>
      </c>
      <c r="G212" s="46">
        <v>170000</v>
      </c>
      <c r="H212" s="20"/>
      <c r="I212" s="46">
        <f t="shared" si="27"/>
        <v>170000</v>
      </c>
      <c r="J212" s="46">
        <v>170000</v>
      </c>
      <c r="K212" s="46"/>
      <c r="L212" s="47">
        <f t="shared" si="28"/>
        <v>170000</v>
      </c>
      <c r="M212" s="48"/>
      <c r="N212" s="48"/>
      <c r="O212" s="48"/>
    </row>
    <row r="213" spans="1:17" ht="17.399999999999999" customHeight="1" thickBot="1" x14ac:dyDescent="0.35">
      <c r="A213" s="34"/>
      <c r="B213" s="406" t="s">
        <v>132</v>
      </c>
      <c r="C213" s="407"/>
      <c r="D213" s="408"/>
      <c r="E213" s="50" t="s">
        <v>130</v>
      </c>
      <c r="F213" s="51" t="s">
        <v>121</v>
      </c>
      <c r="G213" s="19"/>
      <c r="H213" s="20">
        <v>1</v>
      </c>
      <c r="I213" s="21">
        <f t="shared" si="27"/>
        <v>1</v>
      </c>
      <c r="J213" s="19"/>
      <c r="K213" s="20">
        <v>3</v>
      </c>
      <c r="L213" s="21">
        <f t="shared" si="28"/>
        <v>3</v>
      </c>
      <c r="M213" s="44"/>
      <c r="N213" s="44"/>
      <c r="O213" s="44"/>
    </row>
    <row r="214" spans="1:17" ht="19.2" customHeight="1" thickBot="1" x14ac:dyDescent="0.4">
      <c r="A214" s="34"/>
      <c r="B214" s="409" t="s">
        <v>133</v>
      </c>
      <c r="C214" s="410"/>
      <c r="D214" s="411"/>
      <c r="E214" s="52"/>
      <c r="F214" s="42"/>
      <c r="G214" s="24"/>
      <c r="H214" s="23"/>
      <c r="I214" s="21">
        <f t="shared" si="27"/>
        <v>0</v>
      </c>
      <c r="J214" s="24"/>
      <c r="K214" s="23"/>
      <c r="L214" s="21">
        <f t="shared" si="28"/>
        <v>0</v>
      </c>
      <c r="M214" s="53"/>
      <c r="N214" s="39"/>
      <c r="O214" s="44"/>
    </row>
    <row r="215" spans="1:17" ht="31.2" customHeight="1" thickBot="1" x14ac:dyDescent="0.35">
      <c r="A215" s="34"/>
      <c r="B215" s="433" t="s">
        <v>134</v>
      </c>
      <c r="C215" s="434"/>
      <c r="D215" s="435"/>
      <c r="E215" s="54" t="s">
        <v>135</v>
      </c>
      <c r="F215" s="55" t="s">
        <v>136</v>
      </c>
      <c r="G215" s="25">
        <v>4.5</v>
      </c>
      <c r="H215" s="26"/>
      <c r="I215" s="56">
        <f t="shared" si="27"/>
        <v>4.5</v>
      </c>
      <c r="J215" s="25">
        <v>4.5</v>
      </c>
      <c r="K215" s="26"/>
      <c r="L215" s="56">
        <f t="shared" si="28"/>
        <v>4.5</v>
      </c>
      <c r="M215" s="57"/>
      <c r="N215" s="57"/>
      <c r="O215" s="58"/>
    </row>
    <row r="216" spans="1:17" ht="31.5" customHeight="1" thickBot="1" x14ac:dyDescent="0.35">
      <c r="A216" s="34"/>
      <c r="B216" s="430" t="s">
        <v>137</v>
      </c>
      <c r="C216" s="431"/>
      <c r="D216" s="432"/>
      <c r="E216" s="43" t="s">
        <v>127</v>
      </c>
      <c r="F216" s="55" t="s">
        <v>136</v>
      </c>
      <c r="G216" s="25">
        <v>220</v>
      </c>
      <c r="H216" s="26"/>
      <c r="I216" s="56">
        <f t="shared" si="27"/>
        <v>220</v>
      </c>
      <c r="J216" s="25">
        <v>220</v>
      </c>
      <c r="K216" s="26"/>
      <c r="L216" s="56">
        <f t="shared" si="28"/>
        <v>220</v>
      </c>
      <c r="M216" s="57"/>
      <c r="N216" s="57"/>
      <c r="O216" s="58"/>
    </row>
    <row r="217" spans="1:17" ht="31.5" customHeight="1" thickBot="1" x14ac:dyDescent="0.35">
      <c r="A217" s="34"/>
      <c r="B217" s="415" t="s">
        <v>138</v>
      </c>
      <c r="C217" s="416"/>
      <c r="D217" s="417"/>
      <c r="E217" s="43" t="s">
        <v>124</v>
      </c>
      <c r="F217" s="49" t="s">
        <v>131</v>
      </c>
      <c r="G217" s="25">
        <v>4.8</v>
      </c>
      <c r="H217" s="26"/>
      <c r="I217" s="56">
        <v>4.8</v>
      </c>
      <c r="J217" s="25">
        <v>4.8</v>
      </c>
      <c r="K217" s="26"/>
      <c r="L217" s="56">
        <v>4.8</v>
      </c>
      <c r="M217" s="57"/>
      <c r="N217" s="57"/>
      <c r="O217" s="58"/>
    </row>
    <row r="218" spans="1:17" ht="23.4" customHeight="1" thickBot="1" x14ac:dyDescent="0.35">
      <c r="A218" s="34"/>
      <c r="B218" s="430" t="s">
        <v>139</v>
      </c>
      <c r="C218" s="431"/>
      <c r="D218" s="432"/>
      <c r="E218" s="43"/>
      <c r="F218" s="49" t="s">
        <v>131</v>
      </c>
      <c r="G218" s="28">
        <v>284</v>
      </c>
      <c r="H218" s="29"/>
      <c r="I218" s="21">
        <f t="shared" ref="I218:I221" si="29">G218+H218</f>
        <v>284</v>
      </c>
      <c r="J218" s="28">
        <v>284</v>
      </c>
      <c r="K218" s="29"/>
      <c r="L218" s="21">
        <f t="shared" ref="L218:L222" si="30">J218+K218</f>
        <v>284</v>
      </c>
      <c r="M218" s="59"/>
      <c r="N218" s="59"/>
      <c r="O218" s="44"/>
    </row>
    <row r="219" spans="1:17" ht="19.95" customHeight="1" thickBot="1" x14ac:dyDescent="0.35">
      <c r="A219" s="34"/>
      <c r="B219" s="430" t="s">
        <v>140</v>
      </c>
      <c r="C219" s="431"/>
      <c r="D219" s="432"/>
      <c r="E219" s="43" t="s">
        <v>120</v>
      </c>
      <c r="F219" s="55" t="s">
        <v>136</v>
      </c>
      <c r="G219" s="46"/>
      <c r="H219" s="20">
        <v>9500000</v>
      </c>
      <c r="I219" s="46">
        <f t="shared" si="29"/>
        <v>9500000</v>
      </c>
      <c r="J219" s="46"/>
      <c r="K219" s="46">
        <v>1200000</v>
      </c>
      <c r="L219" s="47">
        <f t="shared" si="30"/>
        <v>1200000</v>
      </c>
      <c r="M219" s="48"/>
      <c r="N219" s="48"/>
      <c r="O219" s="48"/>
    </row>
    <row r="220" spans="1:17" ht="17.25" customHeight="1" thickBot="1" x14ac:dyDescent="0.4">
      <c r="A220" s="34"/>
      <c r="B220" s="409" t="s">
        <v>141</v>
      </c>
      <c r="C220" s="410"/>
      <c r="D220" s="411"/>
      <c r="E220" s="53"/>
      <c r="F220" s="60"/>
      <c r="G220" s="24"/>
      <c r="H220" s="31"/>
      <c r="I220" s="21">
        <f t="shared" si="29"/>
        <v>0</v>
      </c>
      <c r="J220" s="24"/>
      <c r="K220" s="31"/>
      <c r="L220" s="21">
        <f t="shared" si="30"/>
        <v>0</v>
      </c>
      <c r="M220" s="53"/>
      <c r="N220" s="53"/>
      <c r="O220" s="44"/>
    </row>
    <row r="221" spans="1:17" ht="31.5" customHeight="1" thickBot="1" x14ac:dyDescent="0.35">
      <c r="A221" s="34"/>
      <c r="B221" s="430" t="s">
        <v>142</v>
      </c>
      <c r="C221" s="431"/>
      <c r="D221" s="432"/>
      <c r="E221" s="43" t="s">
        <v>143</v>
      </c>
      <c r="F221" s="61" t="s">
        <v>144</v>
      </c>
      <c r="G221" s="32">
        <v>22.6</v>
      </c>
      <c r="H221" s="33"/>
      <c r="I221" s="32">
        <f t="shared" si="29"/>
        <v>22.6</v>
      </c>
      <c r="J221" s="32">
        <v>21</v>
      </c>
      <c r="K221" s="33"/>
      <c r="L221" s="62">
        <f t="shared" si="30"/>
        <v>21</v>
      </c>
      <c r="M221" s="63"/>
      <c r="N221" s="63"/>
      <c r="O221" s="44"/>
    </row>
    <row r="222" spans="1:17" ht="31.5" customHeight="1" thickBot="1" x14ac:dyDescent="0.35">
      <c r="A222" s="64"/>
      <c r="B222" s="430" t="s">
        <v>145</v>
      </c>
      <c r="C222" s="431"/>
      <c r="D222" s="432"/>
      <c r="E222" s="43" t="s">
        <v>143</v>
      </c>
      <c r="F222" s="61" t="s">
        <v>136</v>
      </c>
      <c r="G222" s="65"/>
      <c r="H222" s="66"/>
      <c r="I222" s="67"/>
      <c r="J222" s="65">
        <v>100</v>
      </c>
      <c r="K222" s="66"/>
      <c r="L222" s="68">
        <f t="shared" si="30"/>
        <v>100</v>
      </c>
      <c r="M222" s="63"/>
      <c r="N222" s="63"/>
      <c r="O222" s="44"/>
    </row>
    <row r="223" spans="1:17" ht="18" customHeight="1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1:17" ht="15.75" customHeight="1" x14ac:dyDescent="0.3">
      <c r="A224" s="309" t="s">
        <v>147</v>
      </c>
      <c r="B224" s="309"/>
      <c r="C224" s="309"/>
      <c r="D224" s="309"/>
      <c r="E224" s="309"/>
      <c r="F224" s="309"/>
      <c r="G224" s="309"/>
      <c r="H224" s="309"/>
      <c r="I224" s="309"/>
      <c r="J224" s="309"/>
      <c r="K224" s="309"/>
      <c r="L224" s="309"/>
      <c r="M224" s="309"/>
      <c r="N224" s="309"/>
      <c r="O224" s="69"/>
      <c r="P224" s="70"/>
      <c r="Q224" s="70"/>
    </row>
    <row r="225" spans="1:25" ht="16.5" customHeight="1" thickBot="1" x14ac:dyDescent="0.35">
      <c r="A225" s="175"/>
      <c r="C225" s="79"/>
      <c r="K225" s="328" t="s">
        <v>35</v>
      </c>
      <c r="L225" s="328"/>
      <c r="M225" s="79"/>
      <c r="N225" s="79"/>
      <c r="O225" s="73"/>
      <c r="P225" s="86"/>
      <c r="Q225" s="86"/>
      <c r="R225" s="79"/>
      <c r="S225" s="79"/>
      <c r="T225" s="79"/>
      <c r="U225" s="79"/>
      <c r="V225" s="79"/>
      <c r="W225" s="79"/>
      <c r="X225" s="79"/>
    </row>
    <row r="226" spans="1:25" ht="30.75" customHeight="1" thickBot="1" x14ac:dyDescent="0.35">
      <c r="A226" s="440" t="s">
        <v>37</v>
      </c>
      <c r="B226" s="384"/>
      <c r="C226" s="366" t="s">
        <v>38</v>
      </c>
      <c r="D226" s="443"/>
      <c r="E226" s="365" t="s">
        <v>39</v>
      </c>
      <c r="F226" s="366"/>
      <c r="G226" s="439" t="s">
        <v>66</v>
      </c>
      <c r="H226" s="366"/>
      <c r="I226" s="439" t="s">
        <v>61</v>
      </c>
      <c r="J226" s="366"/>
      <c r="K226" s="439" t="s">
        <v>62</v>
      </c>
      <c r="L226" s="366"/>
      <c r="M226" s="74"/>
      <c r="N226" s="74"/>
      <c r="O226" s="72"/>
      <c r="P226" s="86"/>
      <c r="Q226" s="86"/>
      <c r="R226" s="71"/>
      <c r="S226" s="71"/>
      <c r="T226" s="71"/>
      <c r="U226" s="373"/>
      <c r="V226" s="373"/>
      <c r="W226" s="373"/>
      <c r="X226" s="373"/>
      <c r="Y226" s="73"/>
    </row>
    <row r="227" spans="1:25" ht="15.75" customHeight="1" x14ac:dyDescent="0.3">
      <c r="A227" s="441"/>
      <c r="B227" s="385"/>
      <c r="C227" s="206" t="s">
        <v>41</v>
      </c>
      <c r="D227" s="206" t="s">
        <v>42</v>
      </c>
      <c r="E227" s="71" t="s">
        <v>41</v>
      </c>
      <c r="F227" s="221" t="s">
        <v>42</v>
      </c>
      <c r="G227" s="221" t="s">
        <v>41</v>
      </c>
      <c r="H227" s="221" t="s">
        <v>42</v>
      </c>
      <c r="I227" s="221" t="s">
        <v>41</v>
      </c>
      <c r="J227" s="221" t="s">
        <v>42</v>
      </c>
      <c r="K227" s="221" t="s">
        <v>41</v>
      </c>
      <c r="L227" s="222" t="s">
        <v>42</v>
      </c>
      <c r="M227" s="74"/>
      <c r="N227" s="74"/>
      <c r="O227" s="72"/>
      <c r="R227" s="74"/>
      <c r="S227" s="74"/>
      <c r="T227" s="74"/>
      <c r="U227" s="74"/>
      <c r="V227" s="74"/>
      <c r="W227" s="74"/>
      <c r="X227" s="74"/>
      <c r="Y227" s="438"/>
    </row>
    <row r="228" spans="1:25" ht="15.75" customHeight="1" thickBot="1" x14ac:dyDescent="0.35">
      <c r="A228" s="442"/>
      <c r="B228" s="386"/>
      <c r="C228" s="78" t="s">
        <v>45</v>
      </c>
      <c r="D228" s="78" t="s">
        <v>45</v>
      </c>
      <c r="E228" s="211" t="s">
        <v>45</v>
      </c>
      <c r="F228" s="200" t="s">
        <v>45</v>
      </c>
      <c r="G228" s="200" t="s">
        <v>45</v>
      </c>
      <c r="H228" s="200" t="s">
        <v>45</v>
      </c>
      <c r="I228" s="200" t="s">
        <v>45</v>
      </c>
      <c r="J228" s="200" t="s">
        <v>45</v>
      </c>
      <c r="K228" s="200" t="s">
        <v>45</v>
      </c>
      <c r="L228" s="223" t="s">
        <v>45</v>
      </c>
      <c r="M228" s="74"/>
      <c r="N228" s="74"/>
      <c r="O228" s="72"/>
      <c r="P228" s="72"/>
      <c r="Q228" s="72"/>
      <c r="R228" s="74"/>
      <c r="S228" s="74"/>
      <c r="T228" s="74"/>
      <c r="U228" s="74"/>
      <c r="V228" s="74"/>
      <c r="W228" s="74"/>
      <c r="X228" s="74"/>
      <c r="Y228" s="438"/>
    </row>
    <row r="229" spans="1:25" ht="16.2" thickBot="1" x14ac:dyDescent="0.35">
      <c r="A229" s="439">
        <v>1</v>
      </c>
      <c r="B229" s="366"/>
      <c r="C229" s="76">
        <v>3</v>
      </c>
      <c r="D229" s="76">
        <v>4</v>
      </c>
      <c r="E229" s="224">
        <v>5</v>
      </c>
      <c r="F229" s="225">
        <v>6</v>
      </c>
      <c r="G229" s="225">
        <v>7</v>
      </c>
      <c r="H229" s="225">
        <v>8</v>
      </c>
      <c r="I229" s="225">
        <v>9</v>
      </c>
      <c r="J229" s="225">
        <v>10</v>
      </c>
      <c r="K229" s="225">
        <v>11</v>
      </c>
      <c r="L229" s="76">
        <v>12</v>
      </c>
      <c r="M229" s="74"/>
      <c r="N229" s="74"/>
      <c r="O229" s="72"/>
      <c r="P229" s="72"/>
      <c r="Q229" s="72"/>
      <c r="R229" s="74"/>
      <c r="S229" s="74"/>
      <c r="T229" s="74"/>
      <c r="U229" s="74"/>
      <c r="V229" s="74"/>
      <c r="W229" s="74"/>
      <c r="X229" s="74"/>
      <c r="Y229" s="73"/>
    </row>
    <row r="230" spans="1:25" ht="16.5" customHeight="1" thickBot="1" x14ac:dyDescent="0.35">
      <c r="A230" s="439"/>
      <c r="B230" s="366"/>
      <c r="C230" s="2">
        <f>C74</f>
        <v>33251589</v>
      </c>
      <c r="D230" s="2">
        <f>D74</f>
        <v>0</v>
      </c>
      <c r="E230" s="2">
        <f>G74</f>
        <v>12286800</v>
      </c>
      <c r="F230" s="2">
        <f>H74</f>
        <v>0</v>
      </c>
      <c r="G230" s="2">
        <f>K74</f>
        <v>0</v>
      </c>
      <c r="H230" s="226"/>
      <c r="I230" s="227">
        <f>G110</f>
        <v>0</v>
      </c>
      <c r="J230" s="227"/>
      <c r="K230" s="227">
        <f>K110</f>
        <v>0</v>
      </c>
      <c r="L230" s="228"/>
      <c r="M230" s="74"/>
      <c r="N230" s="74"/>
      <c r="O230" s="72"/>
      <c r="P230" s="72"/>
      <c r="Q230" s="72"/>
      <c r="R230" s="74"/>
      <c r="S230" s="74"/>
      <c r="T230" s="74"/>
      <c r="U230" s="74"/>
      <c r="V230" s="74"/>
      <c r="W230" s="74"/>
      <c r="X230" s="74"/>
      <c r="Y230" s="73"/>
    </row>
    <row r="231" spans="1:25" ht="16.2" thickBot="1" x14ac:dyDescent="0.35">
      <c r="A231" s="439"/>
      <c r="B231" s="366"/>
      <c r="C231" s="146"/>
      <c r="D231" s="146"/>
      <c r="E231" s="227"/>
      <c r="F231" s="227"/>
      <c r="G231" s="227"/>
      <c r="H231" s="226"/>
      <c r="I231" s="227"/>
      <c r="J231" s="227"/>
      <c r="K231" s="227"/>
      <c r="L231" s="228"/>
      <c r="M231" s="74"/>
      <c r="N231" s="74"/>
      <c r="O231" s="72"/>
      <c r="P231" s="72"/>
      <c r="Q231" s="72"/>
      <c r="R231" s="74"/>
      <c r="S231" s="74"/>
      <c r="T231" s="74"/>
      <c r="U231" s="74"/>
      <c r="V231" s="74"/>
      <c r="W231" s="74"/>
      <c r="X231" s="74"/>
      <c r="Y231" s="73"/>
    </row>
    <row r="232" spans="1:25" ht="16.2" thickBot="1" x14ac:dyDescent="0.35">
      <c r="A232" s="439" t="s">
        <v>59</v>
      </c>
      <c r="B232" s="366"/>
      <c r="C232" s="146">
        <f>C230</f>
        <v>33251589</v>
      </c>
      <c r="D232" s="146">
        <f t="shared" ref="D232:L232" si="31">D230</f>
        <v>0</v>
      </c>
      <c r="E232" s="146">
        <f t="shared" si="31"/>
        <v>12286800</v>
      </c>
      <c r="F232" s="146">
        <f t="shared" si="31"/>
        <v>0</v>
      </c>
      <c r="G232" s="146">
        <f t="shared" si="31"/>
        <v>0</v>
      </c>
      <c r="H232" s="228">
        <f t="shared" si="31"/>
        <v>0</v>
      </c>
      <c r="I232" s="146">
        <f t="shared" si="31"/>
        <v>0</v>
      </c>
      <c r="J232" s="146">
        <f t="shared" si="31"/>
        <v>0</v>
      </c>
      <c r="K232" s="146">
        <f t="shared" si="31"/>
        <v>0</v>
      </c>
      <c r="L232" s="228">
        <f t="shared" si="31"/>
        <v>0</v>
      </c>
      <c r="M232" s="74"/>
      <c r="N232" s="74"/>
      <c r="O232" s="85"/>
      <c r="P232" s="72"/>
      <c r="Q232" s="72"/>
      <c r="R232" s="74"/>
      <c r="S232" s="74"/>
      <c r="T232" s="74"/>
      <c r="U232" s="74"/>
      <c r="V232" s="74"/>
      <c r="W232" s="74"/>
      <c r="X232" s="74"/>
      <c r="Y232" s="73"/>
    </row>
    <row r="233" spans="1:25" ht="41.4" customHeight="1" thickBot="1" x14ac:dyDescent="0.35">
      <c r="A233" s="444" t="s">
        <v>148</v>
      </c>
      <c r="B233" s="445"/>
      <c r="C233" s="228" t="s">
        <v>50</v>
      </c>
      <c r="D233" s="228"/>
      <c r="E233" s="226" t="s">
        <v>50</v>
      </c>
      <c r="F233" s="226"/>
      <c r="G233" s="226" t="s">
        <v>50</v>
      </c>
      <c r="H233" s="226"/>
      <c r="I233" s="226" t="s">
        <v>50</v>
      </c>
      <c r="J233" s="226"/>
      <c r="K233" s="226" t="s">
        <v>50</v>
      </c>
      <c r="L233" s="228"/>
      <c r="M233" s="74"/>
      <c r="N233" s="74"/>
      <c r="O233" s="14"/>
      <c r="P233" s="229"/>
      <c r="Q233" s="229"/>
      <c r="R233" s="74"/>
      <c r="S233" s="74"/>
      <c r="T233" s="74"/>
      <c r="U233" s="74"/>
      <c r="V233" s="74"/>
      <c r="W233" s="74"/>
      <c r="X233" s="74"/>
      <c r="Y233" s="73"/>
    </row>
    <row r="234" spans="1:25" ht="15.6" x14ac:dyDescent="0.3">
      <c r="A234" s="74"/>
      <c r="B234" s="230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69"/>
      <c r="P234" s="69"/>
      <c r="Q234" s="69"/>
      <c r="R234" s="74"/>
      <c r="S234" s="74"/>
      <c r="T234" s="74"/>
      <c r="U234" s="74"/>
      <c r="V234" s="74"/>
      <c r="W234" s="74"/>
      <c r="X234" s="74"/>
      <c r="Y234" s="73"/>
    </row>
    <row r="235" spans="1:25" ht="25.5" customHeight="1" x14ac:dyDescent="0.3">
      <c r="A235" s="309" t="s">
        <v>149</v>
      </c>
      <c r="B235" s="309"/>
      <c r="C235" s="309"/>
      <c r="D235" s="309"/>
      <c r="E235" s="309"/>
      <c r="F235" s="309"/>
      <c r="G235" s="309"/>
      <c r="H235" s="309"/>
      <c r="I235" s="309"/>
      <c r="J235" s="309"/>
      <c r="K235" s="309"/>
      <c r="L235" s="309"/>
      <c r="M235" s="309"/>
      <c r="N235" s="309"/>
      <c r="O235" s="14"/>
      <c r="P235" s="73"/>
      <c r="Q235" s="73"/>
      <c r="R235" s="86"/>
      <c r="S235" s="86"/>
      <c r="T235" s="86"/>
      <c r="U235" s="86"/>
      <c r="V235" s="86"/>
      <c r="W235" s="86"/>
      <c r="X235" s="86"/>
      <c r="Y235" s="86"/>
    </row>
    <row r="236" spans="1:25" ht="16.2" thickBo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73"/>
      <c r="P236" s="72"/>
      <c r="Q236" s="72"/>
      <c r="R236" s="86"/>
      <c r="S236" s="86"/>
      <c r="T236" s="86"/>
      <c r="U236" s="86"/>
      <c r="V236" s="86"/>
      <c r="W236" s="86"/>
      <c r="X236" s="86"/>
      <c r="Y236" s="86"/>
    </row>
    <row r="237" spans="1:25" ht="16.5" customHeight="1" thickBot="1" x14ac:dyDescent="0.35">
      <c r="A237" s="446" t="s">
        <v>150</v>
      </c>
      <c r="B237" s="449" t="s">
        <v>151</v>
      </c>
      <c r="C237" s="439" t="s">
        <v>38</v>
      </c>
      <c r="D237" s="365"/>
      <c r="E237" s="365"/>
      <c r="F237" s="366"/>
      <c r="G237" s="451" t="s">
        <v>152</v>
      </c>
      <c r="H237" s="452"/>
      <c r="I237" s="452"/>
      <c r="J237" s="453"/>
      <c r="K237" s="454" t="s">
        <v>153</v>
      </c>
      <c r="L237" s="455"/>
      <c r="M237" s="373"/>
      <c r="N237" s="373"/>
      <c r="O237" s="71"/>
      <c r="P237" s="72"/>
      <c r="Q237" s="72"/>
      <c r="R237" s="71"/>
      <c r="S237" s="71"/>
      <c r="T237" s="373"/>
      <c r="U237" s="373"/>
      <c r="V237" s="373"/>
      <c r="W237" s="373"/>
      <c r="X237" s="373"/>
      <c r="Y237" s="73"/>
    </row>
    <row r="238" spans="1:25" ht="15" customHeight="1" x14ac:dyDescent="0.3">
      <c r="A238" s="447"/>
      <c r="B238" s="373"/>
      <c r="C238" s="440" t="s">
        <v>108</v>
      </c>
      <c r="D238" s="384"/>
      <c r="E238" s="440" t="s">
        <v>109</v>
      </c>
      <c r="F238" s="384"/>
      <c r="G238" s="440" t="s">
        <v>108</v>
      </c>
      <c r="H238" s="384"/>
      <c r="I238" s="440" t="s">
        <v>109</v>
      </c>
      <c r="J238" s="384"/>
      <c r="K238" s="456" t="s">
        <v>108</v>
      </c>
      <c r="L238" s="456" t="s">
        <v>154</v>
      </c>
      <c r="M238" s="459"/>
      <c r="N238" s="459"/>
      <c r="O238" s="459"/>
      <c r="P238" s="72"/>
      <c r="Q238" s="72"/>
      <c r="R238" s="373"/>
      <c r="S238" s="373"/>
      <c r="T238" s="71"/>
      <c r="U238" s="71"/>
      <c r="V238" s="373"/>
      <c r="W238" s="373"/>
      <c r="X238" s="71"/>
      <c r="Y238" s="438"/>
    </row>
    <row r="239" spans="1:25" ht="15.75" customHeight="1" thickBot="1" x14ac:dyDescent="0.35">
      <c r="A239" s="447"/>
      <c r="B239" s="373"/>
      <c r="C239" s="442"/>
      <c r="D239" s="386"/>
      <c r="E239" s="442"/>
      <c r="F239" s="386"/>
      <c r="G239" s="442"/>
      <c r="H239" s="386"/>
      <c r="I239" s="442"/>
      <c r="J239" s="386"/>
      <c r="K239" s="457"/>
      <c r="L239" s="457"/>
      <c r="M239" s="459"/>
      <c r="N239" s="459"/>
      <c r="O239" s="459"/>
      <c r="P239" s="72"/>
      <c r="Q239" s="72"/>
      <c r="R239" s="373"/>
      <c r="S239" s="373"/>
      <c r="T239" s="71"/>
      <c r="U239" s="71"/>
      <c r="V239" s="373"/>
      <c r="W239" s="373"/>
      <c r="X239" s="71"/>
      <c r="Y239" s="438"/>
    </row>
    <row r="240" spans="1:25" ht="15.75" customHeight="1" x14ac:dyDescent="0.3">
      <c r="A240" s="447"/>
      <c r="B240" s="373"/>
      <c r="C240" s="221" t="s">
        <v>155</v>
      </c>
      <c r="D240" s="221" t="s">
        <v>156</v>
      </c>
      <c r="E240" s="206" t="s">
        <v>155</v>
      </c>
      <c r="F240" s="231" t="s">
        <v>156</v>
      </c>
      <c r="G240" s="206" t="s">
        <v>155</v>
      </c>
      <c r="H240" s="231" t="s">
        <v>156</v>
      </c>
      <c r="I240" s="206" t="s">
        <v>155</v>
      </c>
      <c r="J240" s="206" t="s">
        <v>156</v>
      </c>
      <c r="K240" s="457"/>
      <c r="L240" s="457"/>
      <c r="M240" s="459"/>
      <c r="N240" s="459"/>
      <c r="O240" s="459"/>
      <c r="P240" s="72"/>
      <c r="Q240" s="72"/>
      <c r="R240" s="74"/>
      <c r="S240" s="74"/>
      <c r="T240" s="75"/>
      <c r="U240" s="71"/>
      <c r="V240" s="75"/>
      <c r="W240" s="75"/>
      <c r="X240" s="71"/>
      <c r="Y240" s="438"/>
    </row>
    <row r="241" spans="1:25" ht="15.75" customHeight="1" thickBot="1" x14ac:dyDescent="0.35">
      <c r="A241" s="448"/>
      <c r="B241" s="450"/>
      <c r="C241" s="221" t="s">
        <v>157</v>
      </c>
      <c r="D241" s="221" t="s">
        <v>158</v>
      </c>
      <c r="E241" s="78" t="s">
        <v>157</v>
      </c>
      <c r="F241" s="232" t="s">
        <v>158</v>
      </c>
      <c r="G241" s="78" t="s">
        <v>157</v>
      </c>
      <c r="H241" s="232" t="s">
        <v>158</v>
      </c>
      <c r="I241" s="78" t="s">
        <v>157</v>
      </c>
      <c r="J241" s="233" t="s">
        <v>158</v>
      </c>
      <c r="K241" s="458"/>
      <c r="L241" s="458"/>
      <c r="M241" s="459"/>
      <c r="N241" s="459"/>
      <c r="O241" s="459"/>
      <c r="P241" s="72"/>
      <c r="Q241" s="72"/>
      <c r="R241" s="75"/>
      <c r="S241" s="75"/>
      <c r="T241" s="75"/>
      <c r="U241" s="75"/>
      <c r="V241" s="75"/>
      <c r="W241" s="75"/>
      <c r="X241" s="75"/>
      <c r="Y241" s="438"/>
    </row>
    <row r="242" spans="1:25" ht="16.2" thickBot="1" x14ac:dyDescent="0.35">
      <c r="A242" s="76">
        <v>1</v>
      </c>
      <c r="B242" s="77">
        <v>2</v>
      </c>
      <c r="C242" s="234">
        <v>3</v>
      </c>
      <c r="D242" s="76">
        <v>4</v>
      </c>
      <c r="E242" s="78">
        <v>5</v>
      </c>
      <c r="F242" s="78">
        <v>6</v>
      </c>
      <c r="G242" s="78">
        <v>7</v>
      </c>
      <c r="H242" s="78">
        <v>8</v>
      </c>
      <c r="I242" s="78">
        <v>9</v>
      </c>
      <c r="J242" s="78">
        <v>10</v>
      </c>
      <c r="K242" s="78">
        <v>11</v>
      </c>
      <c r="L242" s="78">
        <v>12</v>
      </c>
      <c r="M242" s="71"/>
      <c r="N242" s="71"/>
      <c r="O242" s="71"/>
      <c r="P242" s="72"/>
      <c r="Q242" s="72"/>
      <c r="R242" s="74"/>
      <c r="S242" s="74"/>
      <c r="T242" s="79"/>
      <c r="U242" s="79"/>
      <c r="V242" s="79"/>
      <c r="W242" s="74"/>
      <c r="X242" s="79"/>
      <c r="Y242" s="73"/>
    </row>
    <row r="243" spans="1:25" ht="16.5" customHeight="1" thickBot="1" x14ac:dyDescent="0.35">
      <c r="A243" s="80"/>
      <c r="B243" s="81" t="s">
        <v>159</v>
      </c>
      <c r="C243" s="235">
        <v>122.5</v>
      </c>
      <c r="D243" s="236">
        <v>121</v>
      </c>
      <c r="E243" s="82">
        <v>4.5</v>
      </c>
      <c r="F243" s="82">
        <v>4.5</v>
      </c>
      <c r="G243" s="82">
        <v>122.5</v>
      </c>
      <c r="H243" s="82">
        <v>122.5</v>
      </c>
      <c r="I243" s="82">
        <v>0.5</v>
      </c>
      <c r="J243" s="82">
        <v>0.5</v>
      </c>
      <c r="K243" s="82">
        <v>119</v>
      </c>
      <c r="L243" s="82">
        <v>0.5</v>
      </c>
      <c r="M243" s="83"/>
      <c r="N243" s="83"/>
      <c r="O243" s="83"/>
      <c r="P243" s="72"/>
      <c r="Q243" s="72"/>
      <c r="R243" s="74"/>
      <c r="S243" s="74"/>
      <c r="T243" s="79"/>
      <c r="U243" s="79"/>
      <c r="V243" s="79"/>
      <c r="W243" s="74"/>
      <c r="X243" s="79"/>
      <c r="Y243" s="73"/>
    </row>
    <row r="244" spans="1:25" ht="16.5" customHeight="1" thickBot="1" x14ac:dyDescent="0.35">
      <c r="A244" s="80"/>
      <c r="B244" s="84" t="s">
        <v>160</v>
      </c>
      <c r="C244" s="236">
        <v>217</v>
      </c>
      <c r="D244" s="236">
        <v>216</v>
      </c>
      <c r="E244" s="82">
        <v>0.75</v>
      </c>
      <c r="F244" s="82">
        <v>0.5</v>
      </c>
      <c r="G244" s="82">
        <v>217</v>
      </c>
      <c r="H244" s="82">
        <v>217</v>
      </c>
      <c r="I244" s="82">
        <v>0.75</v>
      </c>
      <c r="J244" s="82">
        <v>0.75</v>
      </c>
      <c r="K244" s="82">
        <v>199</v>
      </c>
      <c r="L244" s="82">
        <v>0.75</v>
      </c>
      <c r="M244" s="83"/>
      <c r="N244" s="83"/>
      <c r="O244" s="83"/>
      <c r="P244" s="85"/>
      <c r="Q244" s="85"/>
      <c r="R244" s="74"/>
      <c r="S244" s="74"/>
      <c r="T244" s="79"/>
      <c r="U244" s="79"/>
      <c r="V244" s="79"/>
      <c r="W244" s="74"/>
      <c r="X244" s="79"/>
      <c r="Y244" s="73"/>
    </row>
    <row r="245" spans="1:25" ht="16.5" customHeight="1" thickBot="1" x14ac:dyDescent="0.35">
      <c r="A245" s="80"/>
      <c r="B245" s="81" t="s">
        <v>161</v>
      </c>
      <c r="C245" s="236">
        <v>107</v>
      </c>
      <c r="D245" s="236">
        <v>107</v>
      </c>
      <c r="E245" s="82">
        <v>0.5</v>
      </c>
      <c r="F245" s="82">
        <v>0.25</v>
      </c>
      <c r="G245" s="82">
        <v>107</v>
      </c>
      <c r="H245" s="82">
        <v>107</v>
      </c>
      <c r="I245" s="82">
        <v>0.5</v>
      </c>
      <c r="J245" s="82">
        <v>0.5</v>
      </c>
      <c r="K245" s="82">
        <v>80.5</v>
      </c>
      <c r="L245" s="82">
        <v>0.5</v>
      </c>
      <c r="M245" s="83"/>
      <c r="N245" s="83"/>
      <c r="O245" s="83"/>
      <c r="P245" s="86"/>
      <c r="Q245" s="86"/>
      <c r="R245" s="74"/>
      <c r="S245" s="74"/>
      <c r="T245" s="79"/>
      <c r="U245" s="79"/>
      <c r="V245" s="79"/>
      <c r="W245" s="74"/>
      <c r="X245" s="79"/>
      <c r="Y245" s="73"/>
    </row>
    <row r="246" spans="1:25" ht="16.2" thickBot="1" x14ac:dyDescent="0.35">
      <c r="A246" s="80"/>
      <c r="B246" s="84" t="s">
        <v>162</v>
      </c>
      <c r="C246" s="237">
        <v>103</v>
      </c>
      <c r="D246" s="238">
        <v>101.5</v>
      </c>
      <c r="E246" s="82">
        <v>0</v>
      </c>
      <c r="F246" s="82">
        <v>0</v>
      </c>
      <c r="G246" s="82">
        <v>103</v>
      </c>
      <c r="H246" s="82">
        <v>98</v>
      </c>
      <c r="I246" s="82">
        <v>0</v>
      </c>
      <c r="J246" s="82">
        <v>0</v>
      </c>
      <c r="K246" s="82">
        <v>89.75</v>
      </c>
      <c r="L246" s="82">
        <v>0</v>
      </c>
      <c r="M246" s="83"/>
      <c r="N246" s="83"/>
      <c r="O246" s="83"/>
      <c r="P246" s="69"/>
      <c r="Q246" s="69"/>
      <c r="R246" s="74"/>
      <c r="S246" s="74"/>
      <c r="T246" s="79"/>
      <c r="U246" s="79"/>
      <c r="V246" s="79"/>
      <c r="W246" s="74"/>
      <c r="X246" s="79"/>
      <c r="Y246" s="73"/>
    </row>
    <row r="247" spans="1:25" ht="16.5" customHeight="1" thickBot="1" x14ac:dyDescent="0.35">
      <c r="A247" s="80"/>
      <c r="B247" s="87" t="s">
        <v>163</v>
      </c>
      <c r="C247" s="102">
        <f t="shared" ref="C247:L247" si="32">SUM(C243:C246)</f>
        <v>549.5</v>
      </c>
      <c r="D247" s="102">
        <f t="shared" si="32"/>
        <v>545.5</v>
      </c>
      <c r="E247" s="88">
        <f t="shared" si="32"/>
        <v>5.75</v>
      </c>
      <c r="F247" s="88">
        <f t="shared" si="32"/>
        <v>5.25</v>
      </c>
      <c r="G247" s="88">
        <f t="shared" si="32"/>
        <v>549.5</v>
      </c>
      <c r="H247" s="88">
        <f t="shared" si="32"/>
        <v>544.5</v>
      </c>
      <c r="I247" s="88">
        <f t="shared" si="32"/>
        <v>1.75</v>
      </c>
      <c r="J247" s="88">
        <f t="shared" si="32"/>
        <v>1.75</v>
      </c>
      <c r="K247" s="88">
        <f t="shared" si="32"/>
        <v>488.25</v>
      </c>
      <c r="L247" s="88">
        <f t="shared" si="32"/>
        <v>1.75</v>
      </c>
      <c r="M247" s="89"/>
      <c r="N247" s="90"/>
      <c r="O247" s="89"/>
      <c r="P247" s="86"/>
      <c r="Q247" s="86"/>
      <c r="R247" s="74"/>
      <c r="S247" s="74"/>
      <c r="T247" s="79"/>
      <c r="U247" s="79"/>
      <c r="V247" s="79"/>
      <c r="W247" s="74"/>
      <c r="X247" s="79"/>
      <c r="Y247" s="73"/>
    </row>
    <row r="248" spans="1:25" ht="41.4" customHeight="1" thickBot="1" x14ac:dyDescent="0.35">
      <c r="A248" s="80"/>
      <c r="B248" s="91" t="s">
        <v>164</v>
      </c>
      <c r="C248" s="76" t="s">
        <v>50</v>
      </c>
      <c r="D248" s="76" t="s">
        <v>50</v>
      </c>
      <c r="E248" s="76"/>
      <c r="F248" s="76"/>
      <c r="G248" s="76" t="s">
        <v>50</v>
      </c>
      <c r="H248" s="76" t="s">
        <v>50</v>
      </c>
      <c r="I248" s="76"/>
      <c r="J248" s="76"/>
      <c r="K248" s="76" t="s">
        <v>50</v>
      </c>
      <c r="L248" s="92"/>
      <c r="M248" s="71"/>
      <c r="N248" s="71"/>
      <c r="O248" s="71"/>
      <c r="P248" s="73"/>
      <c r="Q248" s="73"/>
      <c r="R248" s="74"/>
      <c r="S248" s="74"/>
      <c r="T248" s="79"/>
      <c r="U248" s="79"/>
      <c r="V248" s="79"/>
      <c r="W248" s="74"/>
      <c r="X248" s="79"/>
      <c r="Y248" s="73"/>
    </row>
    <row r="249" spans="1:25" ht="15.6" customHeight="1" thickBot="1" x14ac:dyDescent="0.35">
      <c r="A249" s="74"/>
      <c r="B249" s="93"/>
      <c r="C249" s="71"/>
      <c r="D249" s="71"/>
      <c r="E249" s="71"/>
      <c r="F249" s="71"/>
      <c r="G249" s="71"/>
      <c r="H249" s="71"/>
      <c r="I249" s="71"/>
      <c r="J249" s="71"/>
      <c r="K249" s="71"/>
      <c r="L249" s="94"/>
      <c r="M249" s="71"/>
      <c r="N249" s="71"/>
      <c r="O249" s="71"/>
      <c r="P249" s="73"/>
      <c r="Q249" s="73"/>
      <c r="R249" s="74"/>
      <c r="S249" s="74"/>
      <c r="T249" s="79"/>
      <c r="U249" s="79"/>
      <c r="V249" s="79"/>
      <c r="W249" s="74"/>
      <c r="X249" s="79"/>
      <c r="Y249" s="73"/>
    </row>
    <row r="250" spans="1:25" ht="16.5" customHeight="1" thickBot="1" x14ac:dyDescent="0.35">
      <c r="A250" s="446" t="s">
        <v>150</v>
      </c>
      <c r="B250" s="449" t="s">
        <v>151</v>
      </c>
      <c r="C250" s="439" t="s">
        <v>165</v>
      </c>
      <c r="D250" s="366"/>
      <c r="E250" s="439" t="s">
        <v>166</v>
      </c>
      <c r="F250" s="366"/>
      <c r="G250" s="373"/>
      <c r="H250" s="373"/>
      <c r="I250" s="373"/>
      <c r="J250" s="373"/>
      <c r="K250" s="460"/>
      <c r="L250" s="460"/>
      <c r="M250" s="373"/>
      <c r="N250" s="373"/>
      <c r="O250" s="71"/>
      <c r="P250" s="72"/>
      <c r="Q250" s="72"/>
      <c r="R250" s="71"/>
      <c r="S250" s="71"/>
      <c r="T250" s="373"/>
      <c r="U250" s="373"/>
      <c r="V250" s="373"/>
      <c r="W250" s="373"/>
      <c r="X250" s="373"/>
      <c r="Y250" s="73"/>
    </row>
    <row r="251" spans="1:25" ht="15" customHeight="1" x14ac:dyDescent="0.3">
      <c r="A251" s="447"/>
      <c r="B251" s="373"/>
      <c r="C251" s="456" t="s">
        <v>108</v>
      </c>
      <c r="D251" s="456" t="s">
        <v>154</v>
      </c>
      <c r="E251" s="456" t="s">
        <v>108</v>
      </c>
      <c r="F251" s="456" t="s">
        <v>154</v>
      </c>
      <c r="G251" s="373"/>
      <c r="H251" s="373"/>
      <c r="I251" s="373"/>
      <c r="J251" s="373"/>
      <c r="K251" s="459"/>
      <c r="L251" s="459"/>
      <c r="M251" s="459"/>
      <c r="N251" s="459"/>
      <c r="O251" s="459"/>
      <c r="P251" s="72"/>
      <c r="Q251" s="72"/>
      <c r="R251" s="373"/>
      <c r="S251" s="373"/>
      <c r="T251" s="71"/>
      <c r="U251" s="71"/>
      <c r="V251" s="373"/>
      <c r="W251" s="373"/>
      <c r="X251" s="71"/>
      <c r="Y251" s="438"/>
    </row>
    <row r="252" spans="1:25" ht="15.75" customHeight="1" x14ac:dyDescent="0.3">
      <c r="A252" s="447"/>
      <c r="B252" s="373"/>
      <c r="C252" s="457"/>
      <c r="D252" s="457"/>
      <c r="E252" s="457"/>
      <c r="F252" s="457"/>
      <c r="G252" s="373"/>
      <c r="H252" s="373"/>
      <c r="I252" s="373"/>
      <c r="J252" s="373"/>
      <c r="K252" s="459"/>
      <c r="L252" s="459"/>
      <c r="M252" s="459"/>
      <c r="N252" s="459"/>
      <c r="O252" s="459"/>
      <c r="P252" s="72"/>
      <c r="Q252" s="72"/>
      <c r="R252" s="373"/>
      <c r="S252" s="373"/>
      <c r="T252" s="71"/>
      <c r="U252" s="71"/>
      <c r="V252" s="373"/>
      <c r="W252" s="373"/>
      <c r="X252" s="71"/>
      <c r="Y252" s="438"/>
    </row>
    <row r="253" spans="1:25" ht="15.75" customHeight="1" x14ac:dyDescent="0.3">
      <c r="A253" s="447"/>
      <c r="B253" s="373"/>
      <c r="C253" s="457"/>
      <c r="D253" s="457"/>
      <c r="E253" s="457"/>
      <c r="F253" s="457"/>
      <c r="G253" s="71"/>
      <c r="H253" s="71"/>
      <c r="I253" s="71"/>
      <c r="J253" s="71"/>
      <c r="K253" s="459"/>
      <c r="L253" s="459"/>
      <c r="M253" s="459"/>
      <c r="N253" s="459"/>
      <c r="O253" s="459"/>
      <c r="P253" s="72"/>
      <c r="Q253" s="72"/>
      <c r="R253" s="74"/>
      <c r="S253" s="74"/>
      <c r="T253" s="75"/>
      <c r="U253" s="71"/>
      <c r="V253" s="75"/>
      <c r="W253" s="75"/>
      <c r="X253" s="71"/>
      <c r="Y253" s="438"/>
    </row>
    <row r="254" spans="1:25" ht="15.75" customHeight="1" thickBot="1" x14ac:dyDescent="0.35">
      <c r="A254" s="448"/>
      <c r="B254" s="450"/>
      <c r="C254" s="458"/>
      <c r="D254" s="458"/>
      <c r="E254" s="458"/>
      <c r="F254" s="458"/>
      <c r="G254" s="71"/>
      <c r="H254" s="71"/>
      <c r="I254" s="71"/>
      <c r="J254" s="71"/>
      <c r="K254" s="459"/>
      <c r="L254" s="459"/>
      <c r="M254" s="459"/>
      <c r="N254" s="459"/>
      <c r="O254" s="459"/>
      <c r="P254" s="72"/>
      <c r="Q254" s="72"/>
      <c r="R254" s="75"/>
      <c r="S254" s="75"/>
      <c r="T254" s="75"/>
      <c r="U254" s="75"/>
      <c r="V254" s="75"/>
      <c r="W254" s="75"/>
      <c r="X254" s="75"/>
      <c r="Y254" s="438"/>
    </row>
    <row r="255" spans="1:25" ht="16.2" thickBot="1" x14ac:dyDescent="0.35">
      <c r="A255" s="76">
        <v>1</v>
      </c>
      <c r="B255" s="95">
        <v>2</v>
      </c>
      <c r="C255" s="78">
        <v>13</v>
      </c>
      <c r="D255" s="78">
        <v>14</v>
      </c>
      <c r="E255" s="78">
        <v>15</v>
      </c>
      <c r="F255" s="78">
        <v>16</v>
      </c>
      <c r="G255" s="71"/>
      <c r="H255" s="71"/>
      <c r="I255" s="71"/>
      <c r="J255" s="71"/>
      <c r="K255" s="71"/>
      <c r="L255" s="71"/>
      <c r="M255" s="71"/>
      <c r="N255" s="71"/>
      <c r="O255" s="71"/>
      <c r="P255" s="72"/>
      <c r="Q255" s="72"/>
      <c r="R255" s="74"/>
      <c r="S255" s="74"/>
      <c r="T255" s="79"/>
      <c r="U255" s="79"/>
      <c r="V255" s="79"/>
      <c r="W255" s="74"/>
      <c r="X255" s="79"/>
      <c r="Y255" s="73"/>
    </row>
    <row r="256" spans="1:25" ht="16.5" customHeight="1" thickBot="1" x14ac:dyDescent="0.35">
      <c r="A256" s="80"/>
      <c r="B256" s="96" t="s">
        <v>159</v>
      </c>
      <c r="C256" s="82">
        <v>119</v>
      </c>
      <c r="D256" s="82">
        <v>0.5</v>
      </c>
      <c r="E256" s="82">
        <v>119</v>
      </c>
      <c r="F256" s="82">
        <v>0.5</v>
      </c>
      <c r="G256" s="83"/>
      <c r="H256" s="83"/>
      <c r="I256" s="83"/>
      <c r="J256" s="83"/>
      <c r="K256" s="83"/>
      <c r="L256" s="83"/>
      <c r="M256" s="83"/>
      <c r="N256" s="83"/>
      <c r="O256" s="83"/>
      <c r="P256" s="72"/>
      <c r="Q256" s="72"/>
      <c r="R256" s="74"/>
      <c r="S256" s="74"/>
      <c r="T256" s="79"/>
      <c r="U256" s="79"/>
      <c r="V256" s="79"/>
      <c r="W256" s="74"/>
      <c r="X256" s="79"/>
      <c r="Y256" s="73"/>
    </row>
    <row r="257" spans="1:59" ht="16.5" customHeight="1" thickBot="1" x14ac:dyDescent="0.35">
      <c r="A257" s="80"/>
      <c r="B257" s="97" t="s">
        <v>160</v>
      </c>
      <c r="C257" s="82">
        <v>199</v>
      </c>
      <c r="D257" s="82">
        <v>0.75</v>
      </c>
      <c r="E257" s="82">
        <v>199</v>
      </c>
      <c r="F257" s="82">
        <v>0.75</v>
      </c>
      <c r="G257" s="83"/>
      <c r="H257" s="83"/>
      <c r="I257" s="83"/>
      <c r="J257" s="83"/>
      <c r="K257" s="83"/>
      <c r="L257" s="83"/>
      <c r="M257" s="83"/>
      <c r="N257" s="83"/>
      <c r="O257" s="83"/>
      <c r="P257" s="85"/>
      <c r="Q257" s="85"/>
      <c r="R257" s="74"/>
      <c r="S257" s="74"/>
      <c r="T257" s="79"/>
      <c r="U257" s="79"/>
      <c r="V257" s="79"/>
      <c r="W257" s="74"/>
      <c r="X257" s="79"/>
      <c r="Y257" s="73"/>
    </row>
    <row r="258" spans="1:59" ht="16.5" customHeight="1" thickBot="1" x14ac:dyDescent="0.35">
      <c r="A258" s="80"/>
      <c r="B258" s="96" t="s">
        <v>161</v>
      </c>
      <c r="C258" s="82">
        <v>80.5</v>
      </c>
      <c r="D258" s="82">
        <v>0.5</v>
      </c>
      <c r="E258" s="82">
        <v>80.5</v>
      </c>
      <c r="F258" s="82">
        <v>0.5</v>
      </c>
      <c r="G258" s="83"/>
      <c r="H258" s="83"/>
      <c r="I258" s="83"/>
      <c r="J258" s="83"/>
      <c r="K258" s="83"/>
      <c r="L258" s="83"/>
      <c r="M258" s="83"/>
      <c r="N258" s="83"/>
      <c r="O258" s="83"/>
      <c r="P258" s="86"/>
      <c r="Q258" s="86"/>
      <c r="R258" s="74"/>
      <c r="S258" s="74"/>
      <c r="T258" s="79"/>
      <c r="U258" s="79"/>
      <c r="V258" s="79"/>
      <c r="W258" s="74"/>
      <c r="X258" s="79"/>
      <c r="Y258" s="73"/>
    </row>
    <row r="259" spans="1:59" ht="16.2" thickBot="1" x14ac:dyDescent="0.35">
      <c r="A259" s="80"/>
      <c r="B259" s="97" t="s">
        <v>162</v>
      </c>
      <c r="C259" s="82">
        <v>89.75</v>
      </c>
      <c r="D259" s="82">
        <v>0</v>
      </c>
      <c r="E259" s="82">
        <v>89.75</v>
      </c>
      <c r="F259" s="82">
        <v>0</v>
      </c>
      <c r="G259" s="83"/>
      <c r="H259" s="83"/>
      <c r="I259" s="83"/>
      <c r="J259" s="83"/>
      <c r="K259" s="83"/>
      <c r="L259" s="83"/>
      <c r="M259" s="83"/>
      <c r="N259" s="83"/>
      <c r="O259" s="83"/>
      <c r="P259" s="69"/>
      <c r="Q259" s="69"/>
      <c r="R259" s="74"/>
      <c r="S259" s="74"/>
      <c r="T259" s="79"/>
      <c r="U259" s="79"/>
      <c r="V259" s="79"/>
      <c r="W259" s="74"/>
      <c r="X259" s="79"/>
      <c r="Y259" s="73"/>
    </row>
    <row r="260" spans="1:59" ht="16.5" customHeight="1" thickBot="1" x14ac:dyDescent="0.35">
      <c r="A260" s="80"/>
      <c r="B260" s="98" t="s">
        <v>163</v>
      </c>
      <c r="C260" s="99">
        <f>SUM(C256:C259)</f>
        <v>488.25</v>
      </c>
      <c r="D260" s="100">
        <f>SUM(D256:D259)</f>
        <v>1.75</v>
      </c>
      <c r="E260" s="101">
        <f>SUM(E256:E259)</f>
        <v>488.25</v>
      </c>
      <c r="F260" s="102">
        <f>SUM(F256:F259)</f>
        <v>1.75</v>
      </c>
      <c r="G260" s="90"/>
      <c r="H260" s="90"/>
      <c r="I260" s="90"/>
      <c r="J260" s="90"/>
      <c r="K260" s="90"/>
      <c r="L260" s="90"/>
      <c r="M260" s="89"/>
      <c r="N260" s="90"/>
      <c r="O260" s="89"/>
      <c r="P260" s="86"/>
      <c r="Q260" s="86"/>
      <c r="R260" s="74"/>
      <c r="S260" s="74"/>
      <c r="T260" s="79"/>
      <c r="U260" s="79"/>
      <c r="V260" s="79"/>
      <c r="W260" s="74"/>
      <c r="X260" s="79"/>
      <c r="Y260" s="73"/>
    </row>
    <row r="261" spans="1:59" ht="41.4" customHeight="1" thickBot="1" x14ac:dyDescent="0.35">
      <c r="A261" s="103"/>
      <c r="B261" s="104" t="s">
        <v>164</v>
      </c>
      <c r="C261" s="105" t="s">
        <v>50</v>
      </c>
      <c r="D261" s="106" t="s">
        <v>50</v>
      </c>
      <c r="E261" s="105" t="s">
        <v>50</v>
      </c>
      <c r="F261" s="106" t="s">
        <v>50</v>
      </c>
      <c r="G261" s="71"/>
      <c r="H261" s="71"/>
      <c r="I261" s="71"/>
      <c r="J261" s="71"/>
      <c r="K261" s="71"/>
      <c r="L261" s="94"/>
      <c r="M261" s="71"/>
      <c r="N261" s="71"/>
      <c r="O261" s="71"/>
      <c r="P261" s="73"/>
      <c r="Q261" s="73"/>
      <c r="R261" s="74"/>
      <c r="S261" s="74"/>
      <c r="T261" s="79"/>
      <c r="U261" s="79"/>
      <c r="V261" s="79"/>
      <c r="W261" s="74"/>
      <c r="X261" s="79"/>
      <c r="Y261" s="73"/>
    </row>
    <row r="262" spans="1:59" ht="9.6" customHeight="1" x14ac:dyDescent="0.3">
      <c r="A262" s="72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14"/>
      <c r="P262" s="74"/>
      <c r="Q262" s="74"/>
      <c r="R262" s="70"/>
      <c r="S262" s="70"/>
      <c r="T262" s="70"/>
      <c r="U262" s="70"/>
      <c r="V262" s="70"/>
      <c r="W262" s="70"/>
      <c r="X262" s="70"/>
      <c r="Y262" s="70"/>
    </row>
    <row r="263" spans="1:59" ht="15.75" customHeight="1" x14ac:dyDescent="0.3">
      <c r="A263" s="309" t="s">
        <v>167</v>
      </c>
      <c r="B263" s="309"/>
      <c r="C263" s="309"/>
      <c r="D263" s="309"/>
      <c r="E263" s="309"/>
      <c r="F263" s="309"/>
      <c r="G263" s="309"/>
      <c r="H263" s="309"/>
      <c r="I263" s="309"/>
      <c r="J263" s="309"/>
      <c r="K263" s="309"/>
      <c r="L263" s="309"/>
      <c r="M263" s="309"/>
      <c r="N263" s="309"/>
      <c r="O263" s="73"/>
      <c r="P263" s="74"/>
      <c r="Q263" s="74"/>
      <c r="R263" s="86"/>
      <c r="S263" s="86"/>
      <c r="T263" s="86"/>
      <c r="U263" s="86"/>
      <c r="V263" s="86"/>
      <c r="W263" s="86"/>
      <c r="X263" s="86"/>
      <c r="Y263" s="86"/>
    </row>
    <row r="264" spans="1:59" ht="23.25" customHeight="1" x14ac:dyDescent="0.3">
      <c r="A264" s="309" t="s">
        <v>168</v>
      </c>
      <c r="B264" s="309"/>
      <c r="C264" s="309"/>
      <c r="D264" s="309"/>
      <c r="E264" s="309"/>
      <c r="F264" s="309"/>
      <c r="G264" s="309"/>
      <c r="H264" s="309"/>
      <c r="I264" s="309"/>
      <c r="J264" s="309"/>
      <c r="K264" s="309"/>
      <c r="L264" s="309"/>
      <c r="M264" s="309"/>
      <c r="N264" s="309"/>
      <c r="O264" s="239"/>
      <c r="P264" s="74"/>
      <c r="Q264" s="74"/>
      <c r="R264" s="86"/>
      <c r="S264" s="86"/>
      <c r="T264" s="86"/>
      <c r="U264" s="86"/>
      <c r="V264" s="86"/>
      <c r="W264" s="86"/>
      <c r="X264" s="86"/>
      <c r="Y264" s="86"/>
    </row>
    <row r="265" spans="1:59" ht="16.95" customHeight="1" thickBot="1" x14ac:dyDescent="0.35">
      <c r="A265" s="175"/>
      <c r="L265" s="383" t="s">
        <v>35</v>
      </c>
      <c r="M265" s="383"/>
      <c r="N265" s="13" t="s">
        <v>169</v>
      </c>
      <c r="O265" s="239"/>
      <c r="P265" s="74"/>
      <c r="Q265" s="74"/>
    </row>
    <row r="266" spans="1:59" ht="22.95" customHeight="1" thickBot="1" x14ac:dyDescent="0.35">
      <c r="A266" s="391" t="s">
        <v>95</v>
      </c>
      <c r="B266" s="323" t="s">
        <v>170</v>
      </c>
      <c r="C266" s="321" t="s">
        <v>171</v>
      </c>
      <c r="D266" s="323"/>
      <c r="E266" s="344" t="s">
        <v>38</v>
      </c>
      <c r="F266" s="345"/>
      <c r="G266" s="346"/>
      <c r="H266" s="344" t="s">
        <v>39</v>
      </c>
      <c r="I266" s="345"/>
      <c r="J266" s="346"/>
      <c r="K266" s="344" t="s">
        <v>66</v>
      </c>
      <c r="L266" s="345"/>
      <c r="M266" s="346"/>
      <c r="N266" s="72"/>
      <c r="O266" s="239"/>
      <c r="P266" s="74"/>
      <c r="Q266" s="74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2"/>
      <c r="BG266" s="73"/>
    </row>
    <row r="267" spans="1:59" ht="48.75" customHeight="1" thickBot="1" x14ac:dyDescent="0.35">
      <c r="A267" s="393"/>
      <c r="B267" s="329"/>
      <c r="C267" s="327"/>
      <c r="D267" s="329"/>
      <c r="E267" s="107" t="s">
        <v>108</v>
      </c>
      <c r="F267" s="240" t="s">
        <v>109</v>
      </c>
      <c r="G267" s="241" t="s">
        <v>172</v>
      </c>
      <c r="H267" s="107" t="s">
        <v>108</v>
      </c>
      <c r="I267" s="240" t="s">
        <v>109</v>
      </c>
      <c r="J267" s="241" t="s">
        <v>173</v>
      </c>
      <c r="K267" s="107" t="s">
        <v>108</v>
      </c>
      <c r="L267" s="240" t="s">
        <v>109</v>
      </c>
      <c r="M267" s="241" t="s">
        <v>174</v>
      </c>
      <c r="N267" s="72"/>
      <c r="O267" s="239"/>
      <c r="P267" s="74"/>
      <c r="Q267" s="74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2"/>
      <c r="BG267" s="73"/>
    </row>
    <row r="268" spans="1:59" ht="16.2" thickBot="1" x14ac:dyDescent="0.35">
      <c r="A268" s="242">
        <v>1</v>
      </c>
      <c r="B268" s="241">
        <v>2</v>
      </c>
      <c r="C268" s="327">
        <v>3</v>
      </c>
      <c r="D268" s="329"/>
      <c r="E268" s="243">
        <v>4</v>
      </c>
      <c r="F268" s="40">
        <v>5</v>
      </c>
      <c r="G268" s="41">
        <v>6</v>
      </c>
      <c r="H268" s="40">
        <v>7</v>
      </c>
      <c r="I268" s="40">
        <v>8</v>
      </c>
      <c r="J268" s="41">
        <v>9</v>
      </c>
      <c r="K268" s="40">
        <v>10</v>
      </c>
      <c r="L268" s="40">
        <v>11</v>
      </c>
      <c r="M268" s="41">
        <v>12</v>
      </c>
      <c r="N268" s="72"/>
      <c r="O268" s="244"/>
      <c r="P268" s="74"/>
      <c r="Q268" s="74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2"/>
      <c r="BG268" s="73"/>
    </row>
    <row r="269" spans="1:59" ht="70.95" customHeight="1" thickBot="1" x14ac:dyDescent="0.35">
      <c r="A269" s="107">
        <v>1</v>
      </c>
      <c r="B269" s="245" t="s">
        <v>175</v>
      </c>
      <c r="C269" s="341" t="s">
        <v>176</v>
      </c>
      <c r="D269" s="343"/>
      <c r="E269" s="246"/>
      <c r="F269" s="247">
        <v>15400</v>
      </c>
      <c r="G269" s="247">
        <f>E269+F269</f>
        <v>15400</v>
      </c>
      <c r="H269" s="248"/>
      <c r="I269" s="249"/>
      <c r="J269" s="249">
        <f>H269+I269</f>
        <v>0</v>
      </c>
      <c r="K269" s="249"/>
      <c r="L269" s="250"/>
      <c r="M269" s="251"/>
      <c r="N269" s="72"/>
      <c r="O269" s="244"/>
      <c r="P269" s="74"/>
      <c r="Q269" s="74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2"/>
      <c r="BG269" s="73"/>
    </row>
    <row r="270" spans="1:59" ht="58.2" customHeight="1" thickBot="1" x14ac:dyDescent="0.35">
      <c r="A270" s="107">
        <v>2</v>
      </c>
      <c r="B270" s="108" t="s">
        <v>177</v>
      </c>
      <c r="C270" s="463" t="s">
        <v>178</v>
      </c>
      <c r="D270" s="464"/>
      <c r="E270" s="252">
        <v>7000</v>
      </c>
      <c r="F270" s="253">
        <v>0</v>
      </c>
      <c r="G270" s="110">
        <f>E270+F270</f>
        <v>7000</v>
      </c>
      <c r="H270" s="109">
        <v>0</v>
      </c>
      <c r="I270" s="110">
        <v>0</v>
      </c>
      <c r="J270" s="111">
        <f>H270+I270</f>
        <v>0</v>
      </c>
      <c r="K270" s="112">
        <v>0</v>
      </c>
      <c r="L270" s="110">
        <v>0</v>
      </c>
      <c r="M270" s="113">
        <v>0</v>
      </c>
      <c r="N270" s="254"/>
      <c r="O270" s="254"/>
      <c r="P270" s="74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3"/>
    </row>
    <row r="271" spans="1:59" ht="60" customHeight="1" thickBot="1" x14ac:dyDescent="0.35">
      <c r="A271" s="255">
        <v>3</v>
      </c>
      <c r="B271" s="245" t="s">
        <v>179</v>
      </c>
      <c r="C271" s="465" t="s">
        <v>180</v>
      </c>
      <c r="D271" s="356"/>
      <c r="E271" s="256"/>
      <c r="F271" s="256"/>
      <c r="G271" s="257">
        <f>E271+F271</f>
        <v>0</v>
      </c>
      <c r="H271" s="258">
        <v>7000</v>
      </c>
      <c r="I271" s="258"/>
      <c r="J271" s="258">
        <f>H271+I271</f>
        <v>7000</v>
      </c>
      <c r="K271" s="258"/>
      <c r="L271" s="259"/>
      <c r="M271" s="243"/>
      <c r="N271" s="72"/>
      <c r="O271" s="244"/>
      <c r="P271" s="74"/>
      <c r="Q271" s="74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  <c r="AV271" s="72"/>
      <c r="AW271" s="72"/>
      <c r="AX271" s="72"/>
      <c r="AY271" s="72"/>
      <c r="AZ271" s="72"/>
      <c r="BA271" s="72"/>
      <c r="BB271" s="72"/>
      <c r="BC271" s="72"/>
      <c r="BD271" s="72"/>
      <c r="BE271" s="72"/>
      <c r="BF271" s="72"/>
      <c r="BG271" s="73"/>
    </row>
    <row r="272" spans="1:59" ht="20.399999999999999" customHeight="1" thickBot="1" x14ac:dyDescent="0.35">
      <c r="A272" s="107"/>
      <c r="B272" s="245" t="s">
        <v>59</v>
      </c>
      <c r="C272" s="341"/>
      <c r="D272" s="343"/>
      <c r="E272" s="260">
        <f>E269+E270+E271</f>
        <v>7000</v>
      </c>
      <c r="F272" s="247">
        <v>15400</v>
      </c>
      <c r="G272" s="261">
        <f>SUM(E272:F272)</f>
        <v>22400</v>
      </c>
      <c r="H272" s="262">
        <v>7000</v>
      </c>
      <c r="I272" s="263">
        <f>I269+I271</f>
        <v>0</v>
      </c>
      <c r="J272" s="262">
        <f>H272+I272</f>
        <v>7000</v>
      </c>
      <c r="K272" s="263"/>
      <c r="L272" s="250"/>
      <c r="M272" s="251"/>
      <c r="N272" s="72"/>
      <c r="O272" s="244"/>
      <c r="P272" s="74"/>
      <c r="Q272" s="74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325"/>
      <c r="AJ272" s="325"/>
      <c r="AK272" s="325"/>
      <c r="AL272" s="325"/>
      <c r="AM272" s="325"/>
      <c r="AN272" s="325"/>
      <c r="AO272" s="325"/>
      <c r="AP272" s="325"/>
      <c r="AQ272" s="325"/>
      <c r="AR272" s="325"/>
      <c r="AS272" s="325"/>
      <c r="AT272" s="325"/>
      <c r="AU272" s="325"/>
      <c r="AV272" s="325"/>
      <c r="AW272" s="325"/>
      <c r="AX272" s="325"/>
      <c r="AY272" s="325"/>
      <c r="AZ272" s="325"/>
      <c r="BA272" s="325"/>
      <c r="BB272" s="325"/>
      <c r="BC272" s="325"/>
      <c r="BD272" s="325"/>
      <c r="BE272" s="325"/>
      <c r="BF272" s="325"/>
      <c r="BG272" s="73"/>
    </row>
    <row r="273" spans="1:59" ht="21.6" customHeight="1" thickBot="1" x14ac:dyDescent="0.35">
      <c r="A273" s="245"/>
      <c r="B273" s="196"/>
      <c r="C273" s="39"/>
      <c r="D273" s="39"/>
      <c r="E273" s="39"/>
      <c r="F273" s="39"/>
      <c r="G273" s="72"/>
      <c r="H273" s="72"/>
      <c r="I273" s="72"/>
      <c r="J273" s="72"/>
      <c r="K273" s="72"/>
      <c r="L273" s="72"/>
      <c r="M273" s="72"/>
      <c r="N273" s="72"/>
      <c r="O273" s="244"/>
      <c r="P273" s="74"/>
      <c r="Q273" s="74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73"/>
    </row>
    <row r="274" spans="1:59" ht="15.75" customHeight="1" x14ac:dyDescent="0.3">
      <c r="A274" s="461" t="s">
        <v>181</v>
      </c>
      <c r="B274" s="461"/>
      <c r="C274" s="461"/>
      <c r="D274" s="461"/>
      <c r="E274" s="461"/>
      <c r="F274" s="461"/>
      <c r="G274" s="461"/>
      <c r="H274" s="461"/>
      <c r="I274" s="461"/>
      <c r="J274" s="461"/>
      <c r="K274" s="461"/>
      <c r="L274" s="461"/>
      <c r="M274" s="461"/>
      <c r="N274" s="264"/>
      <c r="O274" s="244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  <c r="AJ274" s="229"/>
      <c r="AK274" s="229"/>
      <c r="AL274" s="229"/>
      <c r="AM274" s="229"/>
      <c r="AN274" s="229"/>
      <c r="AO274" s="229"/>
      <c r="AP274" s="229"/>
      <c r="AQ274" s="229"/>
      <c r="AR274" s="229"/>
      <c r="AS274" s="229"/>
      <c r="AT274" s="229"/>
      <c r="AU274" s="229"/>
      <c r="AV274" s="229"/>
      <c r="AW274" s="229"/>
      <c r="AX274" s="229"/>
      <c r="AY274" s="229"/>
      <c r="AZ274" s="229"/>
      <c r="BA274" s="229"/>
      <c r="BB274" s="229"/>
      <c r="BC274" s="229"/>
      <c r="BD274" s="229"/>
      <c r="BE274" s="229"/>
      <c r="BF274" s="229"/>
      <c r="BG274" s="462"/>
    </row>
    <row r="275" spans="1:59" ht="9.6" customHeight="1" x14ac:dyDescent="0.3">
      <c r="A275" s="73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244"/>
      <c r="P275" s="86"/>
      <c r="Q275" s="86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  <c r="AZ275" s="69"/>
      <c r="BA275" s="69"/>
      <c r="BB275" s="69"/>
      <c r="BC275" s="69"/>
      <c r="BD275" s="69"/>
      <c r="BE275" s="69"/>
      <c r="BF275" s="69"/>
      <c r="BG275" s="462"/>
    </row>
    <row r="276" spans="1:59" ht="16.5" customHeight="1" thickBot="1" x14ac:dyDescent="0.35">
      <c r="A276" s="265"/>
      <c r="B276" s="73"/>
      <c r="C276" s="73"/>
      <c r="D276" s="73"/>
      <c r="E276" s="73"/>
      <c r="F276" s="73"/>
      <c r="G276" s="73"/>
      <c r="H276" s="73"/>
      <c r="I276" s="325" t="s">
        <v>35</v>
      </c>
      <c r="J276" s="325"/>
      <c r="K276" s="73"/>
      <c r="N276" s="73"/>
      <c r="O276" s="244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73"/>
      <c r="AS276" s="73"/>
      <c r="AT276" s="73"/>
      <c r="AU276" s="73"/>
      <c r="AV276" s="73"/>
      <c r="AW276" s="73"/>
      <c r="AX276" s="73"/>
      <c r="AY276" s="73"/>
      <c r="AZ276" s="73"/>
      <c r="BA276" s="73"/>
      <c r="BB276" s="73"/>
      <c r="BC276" s="73"/>
      <c r="BD276" s="73"/>
      <c r="BE276" s="73"/>
      <c r="BF276" s="73"/>
      <c r="BG276" s="462"/>
    </row>
    <row r="277" spans="1:59" ht="16.5" customHeight="1" thickBot="1" x14ac:dyDescent="0.35">
      <c r="A277" s="466" t="s">
        <v>95</v>
      </c>
      <c r="B277" s="323" t="s">
        <v>170</v>
      </c>
      <c r="C277" s="321" t="s">
        <v>171</v>
      </c>
      <c r="D277" s="323"/>
      <c r="E277" s="344" t="s">
        <v>182</v>
      </c>
      <c r="F277" s="345"/>
      <c r="G277" s="345"/>
      <c r="H277" s="344" t="s">
        <v>62</v>
      </c>
      <c r="I277" s="345"/>
      <c r="J277" s="346"/>
      <c r="K277" s="196"/>
      <c r="L277" s="229"/>
      <c r="M277" s="229"/>
      <c r="N277" s="266"/>
      <c r="O277" s="266"/>
      <c r="P277" s="72"/>
      <c r="Q277" s="72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73"/>
      <c r="AS277" s="73"/>
      <c r="AT277" s="73"/>
      <c r="AU277" s="73"/>
      <c r="AV277" s="73"/>
      <c r="AW277" s="73"/>
      <c r="AX277" s="73"/>
      <c r="AY277" s="73"/>
      <c r="AZ277" s="73"/>
      <c r="BA277" s="73"/>
      <c r="BB277" s="73"/>
      <c r="BC277" s="73"/>
      <c r="BD277" s="73"/>
    </row>
    <row r="278" spans="1:59" ht="34.5" customHeight="1" thickBot="1" x14ac:dyDescent="0.35">
      <c r="A278" s="393"/>
      <c r="B278" s="329"/>
      <c r="C278" s="327"/>
      <c r="D278" s="329"/>
      <c r="E278" s="267" t="s">
        <v>108</v>
      </c>
      <c r="F278" s="268" t="s">
        <v>109</v>
      </c>
      <c r="G278" s="107" t="s">
        <v>172</v>
      </c>
      <c r="H278" s="267" t="s">
        <v>108</v>
      </c>
      <c r="I278" s="268" t="s">
        <v>109</v>
      </c>
      <c r="J278" s="107" t="s">
        <v>173</v>
      </c>
      <c r="K278" s="72"/>
      <c r="L278" s="86"/>
      <c r="M278" s="86"/>
      <c r="N278" s="266"/>
      <c r="O278" s="266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3"/>
    </row>
    <row r="279" spans="1:59" ht="16.5" customHeight="1" thickBot="1" x14ac:dyDescent="0.35">
      <c r="A279" s="107">
        <v>1</v>
      </c>
      <c r="B279" s="269">
        <v>2</v>
      </c>
      <c r="C279" s="344">
        <v>3</v>
      </c>
      <c r="D279" s="346"/>
      <c r="E279" s="35">
        <v>4</v>
      </c>
      <c r="F279" s="107">
        <v>5</v>
      </c>
      <c r="G279" s="107">
        <v>6</v>
      </c>
      <c r="H279" s="35">
        <v>7</v>
      </c>
      <c r="I279" s="107">
        <v>8</v>
      </c>
      <c r="J279" s="107">
        <v>9</v>
      </c>
      <c r="K279" s="72"/>
      <c r="L279" s="14"/>
      <c r="M279" s="86"/>
      <c r="N279" s="266"/>
      <c r="O279" s="266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3"/>
    </row>
    <row r="280" spans="1:59" ht="16.2" thickBot="1" x14ac:dyDescent="0.35">
      <c r="A280" s="107"/>
      <c r="B280" s="269"/>
      <c r="C280" s="344"/>
      <c r="D280" s="346"/>
      <c r="E280" s="246"/>
      <c r="F280" s="251"/>
      <c r="G280" s="251"/>
      <c r="H280" s="246"/>
      <c r="I280" s="251"/>
      <c r="J280" s="251"/>
      <c r="K280" s="72"/>
      <c r="L280" s="14"/>
      <c r="M280" s="86"/>
      <c r="N280" s="266"/>
      <c r="O280" s="266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3"/>
    </row>
    <row r="281" spans="1:59" ht="16.2" thickBot="1" x14ac:dyDescent="0.35">
      <c r="A281" s="107"/>
      <c r="B281" s="269"/>
      <c r="C281" s="344"/>
      <c r="D281" s="346"/>
      <c r="E281" s="246"/>
      <c r="F281" s="251"/>
      <c r="G281" s="251"/>
      <c r="H281" s="246"/>
      <c r="I281" s="251"/>
      <c r="J281" s="251"/>
      <c r="K281" s="72"/>
      <c r="L281" s="14"/>
      <c r="M281" s="86"/>
      <c r="N281" s="270"/>
      <c r="O281" s="270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3"/>
    </row>
    <row r="282" spans="1:59" ht="16.2" thickBot="1" x14ac:dyDescent="0.35">
      <c r="A282" s="107"/>
      <c r="B282" s="269"/>
      <c r="C282" s="344"/>
      <c r="D282" s="346"/>
      <c r="E282" s="246"/>
      <c r="F282" s="251"/>
      <c r="G282" s="251"/>
      <c r="H282" s="246"/>
      <c r="I282" s="251"/>
      <c r="J282" s="251"/>
      <c r="K282" s="72"/>
      <c r="L282" s="73"/>
      <c r="M282" s="73"/>
      <c r="N282" s="244"/>
      <c r="O282" s="244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3"/>
    </row>
    <row r="283" spans="1:59" ht="16.2" thickBot="1" x14ac:dyDescent="0.35">
      <c r="A283" s="107"/>
      <c r="B283" s="269"/>
      <c r="C283" s="344"/>
      <c r="D283" s="346"/>
      <c r="E283" s="246"/>
      <c r="F283" s="251"/>
      <c r="G283" s="251"/>
      <c r="H283" s="246"/>
      <c r="I283" s="251"/>
      <c r="J283" s="251"/>
      <c r="K283" s="72"/>
      <c r="L283" s="74"/>
      <c r="M283" s="74"/>
      <c r="N283" s="244"/>
      <c r="O283" s="244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3"/>
    </row>
    <row r="284" spans="1:59" ht="16.5" customHeight="1" thickBot="1" x14ac:dyDescent="0.35">
      <c r="A284" s="107"/>
      <c r="B284" s="245" t="s">
        <v>59</v>
      </c>
      <c r="C284" s="344"/>
      <c r="D284" s="346"/>
      <c r="E284" s="246"/>
      <c r="F284" s="251"/>
      <c r="G284" s="251"/>
      <c r="H284" s="246"/>
      <c r="I284" s="251"/>
      <c r="J284" s="251"/>
      <c r="K284" s="72"/>
      <c r="L284" s="74"/>
      <c r="M284" s="74"/>
      <c r="N284" s="244"/>
      <c r="O284" s="244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3"/>
    </row>
    <row r="285" spans="1:59" ht="15" customHeight="1" x14ac:dyDescent="0.3">
      <c r="A285" s="271"/>
      <c r="B285" s="271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74"/>
      <c r="P285" s="244"/>
      <c r="Q285" s="244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462"/>
    </row>
    <row r="286" spans="1:59" ht="15.75" customHeight="1" x14ac:dyDescent="0.3">
      <c r="A286" s="309" t="s">
        <v>183</v>
      </c>
      <c r="B286" s="309"/>
      <c r="C286" s="309"/>
      <c r="D286" s="309"/>
      <c r="E286" s="309"/>
      <c r="F286" s="309"/>
      <c r="G286" s="309"/>
      <c r="H286" s="309"/>
      <c r="I286" s="309"/>
      <c r="J286" s="309"/>
      <c r="K286" s="309"/>
      <c r="L286" s="309"/>
      <c r="M286" s="309"/>
      <c r="N286" s="14"/>
      <c r="O286" s="74"/>
      <c r="P286" s="244"/>
      <c r="Q286" s="244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  <c r="BF286" s="86"/>
      <c r="BG286" s="462"/>
    </row>
    <row r="287" spans="1:59" ht="16.5" customHeight="1" thickBot="1" x14ac:dyDescent="0.35">
      <c r="A287" s="72"/>
      <c r="B287" s="72"/>
      <c r="D287" s="73"/>
      <c r="E287" s="73"/>
      <c r="F287" s="73"/>
      <c r="G287" s="73"/>
      <c r="H287" s="73"/>
      <c r="I287" s="73"/>
      <c r="J287" s="73"/>
      <c r="K287" s="328" t="s">
        <v>35</v>
      </c>
      <c r="L287" s="328"/>
      <c r="O287" s="74"/>
      <c r="P287" s="229"/>
      <c r="Q287" s="229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  <c r="BG287" s="462"/>
    </row>
    <row r="288" spans="1:59" ht="27.6" customHeight="1" thickBot="1" x14ac:dyDescent="0.35">
      <c r="A288" s="446" t="s">
        <v>184</v>
      </c>
      <c r="B288" s="384" t="s">
        <v>185</v>
      </c>
      <c r="C288" s="446" t="s">
        <v>186</v>
      </c>
      <c r="D288" s="439" t="s">
        <v>38</v>
      </c>
      <c r="E288" s="366"/>
      <c r="F288" s="439" t="s">
        <v>187</v>
      </c>
      <c r="G288" s="366"/>
      <c r="H288" s="439" t="s">
        <v>66</v>
      </c>
      <c r="I288" s="366"/>
      <c r="J288" s="439" t="s">
        <v>61</v>
      </c>
      <c r="K288" s="366"/>
      <c r="L288" s="439" t="s">
        <v>62</v>
      </c>
      <c r="M288" s="366"/>
      <c r="N288" s="74"/>
      <c r="O288" s="74"/>
      <c r="P288" s="86"/>
      <c r="Q288" s="74"/>
      <c r="R288" s="74"/>
      <c r="S288" s="74"/>
      <c r="T288" s="74"/>
      <c r="U288" s="74"/>
      <c r="V288" s="74"/>
      <c r="W288" s="74"/>
      <c r="X288" s="74"/>
      <c r="Y288" s="373"/>
      <c r="Z288" s="373"/>
      <c r="AA288" s="373"/>
      <c r="AB288" s="373"/>
      <c r="AC288" s="373"/>
      <c r="AD288" s="373"/>
      <c r="AE288" s="373"/>
      <c r="AF288" s="373"/>
      <c r="AG288" s="373"/>
      <c r="AH288" s="373"/>
      <c r="AI288" s="373"/>
      <c r="AJ288" s="373"/>
      <c r="AK288" s="373"/>
      <c r="AL288" s="373"/>
      <c r="AM288" s="373"/>
      <c r="AN288" s="373"/>
      <c r="AO288" s="373"/>
      <c r="AP288" s="373"/>
      <c r="AQ288" s="373"/>
      <c r="AR288" s="373"/>
      <c r="AS288" s="373"/>
      <c r="AT288" s="373"/>
      <c r="AU288" s="373"/>
      <c r="AV288" s="373"/>
      <c r="AW288" s="373"/>
      <c r="AX288" s="373"/>
      <c r="AY288" s="373"/>
      <c r="AZ288" s="373"/>
      <c r="BA288" s="373"/>
      <c r="BB288" s="373"/>
      <c r="BC288" s="373"/>
      <c r="BD288" s="373"/>
      <c r="BE288" s="373"/>
      <c r="BF288" s="373"/>
      <c r="BG288" s="79"/>
    </row>
    <row r="289" spans="1:59" ht="55.95" customHeight="1" x14ac:dyDescent="0.3">
      <c r="A289" s="447"/>
      <c r="B289" s="385"/>
      <c r="C289" s="447"/>
      <c r="D289" s="446" t="s">
        <v>188</v>
      </c>
      <c r="E289" s="446" t="s">
        <v>189</v>
      </c>
      <c r="F289" s="446" t="s">
        <v>188</v>
      </c>
      <c r="G289" s="446" t="s">
        <v>189</v>
      </c>
      <c r="H289" s="446" t="s">
        <v>188</v>
      </c>
      <c r="I289" s="446" t="s">
        <v>189</v>
      </c>
      <c r="J289" s="446" t="s">
        <v>188</v>
      </c>
      <c r="K289" s="446" t="s">
        <v>189</v>
      </c>
      <c r="L289" s="446" t="s">
        <v>188</v>
      </c>
      <c r="M289" s="446" t="s">
        <v>189</v>
      </c>
      <c r="N289" s="74"/>
      <c r="O289" s="74"/>
      <c r="P289" s="86"/>
      <c r="Q289" s="74"/>
      <c r="R289" s="74"/>
      <c r="S289" s="74"/>
      <c r="T289" s="74"/>
      <c r="U289" s="74"/>
      <c r="V289" s="74"/>
      <c r="W289" s="74"/>
      <c r="X289" s="74"/>
      <c r="Y289" s="373"/>
      <c r="Z289" s="373"/>
      <c r="AA289" s="373"/>
      <c r="AB289" s="373"/>
      <c r="AC289" s="373"/>
      <c r="AD289" s="373"/>
      <c r="AE289" s="373"/>
      <c r="AF289" s="373"/>
      <c r="AG289" s="373"/>
      <c r="AH289" s="373"/>
      <c r="AI289" s="373"/>
      <c r="AJ289" s="373"/>
      <c r="AK289" s="373"/>
      <c r="AL289" s="373"/>
      <c r="AM289" s="373"/>
      <c r="AN289" s="373"/>
      <c r="AO289" s="373"/>
      <c r="AP289" s="373"/>
      <c r="AQ289" s="373"/>
      <c r="AR289" s="373"/>
      <c r="AS289" s="373"/>
      <c r="AT289" s="373"/>
      <c r="AU289" s="373"/>
      <c r="AV289" s="373"/>
      <c r="AW289" s="373"/>
      <c r="AX289" s="373"/>
      <c r="AY289" s="373"/>
      <c r="AZ289" s="373"/>
      <c r="BA289" s="373"/>
      <c r="BB289" s="373"/>
      <c r="BC289" s="373"/>
      <c r="BD289" s="373"/>
      <c r="BE289" s="373"/>
      <c r="BF289" s="373"/>
      <c r="BG289" s="79"/>
    </row>
    <row r="290" spans="1:59" ht="56.4" customHeight="1" thickBot="1" x14ac:dyDescent="0.35">
      <c r="A290" s="448"/>
      <c r="B290" s="386"/>
      <c r="C290" s="448"/>
      <c r="D290" s="448"/>
      <c r="E290" s="448"/>
      <c r="F290" s="448"/>
      <c r="G290" s="448"/>
      <c r="H290" s="448"/>
      <c r="I290" s="448"/>
      <c r="J290" s="448"/>
      <c r="K290" s="448"/>
      <c r="L290" s="448"/>
      <c r="M290" s="448"/>
      <c r="N290" s="74"/>
      <c r="O290" s="74"/>
      <c r="P290" s="86"/>
      <c r="Q290" s="74"/>
      <c r="R290" s="74"/>
      <c r="S290" s="74"/>
      <c r="T290" s="74"/>
      <c r="U290" s="74"/>
      <c r="V290" s="74"/>
      <c r="W290" s="74"/>
      <c r="X290" s="74"/>
      <c r="Y290" s="373"/>
      <c r="Z290" s="373"/>
      <c r="AA290" s="373"/>
      <c r="AB290" s="373"/>
      <c r="AC290" s="373"/>
      <c r="AD290" s="373"/>
      <c r="AE290" s="373"/>
      <c r="AF290" s="373"/>
      <c r="AG290" s="373"/>
      <c r="AH290" s="373"/>
      <c r="AI290" s="373"/>
      <c r="AJ290" s="373"/>
      <c r="AK290" s="373"/>
      <c r="AL290" s="373"/>
      <c r="AM290" s="373"/>
      <c r="AN290" s="373"/>
      <c r="AO290" s="373"/>
      <c r="AP290" s="373"/>
      <c r="AQ290" s="373"/>
      <c r="AR290" s="373"/>
      <c r="AS290" s="373"/>
      <c r="AT290" s="373"/>
      <c r="AU290" s="373"/>
      <c r="AV290" s="373"/>
      <c r="AW290" s="373"/>
      <c r="AX290" s="373"/>
      <c r="AY290" s="373"/>
      <c r="AZ290" s="373"/>
      <c r="BA290" s="373"/>
      <c r="BB290" s="373"/>
      <c r="BC290" s="373"/>
      <c r="BD290" s="373"/>
      <c r="BE290" s="373"/>
      <c r="BF290" s="373"/>
      <c r="BG290" s="79"/>
    </row>
    <row r="291" spans="1:59" ht="16.2" thickBot="1" x14ac:dyDescent="0.35">
      <c r="A291" s="234">
        <v>1</v>
      </c>
      <c r="B291" s="76">
        <v>2</v>
      </c>
      <c r="C291" s="76">
        <v>3</v>
      </c>
      <c r="D291" s="76">
        <v>4</v>
      </c>
      <c r="E291" s="76">
        <v>5</v>
      </c>
      <c r="F291" s="76">
        <v>6</v>
      </c>
      <c r="G291" s="76">
        <v>7</v>
      </c>
      <c r="H291" s="76">
        <v>8</v>
      </c>
      <c r="I291" s="76">
        <v>9</v>
      </c>
      <c r="J291" s="76">
        <v>10</v>
      </c>
      <c r="K291" s="76">
        <v>11</v>
      </c>
      <c r="L291" s="234">
        <v>12</v>
      </c>
      <c r="M291" s="76">
        <v>13</v>
      </c>
      <c r="N291" s="74"/>
      <c r="O291" s="74"/>
      <c r="P291" s="86"/>
      <c r="Q291" s="74"/>
      <c r="R291" s="74"/>
      <c r="S291" s="74"/>
      <c r="T291" s="74"/>
      <c r="U291" s="74"/>
      <c r="V291" s="74"/>
      <c r="W291" s="74"/>
      <c r="X291" s="74"/>
      <c r="Y291" s="373"/>
      <c r="Z291" s="373"/>
      <c r="AA291" s="373"/>
      <c r="AB291" s="373"/>
      <c r="AC291" s="373"/>
      <c r="AD291" s="373"/>
      <c r="AE291" s="373"/>
      <c r="AF291" s="373"/>
      <c r="AG291" s="373"/>
      <c r="AH291" s="373"/>
      <c r="AI291" s="373"/>
      <c r="AJ291" s="373"/>
      <c r="AK291" s="373"/>
      <c r="AL291" s="373"/>
      <c r="AM291" s="373"/>
      <c r="AN291" s="373"/>
      <c r="AO291" s="373"/>
      <c r="AP291" s="373"/>
      <c r="AQ291" s="373"/>
      <c r="AR291" s="373"/>
      <c r="AS291" s="373"/>
      <c r="AT291" s="373"/>
      <c r="AU291" s="373"/>
      <c r="AV291" s="373"/>
      <c r="AW291" s="373"/>
      <c r="AX291" s="373"/>
      <c r="AY291" s="373"/>
      <c r="AZ291" s="373"/>
      <c r="BA291" s="373"/>
      <c r="BB291" s="373"/>
      <c r="BC291" s="373"/>
      <c r="BD291" s="373"/>
      <c r="BE291" s="373"/>
      <c r="BF291" s="373"/>
      <c r="BG291" s="79"/>
    </row>
    <row r="292" spans="1:59" ht="15.75" customHeight="1" thickBot="1" x14ac:dyDescent="0.35">
      <c r="A292" s="234"/>
      <c r="B292" s="216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74"/>
      <c r="O292" s="74"/>
      <c r="P292" s="73"/>
      <c r="Q292" s="74"/>
      <c r="R292" s="74"/>
      <c r="S292" s="74"/>
      <c r="T292" s="74"/>
      <c r="U292" s="74"/>
      <c r="V292" s="74"/>
      <c r="W292" s="74"/>
      <c r="X292" s="74"/>
      <c r="Y292" s="373"/>
      <c r="Z292" s="373"/>
      <c r="AA292" s="373"/>
      <c r="AB292" s="373"/>
      <c r="AC292" s="373"/>
      <c r="AD292" s="373"/>
      <c r="AE292" s="373"/>
      <c r="AF292" s="373"/>
      <c r="AG292" s="373"/>
      <c r="AH292" s="373"/>
      <c r="AI292" s="373"/>
      <c r="AJ292" s="373"/>
      <c r="AK292" s="373"/>
      <c r="AL292" s="373"/>
      <c r="AM292" s="373"/>
      <c r="AN292" s="373"/>
      <c r="AO292" s="373"/>
      <c r="AP292" s="373"/>
      <c r="AQ292" s="373"/>
      <c r="AR292" s="373"/>
      <c r="AS292" s="373"/>
      <c r="AT292" s="373"/>
      <c r="AU292" s="373"/>
      <c r="AV292" s="373"/>
      <c r="AW292" s="373"/>
      <c r="AX292" s="373"/>
      <c r="AY292" s="373"/>
      <c r="AZ292" s="373"/>
      <c r="BA292" s="373"/>
      <c r="BB292" s="373"/>
      <c r="BC292" s="373"/>
      <c r="BD292" s="373"/>
      <c r="BE292" s="373"/>
      <c r="BF292" s="373"/>
      <c r="BG292" s="79"/>
    </row>
    <row r="293" spans="1:59" ht="12.75" customHeight="1" thickBot="1" x14ac:dyDescent="0.35">
      <c r="A293" s="234"/>
      <c r="B293" s="216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373"/>
      <c r="Z293" s="373"/>
      <c r="AA293" s="373"/>
      <c r="AB293" s="373"/>
      <c r="AC293" s="373"/>
      <c r="AD293" s="373"/>
      <c r="AE293" s="373"/>
      <c r="AF293" s="373"/>
      <c r="AG293" s="373"/>
      <c r="AH293" s="373"/>
      <c r="AI293" s="373"/>
      <c r="AJ293" s="373"/>
      <c r="AK293" s="373"/>
      <c r="AL293" s="373"/>
      <c r="AM293" s="373"/>
      <c r="AN293" s="373"/>
      <c r="AO293" s="373"/>
      <c r="AP293" s="373"/>
      <c r="AQ293" s="373"/>
      <c r="AR293" s="373"/>
      <c r="AS293" s="373"/>
      <c r="AT293" s="373"/>
      <c r="AU293" s="373"/>
      <c r="AV293" s="373"/>
      <c r="AW293" s="373"/>
      <c r="AX293" s="373"/>
      <c r="AY293" s="373"/>
      <c r="AZ293" s="373"/>
      <c r="BA293" s="373"/>
      <c r="BB293" s="373"/>
      <c r="BC293" s="373"/>
      <c r="BD293" s="373"/>
      <c r="BE293" s="373"/>
      <c r="BF293" s="373"/>
      <c r="BG293" s="79"/>
    </row>
    <row r="294" spans="1:59" ht="15.75" customHeight="1" thickBot="1" x14ac:dyDescent="0.35">
      <c r="A294" s="234"/>
      <c r="B294" s="216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373"/>
      <c r="Z294" s="373"/>
      <c r="AA294" s="373"/>
      <c r="AB294" s="373"/>
      <c r="AC294" s="373"/>
      <c r="AD294" s="373"/>
      <c r="AE294" s="373"/>
      <c r="AF294" s="373"/>
      <c r="AG294" s="373"/>
      <c r="AH294" s="373"/>
      <c r="AI294" s="373"/>
      <c r="AJ294" s="373"/>
      <c r="AK294" s="373"/>
      <c r="AL294" s="373"/>
      <c r="AM294" s="373"/>
      <c r="AN294" s="373"/>
      <c r="AO294" s="373"/>
      <c r="AP294" s="373"/>
      <c r="AQ294" s="373"/>
      <c r="AR294" s="373"/>
      <c r="AS294" s="373"/>
      <c r="AT294" s="373"/>
      <c r="AU294" s="373"/>
      <c r="AV294" s="373"/>
      <c r="AW294" s="373"/>
      <c r="AX294" s="373"/>
      <c r="AY294" s="373"/>
      <c r="AZ294" s="373"/>
      <c r="BA294" s="373"/>
      <c r="BB294" s="373"/>
      <c r="BC294" s="373"/>
      <c r="BD294" s="373"/>
      <c r="BE294" s="373"/>
      <c r="BF294" s="373"/>
      <c r="BG294" s="79"/>
    </row>
    <row r="295" spans="1:59" ht="15" customHeight="1" thickBot="1" x14ac:dyDescent="0.35">
      <c r="A295" s="234"/>
      <c r="B295" s="216"/>
      <c r="C295" s="76"/>
      <c r="D295" s="76"/>
      <c r="E295" s="76"/>
      <c r="F295" s="76"/>
      <c r="G295" s="76"/>
      <c r="H295" s="76"/>
      <c r="I295" s="76"/>
      <c r="J295" s="80"/>
      <c r="K295" s="80"/>
      <c r="L295" s="80"/>
      <c r="M295" s="80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373"/>
      <c r="Z295" s="373"/>
      <c r="AA295" s="373"/>
      <c r="AB295" s="373"/>
      <c r="AC295" s="373"/>
      <c r="AD295" s="373"/>
      <c r="AE295" s="373"/>
      <c r="AF295" s="373"/>
      <c r="AG295" s="373"/>
      <c r="AH295" s="373"/>
      <c r="AI295" s="373"/>
      <c r="AJ295" s="373"/>
      <c r="AK295" s="373"/>
      <c r="AL295" s="373"/>
      <c r="AM295" s="373"/>
      <c r="AN295" s="373"/>
      <c r="AO295" s="373"/>
      <c r="AP295" s="373"/>
      <c r="AQ295" s="373"/>
      <c r="AR295" s="373"/>
      <c r="AS295" s="373"/>
      <c r="AT295" s="373"/>
      <c r="AU295" s="373"/>
      <c r="AV295" s="373"/>
      <c r="AW295" s="373"/>
      <c r="AX295" s="373"/>
      <c r="AY295" s="373"/>
      <c r="AZ295" s="373"/>
      <c r="BA295" s="373"/>
      <c r="BB295" s="373"/>
      <c r="BC295" s="373"/>
      <c r="BD295" s="373"/>
      <c r="BE295" s="373"/>
      <c r="BF295" s="373"/>
      <c r="BG295" s="79"/>
    </row>
    <row r="296" spans="1:59" ht="15" customHeight="1" thickBot="1" x14ac:dyDescent="0.35">
      <c r="A296" s="234"/>
      <c r="B296" s="216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373"/>
      <c r="Z296" s="373"/>
      <c r="AA296" s="373"/>
      <c r="AB296" s="373"/>
      <c r="AC296" s="373"/>
      <c r="AD296" s="373"/>
      <c r="AE296" s="373"/>
      <c r="AF296" s="373"/>
      <c r="AG296" s="373"/>
      <c r="AH296" s="373"/>
      <c r="AI296" s="373"/>
      <c r="AJ296" s="373"/>
      <c r="AK296" s="373"/>
      <c r="AL296" s="373"/>
      <c r="AM296" s="373"/>
      <c r="AN296" s="373"/>
      <c r="AO296" s="373"/>
      <c r="AP296" s="373"/>
      <c r="AQ296" s="373"/>
      <c r="AR296" s="373"/>
      <c r="AS296" s="373"/>
      <c r="AT296" s="373"/>
      <c r="AU296" s="373"/>
      <c r="AV296" s="373"/>
      <c r="AW296" s="373"/>
      <c r="AX296" s="373"/>
      <c r="AY296" s="373"/>
      <c r="AZ296" s="373"/>
      <c r="BA296" s="373"/>
      <c r="BB296" s="373"/>
      <c r="BC296" s="373"/>
      <c r="BD296" s="373"/>
      <c r="BE296" s="373"/>
      <c r="BF296" s="373"/>
      <c r="BG296" s="79"/>
    </row>
    <row r="297" spans="1:59" ht="15" thickBot="1" x14ac:dyDescent="0.35">
      <c r="A297" s="234"/>
      <c r="B297" s="216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373"/>
      <c r="Z297" s="373"/>
      <c r="AA297" s="373"/>
      <c r="AB297" s="373"/>
      <c r="AC297" s="373"/>
      <c r="AD297" s="373"/>
      <c r="AE297" s="373"/>
      <c r="AF297" s="373"/>
      <c r="AG297" s="373"/>
      <c r="AH297" s="373"/>
      <c r="AI297" s="373"/>
      <c r="AJ297" s="373"/>
      <c r="AK297" s="373"/>
      <c r="AL297" s="373"/>
      <c r="AM297" s="373"/>
      <c r="AN297" s="373"/>
      <c r="AO297" s="373"/>
      <c r="AP297" s="373"/>
      <c r="AQ297" s="373"/>
      <c r="AR297" s="373"/>
      <c r="AS297" s="373"/>
      <c r="AT297" s="373"/>
      <c r="AU297" s="373"/>
      <c r="AV297" s="373"/>
      <c r="AW297" s="373"/>
      <c r="AX297" s="373"/>
      <c r="AY297" s="373"/>
      <c r="AZ297" s="373"/>
      <c r="BA297" s="373"/>
      <c r="BB297" s="373"/>
      <c r="BC297" s="373"/>
      <c r="BD297" s="373"/>
      <c r="BE297" s="373"/>
      <c r="BF297" s="373"/>
      <c r="BG297" s="79"/>
    </row>
    <row r="298" spans="1:59" ht="15" thickBot="1" x14ac:dyDescent="0.35">
      <c r="A298" s="272"/>
      <c r="B298" s="216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373"/>
      <c r="Z298" s="373"/>
      <c r="AA298" s="373"/>
      <c r="AB298" s="373"/>
      <c r="AC298" s="373"/>
      <c r="AD298" s="373"/>
      <c r="AE298" s="373"/>
      <c r="AF298" s="373"/>
      <c r="AG298" s="373"/>
      <c r="AH298" s="373"/>
      <c r="AI298" s="373"/>
      <c r="AJ298" s="373"/>
      <c r="AK298" s="373"/>
      <c r="AL298" s="373"/>
      <c r="AM298" s="373"/>
      <c r="AN298" s="373"/>
      <c r="AO298" s="373"/>
      <c r="AP298" s="373"/>
      <c r="AQ298" s="373"/>
      <c r="AR298" s="373"/>
      <c r="AS298" s="373"/>
      <c r="AT298" s="373"/>
      <c r="AU298" s="373"/>
      <c r="AV298" s="373"/>
      <c r="AW298" s="373"/>
      <c r="AX298" s="373"/>
      <c r="AY298" s="373"/>
      <c r="AZ298" s="373"/>
      <c r="BA298" s="373"/>
      <c r="BB298" s="373"/>
      <c r="BC298" s="373"/>
      <c r="BD298" s="373"/>
      <c r="BE298" s="373"/>
      <c r="BF298" s="373"/>
      <c r="BG298" s="79"/>
    </row>
    <row r="299" spans="1:59" ht="15.6" x14ac:dyDescent="0.3">
      <c r="A299" s="271"/>
      <c r="B299" s="229"/>
      <c r="C299" s="229"/>
      <c r="D299" s="229"/>
      <c r="E299" s="229"/>
      <c r="F299" s="229"/>
      <c r="G299" s="229"/>
      <c r="H299" s="229"/>
      <c r="I299" s="229"/>
      <c r="J299" s="229"/>
      <c r="K299" s="229"/>
      <c r="L299" s="229"/>
      <c r="M299" s="229"/>
      <c r="N299" s="229"/>
      <c r="O299" s="74"/>
      <c r="P299" s="74"/>
      <c r="Q299" s="74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  <c r="AJ299" s="229"/>
      <c r="AK299" s="229"/>
      <c r="AL299" s="229"/>
      <c r="AM299" s="229"/>
      <c r="AN299" s="229"/>
      <c r="AO299" s="229"/>
      <c r="AP299" s="229"/>
      <c r="AQ299" s="229"/>
      <c r="AR299" s="229"/>
      <c r="AS299" s="229"/>
      <c r="AT299" s="229"/>
      <c r="AU299" s="229"/>
      <c r="AV299" s="229"/>
      <c r="AW299" s="229"/>
      <c r="AX299" s="229"/>
      <c r="AY299" s="229"/>
      <c r="AZ299" s="229"/>
      <c r="BA299" s="229"/>
      <c r="BB299" s="229"/>
      <c r="BC299" s="229"/>
      <c r="BD299" s="229"/>
      <c r="BE299" s="229"/>
      <c r="BF299" s="229"/>
      <c r="BG299" s="72"/>
    </row>
    <row r="300" spans="1:59" ht="21.75" customHeight="1" x14ac:dyDescent="0.3">
      <c r="A300" s="74"/>
      <c r="B300" s="93"/>
      <c r="C300" s="74"/>
      <c r="D300" s="74"/>
      <c r="E300" s="74"/>
      <c r="F300" s="74"/>
      <c r="G300" s="74"/>
      <c r="H300" s="74"/>
      <c r="I300" s="71"/>
      <c r="J300" s="71"/>
      <c r="K300" s="71"/>
      <c r="L300" s="74"/>
      <c r="M300" s="74"/>
      <c r="N300" s="74"/>
      <c r="O300" s="74"/>
      <c r="P300" s="74"/>
      <c r="Q300" s="74"/>
      <c r="R300" s="244"/>
      <c r="S300" s="244"/>
      <c r="T300" s="244"/>
      <c r="U300" s="244"/>
      <c r="V300" s="244"/>
      <c r="W300" s="270"/>
      <c r="X300" s="270"/>
      <c r="Y300" s="270"/>
      <c r="Z300" s="270"/>
      <c r="AA300" s="270"/>
      <c r="AB300" s="270"/>
      <c r="AC300" s="270"/>
      <c r="AD300" s="270"/>
      <c r="AE300" s="270"/>
      <c r="AF300" s="270"/>
      <c r="AG300" s="270"/>
      <c r="AH300" s="270"/>
      <c r="AI300" s="270"/>
      <c r="AJ300" s="270"/>
      <c r="AK300" s="270"/>
      <c r="AL300" s="270"/>
      <c r="AM300" s="270"/>
      <c r="AN300" s="270"/>
      <c r="AO300" s="270"/>
      <c r="AP300" s="270"/>
      <c r="AQ300" s="270"/>
      <c r="AR300" s="270"/>
      <c r="AS300" s="270"/>
      <c r="AT300" s="270"/>
      <c r="AU300" s="270"/>
      <c r="AV300" s="270"/>
      <c r="AW300" s="270"/>
      <c r="AX300" s="270"/>
      <c r="AY300" s="270"/>
      <c r="AZ300" s="270"/>
      <c r="BA300" s="270"/>
      <c r="BB300" s="270"/>
      <c r="BC300" s="270"/>
      <c r="BD300" s="270"/>
      <c r="BE300" s="270"/>
      <c r="BF300" s="270"/>
      <c r="BG300" s="72"/>
    </row>
    <row r="301" spans="1:59" ht="34.950000000000003" customHeight="1" x14ac:dyDescent="0.3">
      <c r="A301" s="461" t="s">
        <v>190</v>
      </c>
      <c r="B301" s="461"/>
      <c r="C301" s="461"/>
      <c r="D301" s="461"/>
      <c r="E301" s="461"/>
      <c r="F301" s="461"/>
      <c r="G301" s="461"/>
      <c r="H301" s="461"/>
      <c r="I301" s="461"/>
      <c r="J301" s="461"/>
      <c r="K301" s="461"/>
      <c r="L301" s="461"/>
      <c r="M301" s="461"/>
      <c r="N301" s="461"/>
      <c r="O301" s="74"/>
      <c r="P301" s="74"/>
      <c r="Q301" s="74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  <c r="AJ301" s="229"/>
      <c r="AK301" s="229"/>
      <c r="AL301" s="229"/>
      <c r="AM301" s="229"/>
      <c r="AN301" s="229"/>
      <c r="AO301" s="229"/>
      <c r="AP301" s="229"/>
      <c r="AQ301" s="229"/>
      <c r="AR301" s="229"/>
      <c r="AS301" s="229"/>
      <c r="AT301" s="229"/>
      <c r="AU301" s="229"/>
      <c r="AV301" s="229"/>
      <c r="AW301" s="229"/>
      <c r="AX301" s="229"/>
      <c r="AY301" s="229"/>
      <c r="AZ301" s="229"/>
      <c r="BA301" s="229"/>
      <c r="BB301" s="229"/>
      <c r="BC301" s="229"/>
      <c r="BD301" s="229"/>
      <c r="BE301" s="229"/>
      <c r="BF301" s="229"/>
      <c r="BG301" s="462"/>
    </row>
    <row r="302" spans="1:59" ht="75" customHeight="1" x14ac:dyDescent="0.3">
      <c r="A302" s="309" t="s">
        <v>191</v>
      </c>
      <c r="B302" s="309"/>
      <c r="C302" s="309"/>
      <c r="D302" s="309"/>
      <c r="E302" s="309"/>
      <c r="F302" s="309"/>
      <c r="G302" s="309"/>
      <c r="H302" s="309"/>
      <c r="I302" s="309"/>
      <c r="J302" s="309"/>
      <c r="K302" s="309"/>
      <c r="L302" s="309"/>
      <c r="M302" s="309"/>
      <c r="N302" s="309"/>
      <c r="O302" s="74"/>
      <c r="P302" s="74"/>
      <c r="Q302" s="74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86"/>
      <c r="AM302" s="86"/>
      <c r="AN302" s="86"/>
      <c r="AO302" s="86"/>
      <c r="AP302" s="86"/>
      <c r="AQ302" s="86"/>
      <c r="AR302" s="86"/>
      <c r="AS302" s="86"/>
      <c r="AT302" s="86"/>
      <c r="AU302" s="86"/>
      <c r="AV302" s="86"/>
      <c r="AW302" s="86"/>
      <c r="AX302" s="86"/>
      <c r="AY302" s="86"/>
      <c r="AZ302" s="86"/>
      <c r="BA302" s="86"/>
      <c r="BB302" s="86"/>
      <c r="BC302" s="86"/>
      <c r="BD302" s="86"/>
      <c r="BE302" s="86"/>
      <c r="BF302" s="86"/>
      <c r="BG302" s="462"/>
    </row>
    <row r="303" spans="1:59" ht="27.6" customHeight="1" x14ac:dyDescent="0.3">
      <c r="A303" s="309" t="s">
        <v>192</v>
      </c>
      <c r="B303" s="309"/>
      <c r="C303" s="309"/>
      <c r="D303" s="309"/>
      <c r="E303" s="309"/>
      <c r="F303" s="309"/>
      <c r="G303" s="309"/>
      <c r="H303" s="309"/>
      <c r="I303" s="309"/>
      <c r="J303" s="309"/>
      <c r="K303" s="14"/>
      <c r="L303" s="14"/>
      <c r="M303" s="14"/>
      <c r="N303" s="14"/>
      <c r="O303" s="74"/>
      <c r="P303" s="74"/>
      <c r="Q303" s="74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  <c r="AK303" s="86"/>
      <c r="AL303" s="86"/>
      <c r="AM303" s="86"/>
      <c r="AN303" s="86"/>
      <c r="AO303" s="86"/>
      <c r="AP303" s="86"/>
      <c r="AQ303" s="86"/>
      <c r="AR303" s="86"/>
      <c r="AS303" s="86"/>
      <c r="AT303" s="86"/>
      <c r="AU303" s="86"/>
      <c r="AV303" s="86"/>
      <c r="AW303" s="86"/>
      <c r="AX303" s="86"/>
      <c r="AY303" s="86"/>
      <c r="AZ303" s="86"/>
      <c r="BA303" s="86"/>
      <c r="BB303" s="86"/>
      <c r="BC303" s="86"/>
      <c r="BD303" s="86"/>
      <c r="BE303" s="86"/>
      <c r="BF303" s="86"/>
      <c r="BG303" s="462"/>
    </row>
    <row r="304" spans="1:59" ht="15.6" customHeight="1" x14ac:dyDescent="0.3">
      <c r="A304" s="309" t="s">
        <v>193</v>
      </c>
      <c r="B304" s="309"/>
      <c r="C304" s="309"/>
      <c r="D304" s="309"/>
      <c r="E304" s="309"/>
      <c r="F304" s="309"/>
      <c r="G304" s="309"/>
      <c r="H304" s="309"/>
      <c r="I304" s="309"/>
      <c r="J304" s="309"/>
      <c r="K304" s="309"/>
      <c r="L304" s="14"/>
      <c r="M304" s="14"/>
      <c r="N304" s="14"/>
      <c r="O304" s="74"/>
      <c r="P304" s="74"/>
      <c r="Q304" s="74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  <c r="AL304" s="86"/>
      <c r="AM304" s="86"/>
      <c r="AN304" s="86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  <c r="BC304" s="86"/>
      <c r="BD304" s="86"/>
      <c r="BE304" s="86"/>
      <c r="BF304" s="86"/>
      <c r="BG304" s="462"/>
    </row>
    <row r="305" spans="1:59" ht="13.2" customHeight="1" thickBot="1" x14ac:dyDescent="0.35">
      <c r="A305" s="72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328" t="s">
        <v>35</v>
      </c>
      <c r="N305" s="328"/>
      <c r="O305" s="74"/>
      <c r="P305" s="74"/>
      <c r="Q305" s="74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  <c r="AV305" s="73"/>
      <c r="AW305" s="73"/>
      <c r="AX305" s="73"/>
      <c r="AY305" s="73"/>
      <c r="AZ305" s="73"/>
      <c r="BA305" s="73"/>
      <c r="BB305" s="73"/>
      <c r="BC305" s="73"/>
      <c r="BD305" s="73"/>
      <c r="BE305" s="73"/>
      <c r="BF305" s="73"/>
      <c r="BG305" s="462"/>
    </row>
    <row r="306" spans="1:59" ht="16.2" customHeight="1" x14ac:dyDescent="0.3">
      <c r="A306" s="467" t="s">
        <v>194</v>
      </c>
      <c r="B306" s="446" t="s">
        <v>37</v>
      </c>
      <c r="C306" s="440" t="s">
        <v>195</v>
      </c>
      <c r="D306" s="384"/>
      <c r="E306" s="446" t="s">
        <v>196</v>
      </c>
      <c r="F306" s="440" t="s">
        <v>197</v>
      </c>
      <c r="G306" s="384"/>
      <c r="H306" s="440" t="s">
        <v>198</v>
      </c>
      <c r="I306" s="384"/>
      <c r="J306" s="440" t="s">
        <v>199</v>
      </c>
      <c r="K306" s="384"/>
      <c r="L306" s="440" t="s">
        <v>200</v>
      </c>
      <c r="M306" s="384"/>
      <c r="N306" s="446" t="s">
        <v>201</v>
      </c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470"/>
      <c r="AT306" s="470"/>
      <c r="AU306" s="470"/>
      <c r="AV306" s="470"/>
      <c r="AW306" s="470"/>
      <c r="AX306" s="470"/>
      <c r="AY306" s="470"/>
      <c r="AZ306" s="470"/>
      <c r="BA306" s="470"/>
      <c r="BB306" s="470"/>
      <c r="BC306" s="373"/>
      <c r="BD306" s="373"/>
      <c r="BE306" s="373"/>
      <c r="BF306" s="373"/>
      <c r="BG306" s="73"/>
    </row>
    <row r="307" spans="1:59" ht="34.200000000000003" customHeight="1" thickBot="1" x14ac:dyDescent="0.35">
      <c r="A307" s="468"/>
      <c r="B307" s="447"/>
      <c r="C307" s="441"/>
      <c r="D307" s="385"/>
      <c r="E307" s="447"/>
      <c r="F307" s="441"/>
      <c r="G307" s="385"/>
      <c r="H307" s="441"/>
      <c r="I307" s="385"/>
      <c r="J307" s="441"/>
      <c r="K307" s="385"/>
      <c r="L307" s="442"/>
      <c r="M307" s="386"/>
      <c r="N307" s="447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470"/>
      <c r="AT307" s="470"/>
      <c r="AU307" s="470"/>
      <c r="AV307" s="470"/>
      <c r="AW307" s="470"/>
      <c r="AX307" s="470"/>
      <c r="AY307" s="470"/>
      <c r="AZ307" s="470"/>
      <c r="BA307" s="470"/>
      <c r="BB307" s="470"/>
      <c r="BC307" s="373"/>
      <c r="BD307" s="373"/>
      <c r="BE307" s="373"/>
      <c r="BF307" s="373"/>
      <c r="BG307" s="438"/>
    </row>
    <row r="308" spans="1:59" ht="27.6" customHeight="1" thickBot="1" x14ac:dyDescent="0.35">
      <c r="A308" s="469"/>
      <c r="B308" s="448"/>
      <c r="C308" s="442"/>
      <c r="D308" s="386"/>
      <c r="E308" s="448"/>
      <c r="F308" s="442"/>
      <c r="G308" s="386"/>
      <c r="H308" s="442"/>
      <c r="I308" s="386"/>
      <c r="J308" s="442"/>
      <c r="K308" s="386"/>
      <c r="L308" s="76" t="s">
        <v>202</v>
      </c>
      <c r="M308" s="76" t="s">
        <v>203</v>
      </c>
      <c r="N308" s="448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5"/>
      <c r="AO308" s="75"/>
      <c r="AP308" s="75"/>
      <c r="AQ308" s="75"/>
      <c r="AR308" s="75"/>
      <c r="AS308" s="470"/>
      <c r="AT308" s="470"/>
      <c r="AU308" s="470"/>
      <c r="AV308" s="470"/>
      <c r="AW308" s="470"/>
      <c r="AX308" s="470"/>
      <c r="AY308" s="470"/>
      <c r="AZ308" s="470"/>
      <c r="BA308" s="470"/>
      <c r="BB308" s="470"/>
      <c r="BC308" s="471"/>
      <c r="BD308" s="471"/>
      <c r="BE308" s="471"/>
      <c r="BF308" s="471"/>
      <c r="BG308" s="438"/>
    </row>
    <row r="309" spans="1:59" ht="16.2" thickBot="1" x14ac:dyDescent="0.35">
      <c r="A309" s="76">
        <v>1</v>
      </c>
      <c r="B309" s="76">
        <v>2</v>
      </c>
      <c r="C309" s="439">
        <v>3</v>
      </c>
      <c r="D309" s="366"/>
      <c r="E309" s="76">
        <v>4</v>
      </c>
      <c r="F309" s="439">
        <v>5</v>
      </c>
      <c r="G309" s="366"/>
      <c r="H309" s="439">
        <v>6</v>
      </c>
      <c r="I309" s="366"/>
      <c r="J309" s="439">
        <v>7</v>
      </c>
      <c r="K309" s="366"/>
      <c r="L309" s="76">
        <v>8</v>
      </c>
      <c r="M309" s="76">
        <v>9</v>
      </c>
      <c r="N309" s="76">
        <v>10</v>
      </c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373"/>
      <c r="AT309" s="373"/>
      <c r="AU309" s="373"/>
      <c r="AV309" s="373"/>
      <c r="AW309" s="373"/>
      <c r="AX309" s="373"/>
      <c r="AY309" s="373"/>
      <c r="AZ309" s="373"/>
      <c r="BA309" s="373"/>
      <c r="BB309" s="373"/>
      <c r="BC309" s="373"/>
      <c r="BD309" s="373"/>
      <c r="BE309" s="373"/>
      <c r="BF309" s="373"/>
      <c r="BG309" s="73"/>
    </row>
    <row r="310" spans="1:59" ht="18" customHeight="1" thickBot="1" x14ac:dyDescent="0.35">
      <c r="A310" s="76">
        <v>2000</v>
      </c>
      <c r="B310" s="114" t="s">
        <v>204</v>
      </c>
      <c r="C310" s="273">
        <f>C311+C316+C332+C335+C339+C343</f>
        <v>49090240</v>
      </c>
      <c r="D310" s="115"/>
      <c r="E310" s="273">
        <f>E311+E316+E332+E335+E339+E343</f>
        <v>47303741.980000004</v>
      </c>
      <c r="F310" s="439"/>
      <c r="G310" s="366"/>
      <c r="H310" s="454"/>
      <c r="I310" s="455"/>
      <c r="J310" s="439"/>
      <c r="K310" s="366"/>
      <c r="L310" s="80"/>
      <c r="M310" s="80"/>
      <c r="N310" s="274">
        <f>E310+H310</f>
        <v>47303741.980000004</v>
      </c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73"/>
    </row>
    <row r="311" spans="1:59" ht="28.2" customHeight="1" thickBot="1" x14ac:dyDescent="0.35">
      <c r="A311" s="76">
        <v>2100</v>
      </c>
      <c r="B311" s="114" t="s">
        <v>205</v>
      </c>
      <c r="C311" s="273">
        <f>C312+C315</f>
        <v>40506940</v>
      </c>
      <c r="D311" s="115"/>
      <c r="E311" s="273">
        <f>E312+E315</f>
        <v>40478541.950000003</v>
      </c>
      <c r="F311" s="439"/>
      <c r="G311" s="366"/>
      <c r="H311" s="454"/>
      <c r="I311" s="455"/>
      <c r="J311" s="439"/>
      <c r="K311" s="366"/>
      <c r="L311" s="80"/>
      <c r="M311" s="80"/>
      <c r="N311" s="274">
        <f t="shared" ref="N311:N365" si="33">E311+H311</f>
        <v>40478541.950000003</v>
      </c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73"/>
    </row>
    <row r="312" spans="1:59" ht="18" customHeight="1" thickBot="1" x14ac:dyDescent="0.35">
      <c r="A312" s="76">
        <v>2110</v>
      </c>
      <c r="B312" s="114" t="s">
        <v>67</v>
      </c>
      <c r="C312" s="273">
        <f>C313+C314</f>
        <v>33278207</v>
      </c>
      <c r="D312" s="115"/>
      <c r="E312" s="273">
        <f>E313+E314</f>
        <v>33251589</v>
      </c>
      <c r="F312" s="439"/>
      <c r="G312" s="366"/>
      <c r="H312" s="454"/>
      <c r="I312" s="455"/>
      <c r="J312" s="439"/>
      <c r="K312" s="366"/>
      <c r="L312" s="80"/>
      <c r="M312" s="80"/>
      <c r="N312" s="274">
        <f t="shared" si="33"/>
        <v>33251589</v>
      </c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  <c r="AS312" s="71"/>
      <c r="AT312" s="71"/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  <c r="BF312" s="71"/>
      <c r="BG312" s="73"/>
    </row>
    <row r="313" spans="1:59" ht="18" customHeight="1" thickBot="1" x14ac:dyDescent="0.35">
      <c r="A313" s="76">
        <v>2111</v>
      </c>
      <c r="B313" s="114" t="s">
        <v>206</v>
      </c>
      <c r="C313" s="275">
        <v>33278207</v>
      </c>
      <c r="D313" s="116"/>
      <c r="E313" s="275">
        <f>C74</f>
        <v>33251589</v>
      </c>
      <c r="F313" s="439"/>
      <c r="G313" s="366"/>
      <c r="H313" s="454"/>
      <c r="I313" s="455"/>
      <c r="J313" s="439"/>
      <c r="K313" s="366"/>
      <c r="L313" s="80"/>
      <c r="M313" s="80"/>
      <c r="N313" s="274">
        <f t="shared" si="33"/>
        <v>33251589</v>
      </c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  <c r="AS313" s="71"/>
      <c r="AT313" s="71"/>
      <c r="AU313" s="71"/>
      <c r="AV313" s="71"/>
      <c r="AW313" s="71"/>
      <c r="AX313" s="71"/>
      <c r="AY313" s="71"/>
      <c r="AZ313" s="71"/>
      <c r="BA313" s="71"/>
      <c r="BB313" s="71"/>
      <c r="BC313" s="71"/>
      <c r="BD313" s="71"/>
      <c r="BE313" s="71"/>
      <c r="BF313" s="71"/>
      <c r="BG313" s="73"/>
    </row>
    <row r="314" spans="1:59" ht="27" customHeight="1" thickBot="1" x14ac:dyDescent="0.35">
      <c r="A314" s="76">
        <v>2112</v>
      </c>
      <c r="B314" s="114" t="s">
        <v>207</v>
      </c>
      <c r="C314" s="276"/>
      <c r="D314" s="117"/>
      <c r="E314" s="276"/>
      <c r="F314" s="439"/>
      <c r="G314" s="366"/>
      <c r="H314" s="454"/>
      <c r="I314" s="455"/>
      <c r="J314" s="439"/>
      <c r="K314" s="366"/>
      <c r="L314" s="80"/>
      <c r="M314" s="80"/>
      <c r="N314" s="274">
        <f t="shared" si="33"/>
        <v>0</v>
      </c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  <c r="AS314" s="71"/>
      <c r="AT314" s="71"/>
      <c r="AU314" s="71"/>
      <c r="AV314" s="71"/>
      <c r="AW314" s="71"/>
      <c r="AX314" s="71"/>
      <c r="AY314" s="71"/>
      <c r="AZ314" s="71"/>
      <c r="BA314" s="71"/>
      <c r="BB314" s="71"/>
      <c r="BC314" s="71"/>
      <c r="BD314" s="71"/>
      <c r="BE314" s="71"/>
      <c r="BF314" s="71"/>
      <c r="BG314" s="73"/>
    </row>
    <row r="315" spans="1:59" ht="18" customHeight="1" thickBot="1" x14ac:dyDescent="0.35">
      <c r="A315" s="76">
        <v>2120</v>
      </c>
      <c r="B315" s="114" t="s">
        <v>68</v>
      </c>
      <c r="C315" s="275">
        <v>7228733</v>
      </c>
      <c r="D315" s="116"/>
      <c r="E315" s="275">
        <f>C75</f>
        <v>7226952.9500000002</v>
      </c>
      <c r="F315" s="439"/>
      <c r="G315" s="366"/>
      <c r="H315" s="454"/>
      <c r="I315" s="455"/>
      <c r="J315" s="439"/>
      <c r="K315" s="366"/>
      <c r="L315" s="80"/>
      <c r="M315" s="80"/>
      <c r="N315" s="274">
        <f t="shared" si="33"/>
        <v>7226952.9500000002</v>
      </c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1"/>
      <c r="AT315" s="71"/>
      <c r="AU315" s="71"/>
      <c r="AV315" s="71"/>
      <c r="AW315" s="71"/>
      <c r="AX315" s="71"/>
      <c r="AY315" s="71"/>
      <c r="AZ315" s="71"/>
      <c r="BA315" s="71"/>
      <c r="BB315" s="71"/>
      <c r="BC315" s="71"/>
      <c r="BD315" s="71"/>
      <c r="BE315" s="71"/>
      <c r="BF315" s="71"/>
      <c r="BG315" s="73"/>
    </row>
    <row r="316" spans="1:59" ht="18" customHeight="1" thickBot="1" x14ac:dyDescent="0.35">
      <c r="A316" s="76">
        <v>2200</v>
      </c>
      <c r="B316" s="114" t="s">
        <v>208</v>
      </c>
      <c r="C316" s="277">
        <f>C317+C318+C319+C320+C321+C322+C323+C329</f>
        <v>8580359</v>
      </c>
      <c r="D316" s="118"/>
      <c r="E316" s="277">
        <f>E317+E318+E319+E320+E321+E322+E323+E329</f>
        <v>6822259.4000000004</v>
      </c>
      <c r="F316" s="439"/>
      <c r="G316" s="366"/>
      <c r="H316" s="454"/>
      <c r="I316" s="455"/>
      <c r="J316" s="439"/>
      <c r="K316" s="366"/>
      <c r="L316" s="80"/>
      <c r="M316" s="80"/>
      <c r="N316" s="274">
        <f t="shared" si="33"/>
        <v>6822259.4000000004</v>
      </c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  <c r="BG316" s="73"/>
    </row>
    <row r="317" spans="1:59" ht="27" customHeight="1" thickBot="1" x14ac:dyDescent="0.35">
      <c r="A317" s="76">
        <v>2210</v>
      </c>
      <c r="B317" s="114" t="s">
        <v>69</v>
      </c>
      <c r="C317" s="276">
        <v>65100</v>
      </c>
      <c r="D317" s="117"/>
      <c r="E317" s="276">
        <f>C76</f>
        <v>65068</v>
      </c>
      <c r="F317" s="439"/>
      <c r="G317" s="366"/>
      <c r="H317" s="454"/>
      <c r="I317" s="455"/>
      <c r="J317" s="439"/>
      <c r="K317" s="366"/>
      <c r="L317" s="80"/>
      <c r="M317" s="80"/>
      <c r="N317" s="274">
        <f t="shared" si="33"/>
        <v>65068</v>
      </c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  <c r="AS317" s="71"/>
      <c r="AT317" s="71"/>
      <c r="AU317" s="71"/>
      <c r="AV317" s="71"/>
      <c r="AW317" s="71"/>
      <c r="AX317" s="71"/>
      <c r="AY317" s="71"/>
      <c r="AZ317" s="71"/>
      <c r="BA317" s="71"/>
      <c r="BB317" s="71"/>
      <c r="BC317" s="71"/>
      <c r="BD317" s="71"/>
      <c r="BE317" s="71"/>
      <c r="BF317" s="71"/>
      <c r="BG317" s="73"/>
    </row>
    <row r="318" spans="1:59" ht="27" customHeight="1" thickBot="1" x14ac:dyDescent="0.35">
      <c r="A318" s="76">
        <v>2220</v>
      </c>
      <c r="B318" s="114" t="s">
        <v>70</v>
      </c>
      <c r="C318" s="276">
        <v>923100</v>
      </c>
      <c r="D318" s="117"/>
      <c r="E318" s="276">
        <f>C77</f>
        <v>792381.41</v>
      </c>
      <c r="F318" s="439"/>
      <c r="G318" s="366"/>
      <c r="H318" s="454"/>
      <c r="I318" s="455"/>
      <c r="J318" s="439"/>
      <c r="K318" s="366"/>
      <c r="L318" s="80"/>
      <c r="M318" s="80"/>
      <c r="N318" s="274">
        <f t="shared" si="33"/>
        <v>792381.41</v>
      </c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3"/>
    </row>
    <row r="319" spans="1:59" ht="18" customHeight="1" thickBot="1" x14ac:dyDescent="0.35">
      <c r="A319" s="76">
        <v>2230</v>
      </c>
      <c r="B319" s="114" t="s">
        <v>71</v>
      </c>
      <c r="C319" s="276">
        <v>594304</v>
      </c>
      <c r="D319" s="117"/>
      <c r="E319" s="276">
        <f>C78</f>
        <v>588246.4</v>
      </c>
      <c r="F319" s="439"/>
      <c r="G319" s="366"/>
      <c r="H319" s="454"/>
      <c r="I319" s="455"/>
      <c r="J319" s="439"/>
      <c r="K319" s="366"/>
      <c r="L319" s="80"/>
      <c r="M319" s="80"/>
      <c r="N319" s="274">
        <f t="shared" si="33"/>
        <v>588246.4</v>
      </c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73"/>
    </row>
    <row r="320" spans="1:59" ht="18" customHeight="1" thickBot="1" x14ac:dyDescent="0.35">
      <c r="A320" s="76">
        <v>2240</v>
      </c>
      <c r="B320" s="114" t="s">
        <v>72</v>
      </c>
      <c r="C320" s="276">
        <v>437328</v>
      </c>
      <c r="D320" s="117"/>
      <c r="E320" s="276">
        <f>C79</f>
        <v>362119.51</v>
      </c>
      <c r="F320" s="439"/>
      <c r="G320" s="366"/>
      <c r="H320" s="454"/>
      <c r="I320" s="455"/>
      <c r="J320" s="439"/>
      <c r="K320" s="366"/>
      <c r="L320" s="80"/>
      <c r="M320" s="80"/>
      <c r="N320" s="274">
        <f t="shared" si="33"/>
        <v>362119.51</v>
      </c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73"/>
    </row>
    <row r="321" spans="1:59" ht="18" customHeight="1" thickBot="1" x14ac:dyDescent="0.35">
      <c r="A321" s="76">
        <v>2250</v>
      </c>
      <c r="B321" s="114" t="s">
        <v>73</v>
      </c>
      <c r="C321" s="276">
        <v>33779</v>
      </c>
      <c r="D321" s="117"/>
      <c r="E321" s="276">
        <f>C80</f>
        <v>33778.39</v>
      </c>
      <c r="F321" s="439"/>
      <c r="G321" s="366"/>
      <c r="H321" s="454"/>
      <c r="I321" s="455"/>
      <c r="J321" s="439"/>
      <c r="K321" s="366"/>
      <c r="L321" s="80"/>
      <c r="M321" s="80"/>
      <c r="N321" s="274">
        <f t="shared" si="33"/>
        <v>33778.39</v>
      </c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  <c r="AS321" s="71"/>
      <c r="AT321" s="71"/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  <c r="BF321" s="71"/>
      <c r="BG321" s="73"/>
    </row>
    <row r="322" spans="1:59" ht="29.4" customHeight="1" thickBot="1" x14ac:dyDescent="0.35">
      <c r="A322" s="76">
        <v>2260</v>
      </c>
      <c r="B322" s="114" t="s">
        <v>209</v>
      </c>
      <c r="C322" s="278"/>
      <c r="D322" s="119"/>
      <c r="E322" s="278"/>
      <c r="F322" s="439"/>
      <c r="G322" s="366"/>
      <c r="H322" s="454"/>
      <c r="I322" s="455"/>
      <c r="J322" s="439"/>
      <c r="K322" s="366"/>
      <c r="L322" s="80"/>
      <c r="M322" s="80"/>
      <c r="N322" s="274">
        <f t="shared" si="33"/>
        <v>0</v>
      </c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73"/>
    </row>
    <row r="323" spans="1:59" ht="29.4" customHeight="1" thickBot="1" x14ac:dyDescent="0.35">
      <c r="A323" s="76">
        <v>2270</v>
      </c>
      <c r="B323" s="114" t="s">
        <v>74</v>
      </c>
      <c r="C323" s="279">
        <f>C324+C325+C326+C327+C328</f>
        <v>6523889</v>
      </c>
      <c r="D323" s="120"/>
      <c r="E323" s="279">
        <f>E324+E325+E326+E327+E328</f>
        <v>4977807.29</v>
      </c>
      <c r="F323" s="439"/>
      <c r="G323" s="366"/>
      <c r="H323" s="454"/>
      <c r="I323" s="455"/>
      <c r="J323" s="439"/>
      <c r="K323" s="366"/>
      <c r="L323" s="80"/>
      <c r="M323" s="80"/>
      <c r="N323" s="274">
        <f t="shared" si="33"/>
        <v>4977807.29</v>
      </c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3"/>
    </row>
    <row r="324" spans="1:59" ht="18" customHeight="1" thickBot="1" x14ac:dyDescent="0.35">
      <c r="A324" s="76">
        <v>2271</v>
      </c>
      <c r="B324" s="114" t="s">
        <v>75</v>
      </c>
      <c r="C324" s="276">
        <v>4523955</v>
      </c>
      <c r="D324" s="117"/>
      <c r="E324" s="276">
        <f>C82</f>
        <v>3256955.94</v>
      </c>
      <c r="F324" s="439"/>
      <c r="G324" s="366"/>
      <c r="H324" s="454"/>
      <c r="I324" s="455"/>
      <c r="J324" s="439"/>
      <c r="K324" s="366"/>
      <c r="L324" s="80"/>
      <c r="M324" s="80"/>
      <c r="N324" s="274">
        <f t="shared" si="33"/>
        <v>3256955.94</v>
      </c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3"/>
    </row>
    <row r="325" spans="1:59" ht="25.95" customHeight="1" thickBot="1" x14ac:dyDescent="0.35">
      <c r="A325" s="76">
        <v>2272</v>
      </c>
      <c r="B325" s="114" t="s">
        <v>76</v>
      </c>
      <c r="C325" s="276">
        <v>424145</v>
      </c>
      <c r="D325" s="117"/>
      <c r="E325" s="276">
        <f>C83</f>
        <v>364543.46</v>
      </c>
      <c r="F325" s="439"/>
      <c r="G325" s="366"/>
      <c r="H325" s="454"/>
      <c r="I325" s="455"/>
      <c r="J325" s="439"/>
      <c r="K325" s="366"/>
      <c r="L325" s="80"/>
      <c r="M325" s="80"/>
      <c r="N325" s="274">
        <f t="shared" si="33"/>
        <v>364543.46</v>
      </c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3"/>
    </row>
    <row r="326" spans="1:59" ht="18" customHeight="1" thickBot="1" x14ac:dyDescent="0.35">
      <c r="A326" s="76">
        <v>2273</v>
      </c>
      <c r="B326" s="114" t="s">
        <v>77</v>
      </c>
      <c r="C326" s="276">
        <v>1472400</v>
      </c>
      <c r="D326" s="117"/>
      <c r="E326" s="276">
        <f>C84</f>
        <v>1266288.02</v>
      </c>
      <c r="F326" s="439"/>
      <c r="G326" s="366"/>
      <c r="H326" s="454"/>
      <c r="I326" s="455"/>
      <c r="J326" s="439"/>
      <c r="K326" s="366"/>
      <c r="L326" s="80"/>
      <c r="M326" s="80"/>
      <c r="N326" s="274">
        <f t="shared" si="33"/>
        <v>1266288.02</v>
      </c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73"/>
    </row>
    <row r="327" spans="1:59" ht="18" customHeight="1" thickBot="1" x14ac:dyDescent="0.35">
      <c r="A327" s="76">
        <v>2274</v>
      </c>
      <c r="B327" s="114" t="s">
        <v>210</v>
      </c>
      <c r="C327" s="276"/>
      <c r="D327" s="117"/>
      <c r="E327" s="276"/>
      <c r="F327" s="439"/>
      <c r="G327" s="366"/>
      <c r="H327" s="454"/>
      <c r="I327" s="455"/>
      <c r="J327" s="439"/>
      <c r="K327" s="366"/>
      <c r="L327" s="80"/>
      <c r="M327" s="80"/>
      <c r="N327" s="274">
        <f t="shared" si="33"/>
        <v>0</v>
      </c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3"/>
    </row>
    <row r="328" spans="1:59" ht="18" customHeight="1" thickBot="1" x14ac:dyDescent="0.35">
      <c r="A328" s="76">
        <v>2275</v>
      </c>
      <c r="B328" s="114" t="s">
        <v>211</v>
      </c>
      <c r="C328" s="276">
        <v>103389</v>
      </c>
      <c r="D328" s="117"/>
      <c r="E328" s="276">
        <f>C85</f>
        <v>90019.87</v>
      </c>
      <c r="F328" s="439"/>
      <c r="G328" s="366"/>
      <c r="H328" s="454"/>
      <c r="I328" s="455"/>
      <c r="J328" s="439"/>
      <c r="K328" s="366"/>
      <c r="L328" s="80"/>
      <c r="M328" s="80"/>
      <c r="N328" s="274">
        <f t="shared" si="33"/>
        <v>90019.87</v>
      </c>
      <c r="O328" s="280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73"/>
    </row>
    <row r="329" spans="1:59" ht="30.6" customHeight="1" thickBot="1" x14ac:dyDescent="0.35">
      <c r="A329" s="76">
        <v>2280</v>
      </c>
      <c r="B329" s="114" t="s">
        <v>212</v>
      </c>
      <c r="C329" s="277">
        <f>C330+C331</f>
        <v>2859</v>
      </c>
      <c r="D329" s="118"/>
      <c r="E329" s="277">
        <f>E330+E331</f>
        <v>2858.4</v>
      </c>
      <c r="F329" s="439"/>
      <c r="G329" s="366"/>
      <c r="H329" s="454"/>
      <c r="I329" s="455"/>
      <c r="J329" s="439"/>
      <c r="K329" s="366"/>
      <c r="L329" s="80"/>
      <c r="M329" s="80"/>
      <c r="N329" s="274">
        <f t="shared" si="33"/>
        <v>2858.4</v>
      </c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73"/>
    </row>
    <row r="330" spans="1:59" ht="45" customHeight="1" thickBot="1" x14ac:dyDescent="0.35">
      <c r="A330" s="76">
        <v>2281</v>
      </c>
      <c r="B330" s="114" t="s">
        <v>213</v>
      </c>
      <c r="C330" s="276"/>
      <c r="D330" s="117"/>
      <c r="E330" s="276"/>
      <c r="F330" s="439"/>
      <c r="G330" s="366"/>
      <c r="H330" s="454"/>
      <c r="I330" s="455"/>
      <c r="J330" s="439"/>
      <c r="K330" s="366"/>
      <c r="L330" s="80"/>
      <c r="M330" s="80"/>
      <c r="N330" s="274">
        <f t="shared" si="33"/>
        <v>0</v>
      </c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73"/>
    </row>
    <row r="331" spans="1:59" ht="44.25" customHeight="1" thickBot="1" x14ac:dyDescent="0.35">
      <c r="A331" s="76">
        <v>2282</v>
      </c>
      <c r="B331" s="114" t="s">
        <v>79</v>
      </c>
      <c r="C331" s="276">
        <v>2859</v>
      </c>
      <c r="D331" s="117"/>
      <c r="E331" s="276">
        <f>C86</f>
        <v>2858.4</v>
      </c>
      <c r="F331" s="439"/>
      <c r="G331" s="366"/>
      <c r="H331" s="454"/>
      <c r="I331" s="455"/>
      <c r="J331" s="439"/>
      <c r="K331" s="366"/>
      <c r="L331" s="80"/>
      <c r="M331" s="80"/>
      <c r="N331" s="274">
        <f t="shared" si="33"/>
        <v>2858.4</v>
      </c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73"/>
    </row>
    <row r="332" spans="1:59" ht="18" customHeight="1" thickBot="1" x14ac:dyDescent="0.35">
      <c r="A332" s="76">
        <v>2400</v>
      </c>
      <c r="B332" s="114" t="s">
        <v>214</v>
      </c>
      <c r="C332" s="276">
        <f>C333+C334</f>
        <v>0</v>
      </c>
      <c r="D332" s="117"/>
      <c r="E332" s="276">
        <f>E333+E334</f>
        <v>0</v>
      </c>
      <c r="F332" s="439"/>
      <c r="G332" s="366"/>
      <c r="H332" s="454"/>
      <c r="I332" s="455"/>
      <c r="J332" s="439"/>
      <c r="K332" s="366"/>
      <c r="L332" s="80"/>
      <c r="M332" s="80"/>
      <c r="N332" s="274">
        <f t="shared" si="33"/>
        <v>0</v>
      </c>
      <c r="O332" s="1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3"/>
    </row>
    <row r="333" spans="1:59" ht="28.95" customHeight="1" thickBot="1" x14ac:dyDescent="0.35">
      <c r="A333" s="76">
        <v>2410</v>
      </c>
      <c r="B333" s="114" t="s">
        <v>215</v>
      </c>
      <c r="C333" s="276"/>
      <c r="D333" s="117"/>
      <c r="E333" s="276"/>
      <c r="F333" s="439"/>
      <c r="G333" s="366"/>
      <c r="H333" s="454"/>
      <c r="I333" s="455"/>
      <c r="J333" s="439"/>
      <c r="K333" s="366"/>
      <c r="L333" s="80"/>
      <c r="M333" s="80"/>
      <c r="N333" s="274">
        <f t="shared" si="33"/>
        <v>0</v>
      </c>
      <c r="O333" s="73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3"/>
    </row>
    <row r="334" spans="1:59" ht="27" customHeight="1" thickBot="1" x14ac:dyDescent="0.35">
      <c r="A334" s="76">
        <v>2420</v>
      </c>
      <c r="B334" s="114" t="s">
        <v>216</v>
      </c>
      <c r="C334" s="276"/>
      <c r="D334" s="117"/>
      <c r="E334" s="276"/>
      <c r="F334" s="439"/>
      <c r="G334" s="366"/>
      <c r="H334" s="454"/>
      <c r="I334" s="455"/>
      <c r="J334" s="439"/>
      <c r="K334" s="366"/>
      <c r="L334" s="80"/>
      <c r="M334" s="80"/>
      <c r="N334" s="274">
        <f t="shared" si="33"/>
        <v>0</v>
      </c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73"/>
    </row>
    <row r="335" spans="1:59" ht="18" customHeight="1" thickBot="1" x14ac:dyDescent="0.35">
      <c r="A335" s="76">
        <v>2600</v>
      </c>
      <c r="B335" s="114" t="s">
        <v>217</v>
      </c>
      <c r="C335" s="277">
        <f>C336+C337+C338</f>
        <v>0</v>
      </c>
      <c r="D335" s="118"/>
      <c r="E335" s="277">
        <f>E336+E337+E338</f>
        <v>0</v>
      </c>
      <c r="F335" s="439"/>
      <c r="G335" s="366"/>
      <c r="H335" s="454"/>
      <c r="I335" s="455"/>
      <c r="J335" s="439"/>
      <c r="K335" s="366"/>
      <c r="L335" s="80"/>
      <c r="M335" s="80"/>
      <c r="N335" s="274">
        <f t="shared" si="33"/>
        <v>0</v>
      </c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  <c r="BF335" s="71"/>
      <c r="BG335" s="73"/>
    </row>
    <row r="336" spans="1:59" ht="41.4" customHeight="1" thickBot="1" x14ac:dyDescent="0.35">
      <c r="A336" s="76">
        <v>2610</v>
      </c>
      <c r="B336" s="114" t="s">
        <v>218</v>
      </c>
      <c r="C336" s="276"/>
      <c r="D336" s="117"/>
      <c r="E336" s="276"/>
      <c r="F336" s="439"/>
      <c r="G336" s="366"/>
      <c r="H336" s="454"/>
      <c r="I336" s="455"/>
      <c r="J336" s="439"/>
      <c r="K336" s="366"/>
      <c r="L336" s="80"/>
      <c r="M336" s="80"/>
      <c r="N336" s="274">
        <f t="shared" si="33"/>
        <v>0</v>
      </c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  <c r="AS336" s="71"/>
      <c r="AT336" s="71"/>
      <c r="AU336" s="71"/>
      <c r="AV336" s="71"/>
      <c r="AW336" s="71"/>
      <c r="AX336" s="71"/>
      <c r="AY336" s="71"/>
      <c r="AZ336" s="71"/>
      <c r="BA336" s="71"/>
      <c r="BB336" s="71"/>
      <c r="BC336" s="71"/>
      <c r="BD336" s="71"/>
      <c r="BE336" s="71"/>
      <c r="BF336" s="71"/>
      <c r="BG336" s="73"/>
    </row>
    <row r="337" spans="1:59" ht="27" customHeight="1" thickBot="1" x14ac:dyDescent="0.35">
      <c r="A337" s="76">
        <v>2620</v>
      </c>
      <c r="B337" s="114" t="s">
        <v>219</v>
      </c>
      <c r="C337" s="276"/>
      <c r="D337" s="117"/>
      <c r="E337" s="276"/>
      <c r="F337" s="439"/>
      <c r="G337" s="366"/>
      <c r="H337" s="454"/>
      <c r="I337" s="455"/>
      <c r="J337" s="439"/>
      <c r="K337" s="366"/>
      <c r="L337" s="80"/>
      <c r="M337" s="80"/>
      <c r="N337" s="274">
        <f t="shared" si="33"/>
        <v>0</v>
      </c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  <c r="BF337" s="71"/>
      <c r="BG337" s="73"/>
    </row>
    <row r="338" spans="1:59" ht="27" customHeight="1" thickBot="1" x14ac:dyDescent="0.35">
      <c r="A338" s="76">
        <v>2630</v>
      </c>
      <c r="B338" s="114" t="s">
        <v>220</v>
      </c>
      <c r="C338" s="276"/>
      <c r="D338" s="117"/>
      <c r="E338" s="276"/>
      <c r="F338" s="439"/>
      <c r="G338" s="366"/>
      <c r="H338" s="454"/>
      <c r="I338" s="455"/>
      <c r="J338" s="439"/>
      <c r="K338" s="366"/>
      <c r="L338" s="80"/>
      <c r="M338" s="80"/>
      <c r="N338" s="274">
        <f t="shared" si="33"/>
        <v>0</v>
      </c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  <c r="AS338" s="71"/>
      <c r="AT338" s="71"/>
      <c r="AU338" s="71"/>
      <c r="AV338" s="71"/>
      <c r="AW338" s="71"/>
      <c r="AX338" s="71"/>
      <c r="AY338" s="71"/>
      <c r="AZ338" s="71"/>
      <c r="BA338" s="71"/>
      <c r="BB338" s="71"/>
      <c r="BC338" s="71"/>
      <c r="BD338" s="71"/>
      <c r="BE338" s="71"/>
      <c r="BF338" s="71"/>
      <c r="BG338" s="73"/>
    </row>
    <row r="339" spans="1:59" ht="13.95" customHeight="1" thickBot="1" x14ac:dyDescent="0.35">
      <c r="A339" s="76">
        <v>2700</v>
      </c>
      <c r="B339" s="114" t="s">
        <v>80</v>
      </c>
      <c r="C339" s="277">
        <f>C340+C341+C342</f>
        <v>0</v>
      </c>
      <c r="D339" s="118"/>
      <c r="E339" s="277">
        <f>E340+E341+E342</f>
        <v>0</v>
      </c>
      <c r="F339" s="439"/>
      <c r="G339" s="366"/>
      <c r="H339" s="454"/>
      <c r="I339" s="455"/>
      <c r="J339" s="439"/>
      <c r="K339" s="366"/>
      <c r="L339" s="80"/>
      <c r="M339" s="80"/>
      <c r="N339" s="274">
        <f t="shared" si="33"/>
        <v>0</v>
      </c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  <c r="AS339" s="71"/>
      <c r="AT339" s="71"/>
      <c r="AU339" s="71"/>
      <c r="AV339" s="71"/>
      <c r="AW339" s="71"/>
      <c r="AX339" s="71"/>
      <c r="AY339" s="71"/>
      <c r="AZ339" s="71"/>
      <c r="BA339" s="71"/>
      <c r="BB339" s="71"/>
      <c r="BC339" s="71"/>
      <c r="BD339" s="71"/>
      <c r="BE339" s="71"/>
      <c r="BF339" s="71"/>
      <c r="BG339" s="73"/>
    </row>
    <row r="340" spans="1:59" ht="12.6" customHeight="1" thickBot="1" x14ac:dyDescent="0.35">
      <c r="A340" s="76">
        <v>2710</v>
      </c>
      <c r="B340" s="114" t="s">
        <v>81</v>
      </c>
      <c r="C340" s="276"/>
      <c r="D340" s="117"/>
      <c r="E340" s="276"/>
      <c r="F340" s="439"/>
      <c r="G340" s="366"/>
      <c r="H340" s="454"/>
      <c r="I340" s="455"/>
      <c r="J340" s="439"/>
      <c r="K340" s="366"/>
      <c r="L340" s="80"/>
      <c r="M340" s="80"/>
      <c r="N340" s="274">
        <f t="shared" si="33"/>
        <v>0</v>
      </c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  <c r="AS340" s="71"/>
      <c r="AT340" s="71"/>
      <c r="AU340" s="71"/>
      <c r="AV340" s="71"/>
      <c r="AW340" s="71"/>
      <c r="AX340" s="71"/>
      <c r="AY340" s="71"/>
      <c r="AZ340" s="71"/>
      <c r="BA340" s="71"/>
      <c r="BB340" s="71"/>
      <c r="BC340" s="71"/>
      <c r="BD340" s="71"/>
      <c r="BE340" s="71"/>
      <c r="BF340" s="71"/>
      <c r="BG340" s="73"/>
    </row>
    <row r="341" spans="1:59" ht="12.6" customHeight="1" thickBot="1" x14ac:dyDescent="0.35">
      <c r="A341" s="76">
        <v>2720</v>
      </c>
      <c r="B341" s="114" t="s">
        <v>221</v>
      </c>
      <c r="C341" s="276"/>
      <c r="D341" s="117"/>
      <c r="E341" s="276"/>
      <c r="F341" s="439"/>
      <c r="G341" s="366"/>
      <c r="H341" s="454"/>
      <c r="I341" s="455"/>
      <c r="J341" s="439"/>
      <c r="K341" s="366"/>
      <c r="L341" s="80"/>
      <c r="M341" s="80"/>
      <c r="N341" s="274">
        <f t="shared" si="33"/>
        <v>0</v>
      </c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1"/>
      <c r="AT341" s="71"/>
      <c r="AU341" s="71"/>
      <c r="AV341" s="71"/>
      <c r="AW341" s="71"/>
      <c r="AX341" s="71"/>
      <c r="AY341" s="71"/>
      <c r="AZ341" s="71"/>
      <c r="BA341" s="71"/>
      <c r="BB341" s="71"/>
      <c r="BC341" s="71"/>
      <c r="BD341" s="71"/>
      <c r="BE341" s="71"/>
      <c r="BF341" s="71"/>
      <c r="BG341" s="73"/>
    </row>
    <row r="342" spans="1:59" ht="13.2" customHeight="1" thickBot="1" x14ac:dyDescent="0.35">
      <c r="A342" s="76">
        <v>2730</v>
      </c>
      <c r="B342" s="114" t="s">
        <v>222</v>
      </c>
      <c r="C342" s="276"/>
      <c r="D342" s="117"/>
      <c r="E342" s="276"/>
      <c r="F342" s="439"/>
      <c r="G342" s="366"/>
      <c r="H342" s="454"/>
      <c r="I342" s="455"/>
      <c r="J342" s="439"/>
      <c r="K342" s="366"/>
      <c r="L342" s="80"/>
      <c r="M342" s="80"/>
      <c r="N342" s="274">
        <f t="shared" si="33"/>
        <v>0</v>
      </c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  <c r="BF342" s="71"/>
      <c r="BG342" s="73"/>
    </row>
    <row r="343" spans="1:59" ht="15" customHeight="1" thickBot="1" x14ac:dyDescent="0.35">
      <c r="A343" s="76">
        <v>2800</v>
      </c>
      <c r="B343" s="114" t="s">
        <v>223</v>
      </c>
      <c r="C343" s="276">
        <v>2941</v>
      </c>
      <c r="D343" s="117"/>
      <c r="E343" s="276">
        <f>C89</f>
        <v>2940.63</v>
      </c>
      <c r="F343" s="439"/>
      <c r="G343" s="366"/>
      <c r="H343" s="454"/>
      <c r="I343" s="455"/>
      <c r="J343" s="439"/>
      <c r="K343" s="366"/>
      <c r="L343" s="80"/>
      <c r="M343" s="80"/>
      <c r="N343" s="274">
        <f t="shared" si="33"/>
        <v>2940.63</v>
      </c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  <c r="BF343" s="71"/>
      <c r="BG343" s="73"/>
    </row>
    <row r="344" spans="1:59" ht="13.95" customHeight="1" thickBot="1" x14ac:dyDescent="0.35">
      <c r="A344" s="76">
        <v>9000</v>
      </c>
      <c r="B344" s="114" t="s">
        <v>224</v>
      </c>
      <c r="C344" s="276"/>
      <c r="D344" s="117"/>
      <c r="E344" s="276"/>
      <c r="F344" s="439"/>
      <c r="G344" s="366"/>
      <c r="H344" s="454"/>
      <c r="I344" s="455"/>
      <c r="J344" s="439"/>
      <c r="K344" s="366"/>
      <c r="L344" s="80"/>
      <c r="M344" s="80"/>
      <c r="N344" s="274">
        <f t="shared" si="33"/>
        <v>0</v>
      </c>
      <c r="O344" s="74"/>
      <c r="P344" s="86"/>
      <c r="Q344" s="86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  <c r="BF344" s="71"/>
      <c r="BG344" s="73"/>
    </row>
    <row r="345" spans="1:59" ht="18" customHeight="1" thickBot="1" x14ac:dyDescent="0.35">
      <c r="A345" s="76">
        <v>3000</v>
      </c>
      <c r="B345" s="114" t="s">
        <v>225</v>
      </c>
      <c r="C345" s="277">
        <f>C346+C360</f>
        <v>515500</v>
      </c>
      <c r="D345" s="118"/>
      <c r="E345" s="277">
        <f>E346+E360</f>
        <v>512163</v>
      </c>
      <c r="F345" s="439"/>
      <c r="G345" s="366"/>
      <c r="H345" s="454"/>
      <c r="I345" s="455"/>
      <c r="J345" s="439"/>
      <c r="K345" s="366"/>
      <c r="L345" s="80"/>
      <c r="M345" s="80"/>
      <c r="N345" s="274">
        <f t="shared" si="33"/>
        <v>512163</v>
      </c>
      <c r="O345" s="74"/>
      <c r="P345" s="73"/>
      <c r="Q345" s="73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74"/>
      <c r="AO345" s="74"/>
      <c r="AP345" s="74"/>
      <c r="AQ345" s="74"/>
      <c r="AR345" s="74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  <c r="BF345" s="71"/>
      <c r="BG345" s="73"/>
    </row>
    <row r="346" spans="1:59" ht="18" customHeight="1" thickBot="1" x14ac:dyDescent="0.35">
      <c r="A346" s="76">
        <v>3100</v>
      </c>
      <c r="B346" s="114" t="s">
        <v>226</v>
      </c>
      <c r="C346" s="277">
        <f>C347+C348+C351+C358+C359</f>
        <v>515500</v>
      </c>
      <c r="D346" s="118"/>
      <c r="E346" s="277">
        <f>E347+E348+E351+E358+E359</f>
        <v>512163</v>
      </c>
      <c r="F346" s="439"/>
      <c r="G346" s="366"/>
      <c r="H346" s="454"/>
      <c r="I346" s="455"/>
      <c r="J346" s="439"/>
      <c r="K346" s="366"/>
      <c r="L346" s="80"/>
      <c r="M346" s="80"/>
      <c r="N346" s="274">
        <f t="shared" si="33"/>
        <v>512163</v>
      </c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4"/>
      <c r="AP346" s="74"/>
      <c r="AQ346" s="74"/>
      <c r="AR346" s="74"/>
      <c r="AS346" s="71"/>
      <c r="AT346" s="71"/>
      <c r="AU346" s="71"/>
      <c r="AV346" s="71"/>
      <c r="AW346" s="71"/>
      <c r="AX346" s="71"/>
      <c r="AY346" s="71"/>
      <c r="AZ346" s="71"/>
      <c r="BA346" s="71"/>
      <c r="BB346" s="71"/>
      <c r="BC346" s="71"/>
      <c r="BD346" s="71"/>
      <c r="BE346" s="71"/>
      <c r="BF346" s="71"/>
      <c r="BG346" s="73"/>
    </row>
    <row r="347" spans="1:59" ht="29.4" customHeight="1" thickBot="1" x14ac:dyDescent="0.35">
      <c r="A347" s="76">
        <v>3110</v>
      </c>
      <c r="B347" s="114" t="s">
        <v>83</v>
      </c>
      <c r="C347" s="276">
        <v>515500</v>
      </c>
      <c r="D347" s="117"/>
      <c r="E347" s="276">
        <f>D90</f>
        <v>512163</v>
      </c>
      <c r="F347" s="439"/>
      <c r="G347" s="366"/>
      <c r="H347" s="454"/>
      <c r="I347" s="455"/>
      <c r="J347" s="439"/>
      <c r="K347" s="366"/>
      <c r="L347" s="80"/>
      <c r="M347" s="80"/>
      <c r="N347" s="274">
        <f t="shared" si="33"/>
        <v>512163</v>
      </c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74"/>
      <c r="AO347" s="74"/>
      <c r="AP347" s="74"/>
      <c r="AQ347" s="74"/>
      <c r="AR347" s="74"/>
      <c r="AS347" s="71"/>
      <c r="AT347" s="71"/>
      <c r="AU347" s="71"/>
      <c r="AV347" s="71"/>
      <c r="AW347" s="71"/>
      <c r="AX347" s="71"/>
      <c r="AY347" s="71"/>
      <c r="AZ347" s="71"/>
      <c r="BA347" s="71"/>
      <c r="BB347" s="71"/>
      <c r="BC347" s="71"/>
      <c r="BD347" s="71"/>
      <c r="BE347" s="71"/>
      <c r="BF347" s="71"/>
      <c r="BG347" s="73"/>
    </row>
    <row r="348" spans="1:59" ht="18" customHeight="1" thickBot="1" x14ac:dyDescent="0.35">
      <c r="A348" s="76">
        <v>3120</v>
      </c>
      <c r="B348" s="114" t="s">
        <v>227</v>
      </c>
      <c r="C348" s="277">
        <f>C349+C350</f>
        <v>0</v>
      </c>
      <c r="D348" s="118"/>
      <c r="E348" s="277">
        <f>E349+E350</f>
        <v>0</v>
      </c>
      <c r="F348" s="439"/>
      <c r="G348" s="366"/>
      <c r="H348" s="454"/>
      <c r="I348" s="455"/>
      <c r="J348" s="439"/>
      <c r="K348" s="366"/>
      <c r="L348" s="80"/>
      <c r="M348" s="80"/>
      <c r="N348" s="274">
        <f t="shared" si="33"/>
        <v>0</v>
      </c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74"/>
      <c r="AO348" s="74"/>
      <c r="AP348" s="74"/>
      <c r="AQ348" s="74"/>
      <c r="AR348" s="74"/>
      <c r="AS348" s="71"/>
      <c r="AT348" s="71"/>
      <c r="AU348" s="71"/>
      <c r="AV348" s="71"/>
      <c r="AW348" s="71"/>
      <c r="AX348" s="71"/>
      <c r="AY348" s="71"/>
      <c r="AZ348" s="71"/>
      <c r="BA348" s="71"/>
      <c r="BB348" s="71"/>
      <c r="BC348" s="71"/>
      <c r="BD348" s="71"/>
      <c r="BE348" s="71"/>
      <c r="BF348" s="71"/>
      <c r="BG348" s="73"/>
    </row>
    <row r="349" spans="1:59" ht="27.75" customHeight="1" thickBot="1" x14ac:dyDescent="0.35">
      <c r="A349" s="76">
        <v>3121</v>
      </c>
      <c r="B349" s="114" t="s">
        <v>228</v>
      </c>
      <c r="C349" s="276"/>
      <c r="D349" s="117"/>
      <c r="E349" s="276"/>
      <c r="F349" s="439"/>
      <c r="G349" s="366"/>
      <c r="H349" s="454"/>
      <c r="I349" s="455"/>
      <c r="J349" s="439"/>
      <c r="K349" s="366"/>
      <c r="L349" s="80"/>
      <c r="M349" s="80"/>
      <c r="N349" s="274">
        <f t="shared" si="33"/>
        <v>0</v>
      </c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74"/>
      <c r="AO349" s="74"/>
      <c r="AP349" s="74"/>
      <c r="AQ349" s="74"/>
      <c r="AR349" s="74"/>
      <c r="AS349" s="71"/>
      <c r="AT349" s="71"/>
      <c r="AU349" s="71"/>
      <c r="AV349" s="71"/>
      <c r="AW349" s="71"/>
      <c r="AX349" s="71"/>
      <c r="AY349" s="71"/>
      <c r="AZ349" s="71"/>
      <c r="BA349" s="71"/>
      <c r="BB349" s="71"/>
      <c r="BC349" s="71"/>
      <c r="BD349" s="71"/>
      <c r="BE349" s="71"/>
      <c r="BF349" s="71"/>
      <c r="BG349" s="73"/>
    </row>
    <row r="350" spans="1:59" ht="25.95" customHeight="1" thickBot="1" x14ac:dyDescent="0.35">
      <c r="A350" s="76">
        <v>3122</v>
      </c>
      <c r="B350" s="114" t="s">
        <v>229</v>
      </c>
      <c r="C350" s="276"/>
      <c r="D350" s="117"/>
      <c r="E350" s="276"/>
      <c r="F350" s="439"/>
      <c r="G350" s="366"/>
      <c r="H350" s="454"/>
      <c r="I350" s="455"/>
      <c r="J350" s="439"/>
      <c r="K350" s="366"/>
      <c r="L350" s="80"/>
      <c r="M350" s="80"/>
      <c r="N350" s="274">
        <f t="shared" si="33"/>
        <v>0</v>
      </c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4"/>
      <c r="AP350" s="74"/>
      <c r="AQ350" s="74"/>
      <c r="AR350" s="74"/>
      <c r="AS350" s="71"/>
      <c r="AT350" s="71"/>
      <c r="AU350" s="71"/>
      <c r="AV350" s="71"/>
      <c r="AW350" s="71"/>
      <c r="AX350" s="71"/>
      <c r="AY350" s="71"/>
      <c r="AZ350" s="71"/>
      <c r="BA350" s="71"/>
      <c r="BB350" s="71"/>
      <c r="BC350" s="71"/>
      <c r="BD350" s="71"/>
      <c r="BE350" s="71"/>
      <c r="BF350" s="71"/>
      <c r="BG350" s="73"/>
    </row>
    <row r="351" spans="1:59" ht="18" customHeight="1" thickBot="1" x14ac:dyDescent="0.35">
      <c r="A351" s="76">
        <v>3130</v>
      </c>
      <c r="B351" s="114" t="s">
        <v>84</v>
      </c>
      <c r="C351" s="277">
        <f>C352+C353</f>
        <v>0</v>
      </c>
      <c r="D351" s="118"/>
      <c r="E351" s="277">
        <f>E352+E353</f>
        <v>0</v>
      </c>
      <c r="F351" s="439"/>
      <c r="G351" s="366"/>
      <c r="H351" s="454"/>
      <c r="I351" s="455"/>
      <c r="J351" s="439"/>
      <c r="K351" s="366"/>
      <c r="L351" s="80"/>
      <c r="M351" s="80"/>
      <c r="N351" s="274">
        <f t="shared" si="33"/>
        <v>0</v>
      </c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  <c r="AS351" s="71"/>
      <c r="AT351" s="71"/>
      <c r="AU351" s="71"/>
      <c r="AV351" s="71"/>
      <c r="AW351" s="71"/>
      <c r="AX351" s="71"/>
      <c r="AY351" s="71"/>
      <c r="AZ351" s="71"/>
      <c r="BA351" s="71"/>
      <c r="BB351" s="71"/>
      <c r="BC351" s="71"/>
      <c r="BD351" s="71"/>
      <c r="BE351" s="71"/>
      <c r="BF351" s="71"/>
      <c r="BG351" s="73"/>
    </row>
    <row r="352" spans="1:59" ht="27.6" customHeight="1" thickBot="1" x14ac:dyDescent="0.35">
      <c r="A352" s="76">
        <v>3131</v>
      </c>
      <c r="B352" s="114" t="s">
        <v>230</v>
      </c>
      <c r="C352" s="276"/>
      <c r="D352" s="117"/>
      <c r="E352" s="276"/>
      <c r="F352" s="439"/>
      <c r="G352" s="366"/>
      <c r="H352" s="454"/>
      <c r="I352" s="455"/>
      <c r="J352" s="439"/>
      <c r="K352" s="366"/>
      <c r="L352" s="80"/>
      <c r="M352" s="80"/>
      <c r="N352" s="274">
        <f t="shared" si="33"/>
        <v>0</v>
      </c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74"/>
      <c r="AO352" s="74"/>
      <c r="AP352" s="74"/>
      <c r="AQ352" s="74"/>
      <c r="AR352" s="74"/>
      <c r="AS352" s="71"/>
      <c r="AT352" s="71"/>
      <c r="AU352" s="71"/>
      <c r="AV352" s="71"/>
      <c r="AW352" s="71"/>
      <c r="AX352" s="71"/>
      <c r="AY352" s="71"/>
      <c r="AZ352" s="71"/>
      <c r="BA352" s="71"/>
      <c r="BB352" s="71"/>
      <c r="BC352" s="71"/>
      <c r="BD352" s="71"/>
      <c r="BE352" s="71"/>
      <c r="BF352" s="71"/>
      <c r="BG352" s="73"/>
    </row>
    <row r="353" spans="1:59" ht="18" customHeight="1" thickBot="1" x14ac:dyDescent="0.35">
      <c r="A353" s="76">
        <v>3132</v>
      </c>
      <c r="B353" s="114" t="s">
        <v>85</v>
      </c>
      <c r="C353" s="276"/>
      <c r="D353" s="117"/>
      <c r="E353" s="276"/>
      <c r="F353" s="439"/>
      <c r="G353" s="366"/>
      <c r="H353" s="454"/>
      <c r="I353" s="455"/>
      <c r="J353" s="439"/>
      <c r="K353" s="366"/>
      <c r="L353" s="80"/>
      <c r="M353" s="80"/>
      <c r="N353" s="274">
        <f t="shared" si="33"/>
        <v>0</v>
      </c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74"/>
      <c r="AO353" s="74"/>
      <c r="AP353" s="74"/>
      <c r="AQ353" s="74"/>
      <c r="AR353" s="74"/>
      <c r="AS353" s="71"/>
      <c r="AT353" s="71"/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  <c r="BF353" s="71"/>
      <c r="BG353" s="73"/>
    </row>
    <row r="354" spans="1:59" ht="18" customHeight="1" thickBot="1" x14ac:dyDescent="0.35">
      <c r="A354" s="76">
        <v>3140</v>
      </c>
      <c r="B354" s="114" t="s">
        <v>231</v>
      </c>
      <c r="C354" s="277">
        <f>C355+C356+C357</f>
        <v>0</v>
      </c>
      <c r="D354" s="118"/>
      <c r="E354" s="277">
        <f>E355+E356+E357</f>
        <v>0</v>
      </c>
      <c r="F354" s="439"/>
      <c r="G354" s="366"/>
      <c r="H354" s="454"/>
      <c r="I354" s="455"/>
      <c r="J354" s="439"/>
      <c r="K354" s="366"/>
      <c r="L354" s="80"/>
      <c r="M354" s="80"/>
      <c r="N354" s="274">
        <f t="shared" si="33"/>
        <v>0</v>
      </c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4"/>
      <c r="AL354" s="74"/>
      <c r="AM354" s="74"/>
      <c r="AN354" s="74"/>
      <c r="AO354" s="74"/>
      <c r="AP354" s="74"/>
      <c r="AQ354" s="74"/>
      <c r="AR354" s="74"/>
      <c r="AS354" s="71"/>
      <c r="AT354" s="71"/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  <c r="BF354" s="71"/>
      <c r="BG354" s="73"/>
    </row>
    <row r="355" spans="1:59" ht="24.6" customHeight="1" thickBot="1" x14ac:dyDescent="0.35">
      <c r="A355" s="76">
        <v>3141</v>
      </c>
      <c r="B355" s="114" t="s">
        <v>232</v>
      </c>
      <c r="C355" s="276"/>
      <c r="D355" s="117"/>
      <c r="E355" s="276"/>
      <c r="F355" s="439"/>
      <c r="G355" s="366"/>
      <c r="H355" s="454"/>
      <c r="I355" s="455"/>
      <c r="J355" s="439"/>
      <c r="K355" s="366"/>
      <c r="L355" s="80"/>
      <c r="M355" s="80"/>
      <c r="N355" s="274">
        <f t="shared" si="33"/>
        <v>0</v>
      </c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74"/>
      <c r="AO355" s="74"/>
      <c r="AP355" s="74"/>
      <c r="AQ355" s="74"/>
      <c r="AR355" s="74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73"/>
    </row>
    <row r="356" spans="1:59" ht="27" customHeight="1" thickBot="1" x14ac:dyDescent="0.35">
      <c r="A356" s="76">
        <v>3142</v>
      </c>
      <c r="B356" s="114" t="s">
        <v>233</v>
      </c>
      <c r="C356" s="276"/>
      <c r="D356" s="117"/>
      <c r="E356" s="276"/>
      <c r="F356" s="439"/>
      <c r="G356" s="366"/>
      <c r="H356" s="454"/>
      <c r="I356" s="455"/>
      <c r="J356" s="439"/>
      <c r="K356" s="366"/>
      <c r="L356" s="80"/>
      <c r="M356" s="80"/>
      <c r="N356" s="274">
        <f t="shared" si="33"/>
        <v>0</v>
      </c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  <c r="AS356" s="71"/>
      <c r="AT356" s="71"/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  <c r="BF356" s="71"/>
      <c r="BG356" s="73"/>
    </row>
    <row r="357" spans="1:59" ht="23.4" customHeight="1" thickBot="1" x14ac:dyDescent="0.35">
      <c r="A357" s="76">
        <v>3143</v>
      </c>
      <c r="B357" s="114" t="s">
        <v>234</v>
      </c>
      <c r="C357" s="276"/>
      <c r="D357" s="117"/>
      <c r="E357" s="276"/>
      <c r="F357" s="439"/>
      <c r="G357" s="366"/>
      <c r="H357" s="454"/>
      <c r="I357" s="455"/>
      <c r="J357" s="439"/>
      <c r="K357" s="366"/>
      <c r="L357" s="80"/>
      <c r="M357" s="80"/>
      <c r="N357" s="274">
        <f t="shared" si="33"/>
        <v>0</v>
      </c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  <c r="AS357" s="71"/>
      <c r="AT357" s="71"/>
      <c r="AU357" s="71"/>
      <c r="AV357" s="71"/>
      <c r="AW357" s="71"/>
      <c r="AX357" s="71"/>
      <c r="AY357" s="71"/>
      <c r="AZ357" s="71"/>
      <c r="BA357" s="71"/>
      <c r="BB357" s="71"/>
      <c r="BC357" s="71"/>
      <c r="BD357" s="71"/>
      <c r="BE357" s="71"/>
      <c r="BF357" s="71"/>
      <c r="BG357" s="73"/>
    </row>
    <row r="358" spans="1:59" ht="18" customHeight="1" thickBot="1" x14ac:dyDescent="0.35">
      <c r="A358" s="76">
        <v>3150</v>
      </c>
      <c r="B358" s="114" t="s">
        <v>235</v>
      </c>
      <c r="C358" s="276"/>
      <c r="D358" s="117"/>
      <c r="E358" s="276"/>
      <c r="F358" s="439"/>
      <c r="G358" s="366"/>
      <c r="H358" s="454"/>
      <c r="I358" s="455"/>
      <c r="J358" s="439"/>
      <c r="K358" s="366"/>
      <c r="L358" s="80"/>
      <c r="M358" s="80"/>
      <c r="N358" s="274">
        <f t="shared" si="33"/>
        <v>0</v>
      </c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74"/>
      <c r="AO358" s="74"/>
      <c r="AP358" s="74"/>
      <c r="AQ358" s="74"/>
      <c r="AR358" s="74"/>
      <c r="AS358" s="71"/>
      <c r="AT358" s="71"/>
      <c r="AU358" s="71"/>
      <c r="AV358" s="71"/>
      <c r="AW358" s="71"/>
      <c r="AX358" s="71"/>
      <c r="AY358" s="71"/>
      <c r="AZ358" s="71"/>
      <c r="BA358" s="71"/>
      <c r="BB358" s="71"/>
      <c r="BC358" s="71"/>
      <c r="BD358" s="71"/>
      <c r="BE358" s="71"/>
      <c r="BF358" s="71"/>
      <c r="BG358" s="73"/>
    </row>
    <row r="359" spans="1:59" ht="23.4" customHeight="1" thickBot="1" x14ac:dyDescent="0.35">
      <c r="A359" s="76">
        <v>3160</v>
      </c>
      <c r="B359" s="114" t="s">
        <v>236</v>
      </c>
      <c r="C359" s="276"/>
      <c r="D359" s="117"/>
      <c r="E359" s="276"/>
      <c r="F359" s="439"/>
      <c r="G359" s="366"/>
      <c r="H359" s="454"/>
      <c r="I359" s="455"/>
      <c r="J359" s="439"/>
      <c r="K359" s="366"/>
      <c r="L359" s="80"/>
      <c r="M359" s="80"/>
      <c r="N359" s="274">
        <f t="shared" si="33"/>
        <v>0</v>
      </c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74"/>
      <c r="AO359" s="74"/>
      <c r="AP359" s="74"/>
      <c r="AQ359" s="74"/>
      <c r="AR359" s="74"/>
      <c r="AS359" s="71"/>
      <c r="AT359" s="71"/>
      <c r="AU359" s="71"/>
      <c r="AV359" s="71"/>
      <c r="AW359" s="71"/>
      <c r="AX359" s="71"/>
      <c r="AY359" s="71"/>
      <c r="AZ359" s="71"/>
      <c r="BA359" s="71"/>
      <c r="BB359" s="71"/>
      <c r="BC359" s="71"/>
      <c r="BD359" s="71"/>
      <c r="BE359" s="71"/>
      <c r="BF359" s="71"/>
      <c r="BG359" s="73"/>
    </row>
    <row r="360" spans="1:59" ht="18" customHeight="1" thickBot="1" x14ac:dyDescent="0.35">
      <c r="A360" s="76">
        <v>3200</v>
      </c>
      <c r="B360" s="114" t="s">
        <v>237</v>
      </c>
      <c r="C360" s="277">
        <f>C361+C362+C363+C364</f>
        <v>0</v>
      </c>
      <c r="D360" s="118"/>
      <c r="E360" s="277">
        <f>E361+E362+E363+E364</f>
        <v>0</v>
      </c>
      <c r="F360" s="439"/>
      <c r="G360" s="366"/>
      <c r="H360" s="454"/>
      <c r="I360" s="455"/>
      <c r="J360" s="439"/>
      <c r="K360" s="366"/>
      <c r="L360" s="80"/>
      <c r="M360" s="80"/>
      <c r="N360" s="274">
        <f t="shared" si="33"/>
        <v>0</v>
      </c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74"/>
      <c r="AO360" s="74"/>
      <c r="AP360" s="74"/>
      <c r="AQ360" s="74"/>
      <c r="AR360" s="74"/>
      <c r="AS360" s="71"/>
      <c r="AT360" s="71"/>
      <c r="AU360" s="71"/>
      <c r="AV360" s="71"/>
      <c r="AW360" s="71"/>
      <c r="AX360" s="71"/>
      <c r="AY360" s="71"/>
      <c r="AZ360" s="71"/>
      <c r="BA360" s="71"/>
      <c r="BB360" s="71"/>
      <c r="BC360" s="71"/>
      <c r="BD360" s="71"/>
      <c r="BE360" s="71"/>
      <c r="BF360" s="71"/>
      <c r="BG360" s="73"/>
    </row>
    <row r="361" spans="1:59" ht="30" customHeight="1" thickBot="1" x14ac:dyDescent="0.35">
      <c r="A361" s="76">
        <v>3210</v>
      </c>
      <c r="B361" s="114" t="s">
        <v>238</v>
      </c>
      <c r="C361" s="276"/>
      <c r="D361" s="117"/>
      <c r="E361" s="276"/>
      <c r="F361" s="439"/>
      <c r="G361" s="366"/>
      <c r="H361" s="454"/>
      <c r="I361" s="455"/>
      <c r="J361" s="439"/>
      <c r="K361" s="366"/>
      <c r="L361" s="80"/>
      <c r="M361" s="80"/>
      <c r="N361" s="274">
        <f t="shared" si="33"/>
        <v>0</v>
      </c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4"/>
      <c r="AP361" s="74"/>
      <c r="AQ361" s="74"/>
      <c r="AR361" s="74"/>
      <c r="AS361" s="71"/>
      <c r="AT361" s="71"/>
      <c r="AU361" s="71"/>
      <c r="AV361" s="71"/>
      <c r="AW361" s="71"/>
      <c r="AX361" s="71"/>
      <c r="AY361" s="71"/>
      <c r="AZ361" s="71"/>
      <c r="BA361" s="71"/>
      <c r="BB361" s="71"/>
      <c r="BC361" s="71"/>
      <c r="BD361" s="71"/>
      <c r="BE361" s="71"/>
      <c r="BF361" s="71"/>
      <c r="BG361" s="73"/>
    </row>
    <row r="362" spans="1:59" ht="27" customHeight="1" thickBot="1" x14ac:dyDescent="0.35">
      <c r="A362" s="76">
        <v>3220</v>
      </c>
      <c r="B362" s="114" t="s">
        <v>239</v>
      </c>
      <c r="C362" s="276"/>
      <c r="D362" s="117"/>
      <c r="E362" s="276"/>
      <c r="F362" s="439"/>
      <c r="G362" s="366"/>
      <c r="H362" s="454"/>
      <c r="I362" s="455"/>
      <c r="J362" s="439"/>
      <c r="K362" s="366"/>
      <c r="L362" s="80"/>
      <c r="M362" s="80"/>
      <c r="N362" s="274">
        <f t="shared" si="33"/>
        <v>0</v>
      </c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74"/>
      <c r="AO362" s="74"/>
      <c r="AP362" s="74"/>
      <c r="AQ362" s="74"/>
      <c r="AR362" s="74"/>
      <c r="AS362" s="71"/>
      <c r="AT362" s="71"/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  <c r="BF362" s="71"/>
      <c r="BG362" s="73"/>
    </row>
    <row r="363" spans="1:59" ht="34.950000000000003" customHeight="1" thickBot="1" x14ac:dyDescent="0.35">
      <c r="A363" s="76">
        <v>3230</v>
      </c>
      <c r="B363" s="114" t="s">
        <v>240</v>
      </c>
      <c r="C363" s="276"/>
      <c r="D363" s="117"/>
      <c r="E363" s="276"/>
      <c r="F363" s="439"/>
      <c r="G363" s="366"/>
      <c r="H363" s="454"/>
      <c r="I363" s="455"/>
      <c r="J363" s="439"/>
      <c r="K363" s="366"/>
      <c r="L363" s="80"/>
      <c r="M363" s="80"/>
      <c r="N363" s="274">
        <f t="shared" si="33"/>
        <v>0</v>
      </c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74"/>
      <c r="AO363" s="74"/>
      <c r="AP363" s="74"/>
      <c r="AQ363" s="74"/>
      <c r="AR363" s="74"/>
      <c r="AS363" s="71"/>
      <c r="AT363" s="71"/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  <c r="BF363" s="71"/>
      <c r="BG363" s="73"/>
    </row>
    <row r="364" spans="1:59" ht="18" customHeight="1" thickBot="1" x14ac:dyDescent="0.35">
      <c r="A364" s="76">
        <v>3240</v>
      </c>
      <c r="B364" s="114" t="s">
        <v>241</v>
      </c>
      <c r="C364" s="276"/>
      <c r="D364" s="117"/>
      <c r="E364" s="276"/>
      <c r="F364" s="439"/>
      <c r="G364" s="366"/>
      <c r="H364" s="454"/>
      <c r="I364" s="455"/>
      <c r="J364" s="439"/>
      <c r="K364" s="366"/>
      <c r="L364" s="80"/>
      <c r="M364" s="80"/>
      <c r="N364" s="274">
        <f t="shared" si="33"/>
        <v>0</v>
      </c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74"/>
      <c r="AO364" s="74"/>
      <c r="AP364" s="74"/>
      <c r="AQ364" s="74"/>
      <c r="AR364" s="74"/>
      <c r="AS364" s="71"/>
      <c r="AT364" s="71"/>
      <c r="AU364" s="71"/>
      <c r="AV364" s="71"/>
      <c r="AW364" s="71"/>
      <c r="AX364" s="71"/>
      <c r="AY364" s="71"/>
      <c r="AZ364" s="71"/>
      <c r="BA364" s="71"/>
      <c r="BB364" s="71"/>
      <c r="BC364" s="71"/>
      <c r="BD364" s="71"/>
      <c r="BE364" s="71"/>
      <c r="BF364" s="71"/>
      <c r="BG364" s="73"/>
    </row>
    <row r="365" spans="1:59" ht="18" customHeight="1" thickBot="1" x14ac:dyDescent="0.35">
      <c r="A365" s="76"/>
      <c r="B365" s="114" t="s">
        <v>86</v>
      </c>
      <c r="C365" s="277">
        <f>SUM(C310,C344,C345)</f>
        <v>49605740</v>
      </c>
      <c r="D365" s="118"/>
      <c r="E365" s="277">
        <f>SUM(E310,E344,E345)</f>
        <v>47815904.980000004</v>
      </c>
      <c r="F365" s="439"/>
      <c r="G365" s="366"/>
      <c r="H365" s="454"/>
      <c r="I365" s="455"/>
      <c r="J365" s="439"/>
      <c r="K365" s="366"/>
      <c r="L365" s="80"/>
      <c r="M365" s="80"/>
      <c r="N365" s="274">
        <f t="shared" si="33"/>
        <v>47815904.980000004</v>
      </c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74"/>
      <c r="AO365" s="74"/>
      <c r="AP365" s="74"/>
      <c r="AQ365" s="74"/>
      <c r="AR365" s="74"/>
      <c r="AS365" s="71"/>
      <c r="AT365" s="71"/>
      <c r="AU365" s="71"/>
      <c r="AV365" s="71"/>
      <c r="AW365" s="71"/>
      <c r="AX365" s="71"/>
      <c r="AY365" s="71"/>
      <c r="AZ365" s="71"/>
      <c r="BA365" s="71"/>
      <c r="BB365" s="71"/>
      <c r="BC365" s="71"/>
      <c r="BD365" s="71"/>
      <c r="BE365" s="71"/>
      <c r="BF365" s="71"/>
      <c r="BG365" s="73"/>
    </row>
    <row r="366" spans="1:59" ht="7.95" customHeight="1" x14ac:dyDescent="0.3">
      <c r="A366" s="71"/>
      <c r="B366" s="74"/>
      <c r="C366" s="71"/>
      <c r="D366" s="71"/>
      <c r="E366" s="74"/>
      <c r="F366" s="71"/>
      <c r="G366" s="71"/>
      <c r="H366" s="94"/>
      <c r="I366" s="94"/>
      <c r="J366" s="71"/>
      <c r="K366" s="71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4"/>
      <c r="AL366" s="74"/>
      <c r="AM366" s="74"/>
      <c r="AN366" s="74"/>
      <c r="AO366" s="74"/>
      <c r="AP366" s="74"/>
      <c r="AQ366" s="74"/>
      <c r="AR366" s="74"/>
      <c r="AS366" s="71"/>
      <c r="AT366" s="71"/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  <c r="BF366" s="71"/>
      <c r="BG366" s="73"/>
    </row>
    <row r="367" spans="1:59" ht="15.75" customHeight="1" x14ac:dyDescent="0.3">
      <c r="A367" s="309" t="s">
        <v>242</v>
      </c>
      <c r="B367" s="309"/>
      <c r="C367" s="309"/>
      <c r="D367" s="309"/>
      <c r="E367" s="309"/>
      <c r="F367" s="309"/>
      <c r="G367" s="309"/>
      <c r="H367" s="309"/>
      <c r="I367" s="309"/>
      <c r="J367" s="309"/>
      <c r="K367" s="309"/>
      <c r="L367" s="14"/>
      <c r="M367" s="14"/>
      <c r="N367" s="14"/>
      <c r="O367" s="74"/>
      <c r="P367" s="74"/>
      <c r="Q367" s="74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86"/>
      <c r="AJ367" s="86"/>
      <c r="AK367" s="86"/>
      <c r="AL367" s="86"/>
      <c r="AM367" s="86"/>
      <c r="AN367" s="86"/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  <c r="BF367" s="86"/>
      <c r="BG367" s="462"/>
    </row>
    <row r="368" spans="1:59" ht="15" customHeight="1" thickBot="1" x14ac:dyDescent="0.35">
      <c r="A368" s="72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383" t="s">
        <v>35</v>
      </c>
      <c r="N368" s="383"/>
      <c r="O368" s="74"/>
      <c r="P368" s="74"/>
      <c r="Q368" s="74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  <c r="AP368" s="73"/>
      <c r="AQ368" s="73"/>
      <c r="AR368" s="73"/>
      <c r="AS368" s="73"/>
      <c r="AT368" s="73"/>
      <c r="AU368" s="73"/>
      <c r="AV368" s="73"/>
      <c r="AW368" s="73"/>
      <c r="AX368" s="73"/>
      <c r="AY368" s="73"/>
      <c r="AZ368" s="73"/>
      <c r="BA368" s="73"/>
      <c r="BB368" s="73"/>
      <c r="BC368" s="73"/>
      <c r="BD368" s="73"/>
      <c r="BE368" s="73"/>
      <c r="BF368" s="73"/>
      <c r="BG368" s="462"/>
    </row>
    <row r="369" spans="1:59" ht="16.5" customHeight="1" thickTop="1" thickBot="1" x14ac:dyDescent="0.35">
      <c r="A369" s="478" t="s">
        <v>194</v>
      </c>
      <c r="B369" s="440" t="s">
        <v>37</v>
      </c>
      <c r="C369" s="449"/>
      <c r="D369" s="439" t="s">
        <v>243</v>
      </c>
      <c r="E369" s="365"/>
      <c r="F369" s="365"/>
      <c r="G369" s="365"/>
      <c r="H369" s="365"/>
      <c r="I369" s="481" t="s">
        <v>153</v>
      </c>
      <c r="J369" s="482"/>
      <c r="K369" s="482"/>
      <c r="L369" s="482"/>
      <c r="M369" s="482"/>
      <c r="N369" s="483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4"/>
      <c r="AL369" s="373"/>
      <c r="AM369" s="373"/>
      <c r="AN369" s="373"/>
      <c r="AO369" s="373"/>
      <c r="AP369" s="373"/>
      <c r="AQ369" s="373"/>
      <c r="AR369" s="373"/>
      <c r="AS369" s="373"/>
      <c r="AT369" s="373"/>
      <c r="AU369" s="373"/>
      <c r="AV369" s="373"/>
      <c r="AW369" s="373"/>
      <c r="AX369" s="373"/>
      <c r="AY369" s="373"/>
      <c r="AZ369" s="373"/>
      <c r="BA369" s="373"/>
      <c r="BB369" s="373"/>
      <c r="BC369" s="373"/>
      <c r="BD369" s="373"/>
      <c r="BE369" s="373"/>
      <c r="BF369" s="438"/>
      <c r="BG369" s="438"/>
    </row>
    <row r="370" spans="1:59" ht="83.4" customHeight="1" thickTop="1" thickBot="1" x14ac:dyDescent="0.35">
      <c r="A370" s="479"/>
      <c r="B370" s="441"/>
      <c r="C370" s="373"/>
      <c r="D370" s="221" t="s">
        <v>244</v>
      </c>
      <c r="E370" s="484" t="s">
        <v>245</v>
      </c>
      <c r="F370" s="472" t="s">
        <v>246</v>
      </c>
      <c r="G370" s="473"/>
      <c r="H370" s="221" t="s">
        <v>247</v>
      </c>
      <c r="I370" s="221" t="s">
        <v>248</v>
      </c>
      <c r="J370" s="474" t="s">
        <v>249</v>
      </c>
      <c r="K370" s="476" t="s">
        <v>246</v>
      </c>
      <c r="L370" s="477"/>
      <c r="M370" s="441" t="s">
        <v>250</v>
      </c>
      <c r="N370" s="385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438"/>
      <c r="BG370" s="438"/>
    </row>
    <row r="371" spans="1:59" ht="36" customHeight="1" x14ac:dyDescent="0.3">
      <c r="A371" s="479"/>
      <c r="B371" s="441"/>
      <c r="C371" s="373"/>
      <c r="D371" s="221"/>
      <c r="E371" s="313"/>
      <c r="F371" s="281" t="s">
        <v>41</v>
      </c>
      <c r="G371" s="281" t="s">
        <v>42</v>
      </c>
      <c r="H371" s="221" t="s">
        <v>251</v>
      </c>
      <c r="I371" s="221"/>
      <c r="J371" s="372"/>
      <c r="K371" s="221" t="s">
        <v>41</v>
      </c>
      <c r="L371" s="221" t="s">
        <v>42</v>
      </c>
      <c r="M371" s="441"/>
      <c r="N371" s="385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438"/>
      <c r="BG371" s="438"/>
    </row>
    <row r="372" spans="1:59" ht="27.6" customHeight="1" thickBot="1" x14ac:dyDescent="0.35">
      <c r="A372" s="480"/>
      <c r="B372" s="442"/>
      <c r="C372" s="450"/>
      <c r="D372" s="221"/>
      <c r="E372" s="485"/>
      <c r="F372" s="221" t="s">
        <v>252</v>
      </c>
      <c r="G372" s="221" t="s">
        <v>252</v>
      </c>
      <c r="H372" s="282"/>
      <c r="I372" s="221"/>
      <c r="J372" s="475"/>
      <c r="K372" s="221" t="s">
        <v>252</v>
      </c>
      <c r="L372" s="221" t="s">
        <v>252</v>
      </c>
      <c r="M372" s="442"/>
      <c r="N372" s="386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5"/>
      <c r="AH372" s="75"/>
      <c r="AI372" s="75"/>
      <c r="AJ372" s="75"/>
      <c r="AK372" s="75"/>
      <c r="AL372" s="74"/>
      <c r="AM372" s="74"/>
      <c r="AN372" s="74"/>
      <c r="AO372" s="74"/>
      <c r="AP372" s="74"/>
      <c r="AQ372" s="75"/>
      <c r="AR372" s="75"/>
      <c r="AS372" s="75"/>
      <c r="AT372" s="75"/>
      <c r="AU372" s="75"/>
      <c r="AV372" s="74"/>
      <c r="AW372" s="74"/>
      <c r="AX372" s="74"/>
      <c r="AY372" s="74"/>
      <c r="AZ372" s="74"/>
      <c r="BA372" s="74"/>
      <c r="BB372" s="74"/>
      <c r="BC372" s="74"/>
      <c r="BD372" s="75"/>
      <c r="BE372" s="75"/>
      <c r="BF372" s="438"/>
      <c r="BG372" s="438"/>
    </row>
    <row r="373" spans="1:59" ht="16.2" thickBot="1" x14ac:dyDescent="0.35">
      <c r="A373" s="76">
        <v>1</v>
      </c>
      <c r="B373" s="439">
        <v>2</v>
      </c>
      <c r="C373" s="366"/>
      <c r="D373" s="76">
        <v>3</v>
      </c>
      <c r="E373" s="76">
        <v>4</v>
      </c>
      <c r="F373" s="76">
        <v>5</v>
      </c>
      <c r="G373" s="76">
        <v>6</v>
      </c>
      <c r="H373" s="76">
        <v>7</v>
      </c>
      <c r="I373" s="76">
        <v>8</v>
      </c>
      <c r="J373" s="76">
        <v>9</v>
      </c>
      <c r="K373" s="76">
        <v>10</v>
      </c>
      <c r="L373" s="76">
        <v>11</v>
      </c>
      <c r="M373" s="439">
        <v>12</v>
      </c>
      <c r="N373" s="366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4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  <c r="AV373" s="74"/>
      <c r="AW373" s="74"/>
      <c r="AX373" s="74"/>
      <c r="AY373" s="74"/>
      <c r="AZ373" s="74"/>
      <c r="BA373" s="74"/>
      <c r="BB373" s="74"/>
      <c r="BC373" s="74"/>
      <c r="BD373" s="74"/>
      <c r="BE373" s="74"/>
      <c r="BF373" s="438"/>
      <c r="BG373" s="438"/>
    </row>
    <row r="374" spans="1:59" ht="13.95" customHeight="1" thickBot="1" x14ac:dyDescent="0.35">
      <c r="A374" s="76">
        <v>2000</v>
      </c>
      <c r="B374" s="114" t="s">
        <v>204</v>
      </c>
      <c r="C374" s="121"/>
      <c r="D374" s="283">
        <f>D375+D380+D407</f>
        <v>21691900</v>
      </c>
      <c r="E374" s="80"/>
      <c r="F374" s="284"/>
      <c r="G374" s="80"/>
      <c r="H374" s="274">
        <f>D374-F374</f>
        <v>21691900</v>
      </c>
      <c r="I374" s="283">
        <f>I375+I380+I407</f>
        <v>22975900</v>
      </c>
      <c r="J374" s="80"/>
      <c r="K374" s="284"/>
      <c r="L374" s="284"/>
      <c r="M374" s="234"/>
      <c r="N374" s="285">
        <f>I374-K374</f>
        <v>22975900</v>
      </c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4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  <c r="AV374" s="74"/>
      <c r="AW374" s="74"/>
      <c r="AX374" s="74"/>
      <c r="AY374" s="74"/>
      <c r="AZ374" s="74"/>
      <c r="BA374" s="74"/>
      <c r="BB374" s="74"/>
      <c r="BC374" s="74"/>
      <c r="BD374" s="74"/>
      <c r="BE374" s="74"/>
      <c r="BF374" s="72"/>
      <c r="BG374" s="72"/>
    </row>
    <row r="375" spans="1:59" ht="25.5" customHeight="1" thickBot="1" x14ac:dyDescent="0.35">
      <c r="A375" s="76">
        <v>2100</v>
      </c>
      <c r="B375" s="114" t="s">
        <v>205</v>
      </c>
      <c r="C375" s="121"/>
      <c r="D375" s="283">
        <f>D376+D379</f>
        <v>14990100</v>
      </c>
      <c r="E375" s="80"/>
      <c r="F375" s="284"/>
      <c r="G375" s="80"/>
      <c r="H375" s="274">
        <f t="shared" ref="H375:H429" si="34">D375-F375</f>
        <v>14990100</v>
      </c>
      <c r="I375" s="283">
        <f>I376+I379</f>
        <v>15550100</v>
      </c>
      <c r="J375" s="80"/>
      <c r="K375" s="284"/>
      <c r="L375" s="284"/>
      <c r="M375" s="234"/>
      <c r="N375" s="285">
        <f t="shared" ref="N375:N429" si="35">I375-K375</f>
        <v>15550100</v>
      </c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4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  <c r="AV375" s="74"/>
      <c r="AW375" s="74"/>
      <c r="AX375" s="74"/>
      <c r="AY375" s="74"/>
      <c r="AZ375" s="74"/>
      <c r="BA375" s="74"/>
      <c r="BB375" s="74"/>
      <c r="BC375" s="74"/>
      <c r="BD375" s="74"/>
      <c r="BE375" s="74"/>
      <c r="BF375" s="72"/>
      <c r="BG375" s="72"/>
    </row>
    <row r="376" spans="1:59" ht="13.95" customHeight="1" thickBot="1" x14ac:dyDescent="0.35">
      <c r="A376" s="76">
        <v>2110</v>
      </c>
      <c r="B376" s="114" t="s">
        <v>67</v>
      </c>
      <c r="C376" s="121"/>
      <c r="D376" s="283">
        <f>D377</f>
        <v>12286800</v>
      </c>
      <c r="E376" s="80"/>
      <c r="F376" s="284"/>
      <c r="G376" s="80"/>
      <c r="H376" s="274">
        <f t="shared" si="34"/>
        <v>12286800</v>
      </c>
      <c r="I376" s="283">
        <f>I377</f>
        <v>12746000</v>
      </c>
      <c r="J376" s="80"/>
      <c r="K376" s="284"/>
      <c r="L376" s="284"/>
      <c r="M376" s="234"/>
      <c r="N376" s="285">
        <f t="shared" si="35"/>
        <v>12746000</v>
      </c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4"/>
      <c r="AL376" s="74"/>
      <c r="AM376" s="74"/>
      <c r="AN376" s="74"/>
      <c r="AO376" s="74"/>
      <c r="AP376" s="74"/>
      <c r="AQ376" s="74"/>
      <c r="AR376" s="74"/>
      <c r="AS376" s="74"/>
      <c r="AT376" s="74"/>
      <c r="AU376" s="74"/>
      <c r="AV376" s="74"/>
      <c r="AW376" s="74"/>
      <c r="AX376" s="74"/>
      <c r="AY376" s="74"/>
      <c r="AZ376" s="74"/>
      <c r="BA376" s="74"/>
      <c r="BB376" s="74"/>
      <c r="BC376" s="74"/>
      <c r="BD376" s="74"/>
      <c r="BE376" s="74"/>
      <c r="BF376" s="72"/>
      <c r="BG376" s="72"/>
    </row>
    <row r="377" spans="1:59" ht="13.95" customHeight="1" thickBot="1" x14ac:dyDescent="0.35">
      <c r="A377" s="76">
        <v>2111</v>
      </c>
      <c r="B377" s="114" t="s">
        <v>206</v>
      </c>
      <c r="C377" s="121"/>
      <c r="D377" s="283">
        <f>G74</f>
        <v>12286800</v>
      </c>
      <c r="E377" s="80"/>
      <c r="F377" s="284"/>
      <c r="G377" s="80"/>
      <c r="H377" s="274">
        <f t="shared" si="34"/>
        <v>12286800</v>
      </c>
      <c r="I377" s="283">
        <v>12746000</v>
      </c>
      <c r="J377" s="80"/>
      <c r="K377" s="284"/>
      <c r="L377" s="284"/>
      <c r="M377" s="234"/>
      <c r="N377" s="285">
        <f t="shared" si="35"/>
        <v>12746000</v>
      </c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2"/>
      <c r="BG377" s="72"/>
    </row>
    <row r="378" spans="1:59" ht="28.5" customHeight="1" thickBot="1" x14ac:dyDescent="0.35">
      <c r="A378" s="76">
        <v>2112</v>
      </c>
      <c r="B378" s="114" t="s">
        <v>207</v>
      </c>
      <c r="C378" s="121"/>
      <c r="D378" s="283"/>
      <c r="E378" s="80"/>
      <c r="F378" s="284"/>
      <c r="G378" s="80"/>
      <c r="H378" s="274">
        <f t="shared" si="34"/>
        <v>0</v>
      </c>
      <c r="I378" s="283"/>
      <c r="J378" s="80"/>
      <c r="K378" s="284"/>
      <c r="L378" s="284"/>
      <c r="M378" s="234"/>
      <c r="N378" s="285">
        <f t="shared" si="35"/>
        <v>0</v>
      </c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2"/>
      <c r="BG378" s="72"/>
    </row>
    <row r="379" spans="1:59" ht="13.95" customHeight="1" thickBot="1" x14ac:dyDescent="0.35">
      <c r="A379" s="76">
        <v>2120</v>
      </c>
      <c r="B379" s="114" t="s">
        <v>68</v>
      </c>
      <c r="C379" s="121"/>
      <c r="D379" s="283">
        <f>G75</f>
        <v>2703300</v>
      </c>
      <c r="E379" s="80"/>
      <c r="F379" s="284"/>
      <c r="G379" s="80"/>
      <c r="H379" s="274">
        <f t="shared" si="34"/>
        <v>2703300</v>
      </c>
      <c r="I379" s="283">
        <v>2804100</v>
      </c>
      <c r="J379" s="80"/>
      <c r="K379" s="284"/>
      <c r="L379" s="284"/>
      <c r="M379" s="234"/>
      <c r="N379" s="285">
        <f t="shared" si="35"/>
        <v>2804100</v>
      </c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4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74"/>
      <c r="BF379" s="72"/>
      <c r="BG379" s="72"/>
    </row>
    <row r="380" spans="1:59" ht="13.95" customHeight="1" thickBot="1" x14ac:dyDescent="0.35">
      <c r="A380" s="76">
        <v>2200</v>
      </c>
      <c r="B380" s="114" t="s">
        <v>208</v>
      </c>
      <c r="C380" s="121"/>
      <c r="D380" s="283">
        <f>D381+D382+D383+D384+D385+D387+D393</f>
        <v>6698100</v>
      </c>
      <c r="E380" s="80"/>
      <c r="F380" s="284"/>
      <c r="G380" s="80"/>
      <c r="H380" s="274">
        <f t="shared" si="34"/>
        <v>6698100</v>
      </c>
      <c r="I380" s="283">
        <f>I381+I382+I383+I384+I385+I387+I393</f>
        <v>7422100</v>
      </c>
      <c r="J380" s="80"/>
      <c r="K380" s="284"/>
      <c r="L380" s="284"/>
      <c r="M380" s="234"/>
      <c r="N380" s="285">
        <f t="shared" si="35"/>
        <v>7422100</v>
      </c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4"/>
      <c r="AL380" s="74"/>
      <c r="AM380" s="74"/>
      <c r="AN380" s="74"/>
      <c r="AO380" s="74"/>
      <c r="AP380" s="74"/>
      <c r="AQ380" s="74"/>
      <c r="AR380" s="74"/>
      <c r="AS380" s="74"/>
      <c r="AT380" s="74"/>
      <c r="AU380" s="74"/>
      <c r="AV380" s="74"/>
      <c r="AW380" s="74"/>
      <c r="AX380" s="74"/>
      <c r="AY380" s="74"/>
      <c r="AZ380" s="74"/>
      <c r="BA380" s="74"/>
      <c r="BB380" s="74"/>
      <c r="BC380" s="74"/>
      <c r="BD380" s="74"/>
      <c r="BE380" s="74"/>
      <c r="BF380" s="72"/>
      <c r="BG380" s="72"/>
    </row>
    <row r="381" spans="1:59" ht="23.25" customHeight="1" thickBot="1" x14ac:dyDescent="0.35">
      <c r="A381" s="76">
        <v>2210</v>
      </c>
      <c r="B381" s="114" t="s">
        <v>69</v>
      </c>
      <c r="C381" s="121"/>
      <c r="D381" s="283">
        <f>G76</f>
        <v>26000</v>
      </c>
      <c r="E381" s="80"/>
      <c r="F381" s="284"/>
      <c r="G381" s="80"/>
      <c r="H381" s="274">
        <f t="shared" si="34"/>
        <v>26000</v>
      </c>
      <c r="I381" s="283">
        <v>19000</v>
      </c>
      <c r="J381" s="80"/>
      <c r="K381" s="284"/>
      <c r="L381" s="284"/>
      <c r="M381" s="234"/>
      <c r="N381" s="285">
        <f t="shared" si="35"/>
        <v>19000</v>
      </c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4"/>
      <c r="AL381" s="74"/>
      <c r="AM381" s="74"/>
      <c r="AN381" s="74"/>
      <c r="AO381" s="74"/>
      <c r="AP381" s="74"/>
      <c r="AQ381" s="74"/>
      <c r="AR381" s="74"/>
      <c r="AS381" s="74"/>
      <c r="AT381" s="74"/>
      <c r="AU381" s="74"/>
      <c r="AV381" s="74"/>
      <c r="AW381" s="74"/>
      <c r="AX381" s="74"/>
      <c r="AY381" s="74"/>
      <c r="AZ381" s="74"/>
      <c r="BA381" s="74"/>
      <c r="BB381" s="74"/>
      <c r="BC381" s="74"/>
      <c r="BD381" s="74"/>
      <c r="BE381" s="74"/>
      <c r="BF381" s="72"/>
      <c r="BG381" s="72"/>
    </row>
    <row r="382" spans="1:59" ht="24.75" customHeight="1" thickBot="1" x14ac:dyDescent="0.35">
      <c r="A382" s="76">
        <v>2220</v>
      </c>
      <c r="B382" s="114" t="s">
        <v>70</v>
      </c>
      <c r="C382" s="121"/>
      <c r="D382" s="283">
        <f>G77</f>
        <v>900000</v>
      </c>
      <c r="E382" s="80"/>
      <c r="F382" s="284"/>
      <c r="G382" s="80"/>
      <c r="H382" s="274">
        <f t="shared" si="34"/>
        <v>900000</v>
      </c>
      <c r="I382" s="283">
        <v>300000</v>
      </c>
      <c r="J382" s="80"/>
      <c r="K382" s="284"/>
      <c r="L382" s="284"/>
      <c r="M382" s="234"/>
      <c r="N382" s="285">
        <f t="shared" si="35"/>
        <v>300000</v>
      </c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4"/>
      <c r="AL382" s="74"/>
      <c r="AM382" s="74"/>
      <c r="AN382" s="74"/>
      <c r="AO382" s="74"/>
      <c r="AP382" s="74"/>
      <c r="AQ382" s="74"/>
      <c r="AR382" s="74"/>
      <c r="AS382" s="74"/>
      <c r="AT382" s="74"/>
      <c r="AU382" s="74"/>
      <c r="AV382" s="74"/>
      <c r="AW382" s="74"/>
      <c r="AX382" s="74"/>
      <c r="AY382" s="74"/>
      <c r="AZ382" s="74"/>
      <c r="BA382" s="74"/>
      <c r="BB382" s="74"/>
      <c r="BC382" s="74"/>
      <c r="BD382" s="74"/>
      <c r="BE382" s="74"/>
      <c r="BF382" s="72"/>
      <c r="BG382" s="72"/>
    </row>
    <row r="383" spans="1:59" ht="13.95" customHeight="1" thickBot="1" x14ac:dyDescent="0.35">
      <c r="A383" s="76">
        <v>2230</v>
      </c>
      <c r="B383" s="114" t="s">
        <v>71</v>
      </c>
      <c r="C383" s="121"/>
      <c r="D383" s="283">
        <f>G78</f>
        <v>150900</v>
      </c>
      <c r="E383" s="80"/>
      <c r="F383" s="284"/>
      <c r="G383" s="80"/>
      <c r="H383" s="274">
        <f t="shared" si="34"/>
        <v>150900</v>
      </c>
      <c r="I383" s="283">
        <v>150900</v>
      </c>
      <c r="J383" s="80"/>
      <c r="K383" s="284"/>
      <c r="L383" s="284"/>
      <c r="M383" s="234"/>
      <c r="N383" s="285">
        <f t="shared" si="35"/>
        <v>150900</v>
      </c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4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  <c r="AZ383" s="74"/>
      <c r="BA383" s="74"/>
      <c r="BB383" s="74"/>
      <c r="BC383" s="74"/>
      <c r="BD383" s="74"/>
      <c r="BE383" s="74"/>
      <c r="BF383" s="72"/>
      <c r="BG383" s="72"/>
    </row>
    <row r="384" spans="1:59" ht="13.95" customHeight="1" thickBot="1" x14ac:dyDescent="0.35">
      <c r="A384" s="76">
        <v>2240</v>
      </c>
      <c r="B384" s="114" t="s">
        <v>72</v>
      </c>
      <c r="C384" s="121"/>
      <c r="D384" s="283">
        <f>G79</f>
        <v>299300</v>
      </c>
      <c r="E384" s="80"/>
      <c r="F384" s="284"/>
      <c r="G384" s="80"/>
      <c r="H384" s="274">
        <f t="shared" si="34"/>
        <v>299300</v>
      </c>
      <c r="I384" s="283">
        <v>299300</v>
      </c>
      <c r="J384" s="80"/>
      <c r="K384" s="284"/>
      <c r="L384" s="284"/>
      <c r="M384" s="234"/>
      <c r="N384" s="285">
        <f t="shared" si="35"/>
        <v>299300</v>
      </c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2"/>
      <c r="BG384" s="72"/>
    </row>
    <row r="385" spans="1:59" ht="13.95" customHeight="1" thickBot="1" x14ac:dyDescent="0.35">
      <c r="A385" s="76">
        <v>2250</v>
      </c>
      <c r="B385" s="114" t="s">
        <v>73</v>
      </c>
      <c r="C385" s="121"/>
      <c r="D385" s="283">
        <f>G80</f>
        <v>70000</v>
      </c>
      <c r="E385" s="80"/>
      <c r="F385" s="284"/>
      <c r="G385" s="80"/>
      <c r="H385" s="274">
        <f t="shared" si="34"/>
        <v>70000</v>
      </c>
      <c r="I385" s="283">
        <v>70000</v>
      </c>
      <c r="J385" s="80"/>
      <c r="K385" s="284"/>
      <c r="L385" s="284"/>
      <c r="M385" s="234"/>
      <c r="N385" s="285">
        <f t="shared" si="35"/>
        <v>70000</v>
      </c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2"/>
      <c r="BG385" s="72"/>
    </row>
    <row r="386" spans="1:59" ht="13.95" customHeight="1" thickBot="1" x14ac:dyDescent="0.35">
      <c r="A386" s="76">
        <v>2260</v>
      </c>
      <c r="B386" s="114" t="s">
        <v>209</v>
      </c>
      <c r="C386" s="121"/>
      <c r="D386" s="283"/>
      <c r="E386" s="80"/>
      <c r="F386" s="284"/>
      <c r="G386" s="80"/>
      <c r="H386" s="274">
        <f t="shared" si="34"/>
        <v>0</v>
      </c>
      <c r="I386" s="283"/>
      <c r="J386" s="80"/>
      <c r="K386" s="284"/>
      <c r="L386" s="284"/>
      <c r="M386" s="234"/>
      <c r="N386" s="285">
        <f t="shared" si="35"/>
        <v>0</v>
      </c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4"/>
      <c r="AL386" s="74"/>
      <c r="AM386" s="74"/>
      <c r="AN386" s="74"/>
      <c r="AO386" s="74"/>
      <c r="AP386" s="74"/>
      <c r="AQ386" s="74"/>
      <c r="AR386" s="74"/>
      <c r="AS386" s="74"/>
      <c r="AT386" s="74"/>
      <c r="AU386" s="74"/>
      <c r="AV386" s="74"/>
      <c r="AW386" s="74"/>
      <c r="AX386" s="74"/>
      <c r="AY386" s="74"/>
      <c r="AZ386" s="74"/>
      <c r="BA386" s="74"/>
      <c r="BB386" s="74"/>
      <c r="BC386" s="74"/>
      <c r="BD386" s="74"/>
      <c r="BE386" s="74"/>
      <c r="BF386" s="72"/>
      <c r="BG386" s="72"/>
    </row>
    <row r="387" spans="1:59" ht="13.95" customHeight="1" thickBot="1" x14ac:dyDescent="0.35">
      <c r="A387" s="76">
        <v>2270</v>
      </c>
      <c r="B387" s="114" t="s">
        <v>74</v>
      </c>
      <c r="C387" s="121"/>
      <c r="D387" s="283">
        <f>D388+D389+D390+D392</f>
        <v>5251900</v>
      </c>
      <c r="E387" s="80"/>
      <c r="F387" s="284"/>
      <c r="G387" s="80"/>
      <c r="H387" s="274">
        <f t="shared" si="34"/>
        <v>5251900</v>
      </c>
      <c r="I387" s="283">
        <f>I388+I389+I390+I392</f>
        <v>6582900</v>
      </c>
      <c r="J387" s="80"/>
      <c r="K387" s="284"/>
      <c r="L387" s="284"/>
      <c r="M387" s="234"/>
      <c r="N387" s="285">
        <f t="shared" si="35"/>
        <v>6582900</v>
      </c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4"/>
      <c r="AL387" s="74"/>
      <c r="AM387" s="74"/>
      <c r="AN387" s="74"/>
      <c r="AO387" s="74"/>
      <c r="AP387" s="74"/>
      <c r="AQ387" s="74"/>
      <c r="AR387" s="74"/>
      <c r="AS387" s="74"/>
      <c r="AT387" s="74"/>
      <c r="AU387" s="74"/>
      <c r="AV387" s="74"/>
      <c r="AW387" s="74"/>
      <c r="AX387" s="74"/>
      <c r="AY387" s="74"/>
      <c r="AZ387" s="74"/>
      <c r="BA387" s="74"/>
      <c r="BB387" s="74"/>
      <c r="BC387" s="74"/>
      <c r="BD387" s="74"/>
      <c r="BE387" s="74"/>
      <c r="BF387" s="72"/>
      <c r="BG387" s="72"/>
    </row>
    <row r="388" spans="1:59" ht="13.95" customHeight="1" thickBot="1" x14ac:dyDescent="0.35">
      <c r="A388" s="76">
        <v>2271</v>
      </c>
      <c r="B388" s="114" t="s">
        <v>75</v>
      </c>
      <c r="C388" s="121"/>
      <c r="D388" s="283">
        <f>G82</f>
        <v>3070580</v>
      </c>
      <c r="E388" s="80"/>
      <c r="F388" s="284"/>
      <c r="G388" s="80"/>
      <c r="H388" s="274">
        <f t="shared" si="34"/>
        <v>3070580</v>
      </c>
      <c r="I388" s="283">
        <v>4410500</v>
      </c>
      <c r="J388" s="80"/>
      <c r="K388" s="284"/>
      <c r="L388" s="284"/>
      <c r="M388" s="234"/>
      <c r="N388" s="285">
        <f t="shared" si="35"/>
        <v>4410500</v>
      </c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4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AW388" s="74"/>
      <c r="AX388" s="74"/>
      <c r="AY388" s="74"/>
      <c r="AZ388" s="74"/>
      <c r="BA388" s="74"/>
      <c r="BB388" s="74"/>
      <c r="BC388" s="74"/>
      <c r="BD388" s="74"/>
      <c r="BE388" s="74"/>
      <c r="BF388" s="72"/>
      <c r="BG388" s="72"/>
    </row>
    <row r="389" spans="1:59" ht="28.5" customHeight="1" thickBot="1" x14ac:dyDescent="0.35">
      <c r="A389" s="76">
        <v>2272</v>
      </c>
      <c r="B389" s="114" t="s">
        <v>76</v>
      </c>
      <c r="C389" s="121"/>
      <c r="D389" s="283">
        <f>G83</f>
        <v>444172</v>
      </c>
      <c r="E389" s="80"/>
      <c r="F389" s="284"/>
      <c r="G389" s="80"/>
      <c r="H389" s="274">
        <f t="shared" si="34"/>
        <v>444172</v>
      </c>
      <c r="I389" s="283">
        <v>463700</v>
      </c>
      <c r="J389" s="80"/>
      <c r="K389" s="284"/>
      <c r="L389" s="284"/>
      <c r="M389" s="234"/>
      <c r="N389" s="285">
        <f t="shared" si="35"/>
        <v>463700</v>
      </c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4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AW389" s="74"/>
      <c r="AX389" s="74"/>
      <c r="AY389" s="74"/>
      <c r="AZ389" s="74"/>
      <c r="BA389" s="74"/>
      <c r="BB389" s="74"/>
      <c r="BC389" s="74"/>
      <c r="BD389" s="74"/>
      <c r="BE389" s="74"/>
      <c r="BF389" s="72"/>
      <c r="BG389" s="72"/>
    </row>
    <row r="390" spans="1:59" ht="13.95" customHeight="1" thickBot="1" x14ac:dyDescent="0.35">
      <c r="A390" s="76">
        <v>2273</v>
      </c>
      <c r="B390" s="114" t="s">
        <v>77</v>
      </c>
      <c r="C390" s="121"/>
      <c r="D390" s="283">
        <f>G84</f>
        <v>1595200</v>
      </c>
      <c r="E390" s="80"/>
      <c r="F390" s="284"/>
      <c r="G390" s="80"/>
      <c r="H390" s="274">
        <f t="shared" si="34"/>
        <v>1595200</v>
      </c>
      <c r="I390" s="283">
        <v>1595200</v>
      </c>
      <c r="J390" s="80"/>
      <c r="K390" s="284"/>
      <c r="L390" s="284"/>
      <c r="M390" s="234"/>
      <c r="N390" s="285">
        <f t="shared" si="35"/>
        <v>1595200</v>
      </c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4"/>
      <c r="AL390" s="74"/>
      <c r="AM390" s="74"/>
      <c r="AN390" s="74"/>
      <c r="AO390" s="74"/>
      <c r="AP390" s="74"/>
      <c r="AQ390" s="74"/>
      <c r="AR390" s="74"/>
      <c r="AS390" s="74"/>
      <c r="AT390" s="74"/>
      <c r="AU390" s="74"/>
      <c r="AV390" s="74"/>
      <c r="AW390" s="74"/>
      <c r="AX390" s="74"/>
      <c r="AY390" s="74"/>
      <c r="AZ390" s="74"/>
      <c r="BA390" s="74"/>
      <c r="BB390" s="74"/>
      <c r="BC390" s="74"/>
      <c r="BD390" s="74"/>
      <c r="BE390" s="74"/>
      <c r="BF390" s="72"/>
      <c r="BG390" s="72"/>
    </row>
    <row r="391" spans="1:59" ht="13.95" customHeight="1" thickBot="1" x14ac:dyDescent="0.35">
      <c r="A391" s="76">
        <v>2274</v>
      </c>
      <c r="B391" s="114" t="s">
        <v>210</v>
      </c>
      <c r="C391" s="121"/>
      <c r="D391" s="283"/>
      <c r="E391" s="80"/>
      <c r="F391" s="284"/>
      <c r="G391" s="80"/>
      <c r="H391" s="274">
        <f t="shared" si="34"/>
        <v>0</v>
      </c>
      <c r="I391" s="283"/>
      <c r="J391" s="80"/>
      <c r="K391" s="284"/>
      <c r="L391" s="284"/>
      <c r="M391" s="234"/>
      <c r="N391" s="285">
        <f t="shared" si="35"/>
        <v>0</v>
      </c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4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  <c r="AZ391" s="74"/>
      <c r="BA391" s="74"/>
      <c r="BB391" s="74"/>
      <c r="BC391" s="74"/>
      <c r="BD391" s="74"/>
      <c r="BE391" s="74"/>
      <c r="BF391" s="72"/>
      <c r="BG391" s="72"/>
    </row>
    <row r="392" spans="1:59" ht="13.95" customHeight="1" thickBot="1" x14ac:dyDescent="0.35">
      <c r="A392" s="76">
        <v>2275</v>
      </c>
      <c r="B392" s="114" t="s">
        <v>211</v>
      </c>
      <c r="C392" s="121"/>
      <c r="D392" s="283">
        <f>G85</f>
        <v>141948</v>
      </c>
      <c r="E392" s="80"/>
      <c r="F392" s="284"/>
      <c r="G392" s="80"/>
      <c r="H392" s="274">
        <f t="shared" si="34"/>
        <v>141948</v>
      </c>
      <c r="I392" s="283">
        <v>113500</v>
      </c>
      <c r="J392" s="80"/>
      <c r="K392" s="284"/>
      <c r="L392" s="284"/>
      <c r="M392" s="234"/>
      <c r="N392" s="285">
        <f t="shared" si="35"/>
        <v>113500</v>
      </c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4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AW392" s="74"/>
      <c r="AX392" s="74"/>
      <c r="AY392" s="74"/>
      <c r="AZ392" s="74"/>
      <c r="BA392" s="74"/>
      <c r="BB392" s="74"/>
      <c r="BC392" s="74"/>
      <c r="BD392" s="74"/>
      <c r="BE392" s="74"/>
      <c r="BF392" s="72"/>
      <c r="BG392" s="72"/>
    </row>
    <row r="393" spans="1:59" ht="27.6" customHeight="1" thickBot="1" x14ac:dyDescent="0.35">
      <c r="A393" s="76">
        <v>2280</v>
      </c>
      <c r="B393" s="367" t="s">
        <v>212</v>
      </c>
      <c r="C393" s="369"/>
      <c r="D393" s="283">
        <f>D395</f>
        <v>0</v>
      </c>
      <c r="E393" s="80"/>
      <c r="F393" s="284"/>
      <c r="G393" s="80"/>
      <c r="H393" s="274">
        <f t="shared" si="34"/>
        <v>0</v>
      </c>
      <c r="I393" s="283">
        <f>I395</f>
        <v>0</v>
      </c>
      <c r="J393" s="80"/>
      <c r="K393" s="284"/>
      <c r="L393" s="284"/>
      <c r="M393" s="234"/>
      <c r="N393" s="285">
        <f t="shared" si="35"/>
        <v>0</v>
      </c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4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  <c r="AW393" s="74"/>
      <c r="AX393" s="74"/>
      <c r="AY393" s="74"/>
      <c r="AZ393" s="74"/>
      <c r="BA393" s="74"/>
      <c r="BB393" s="74"/>
      <c r="BC393" s="74"/>
      <c r="BD393" s="74"/>
      <c r="BE393" s="74"/>
      <c r="BF393" s="72"/>
      <c r="BG393" s="72"/>
    </row>
    <row r="394" spans="1:59" ht="27.6" customHeight="1" thickBot="1" x14ac:dyDescent="0.35">
      <c r="A394" s="76">
        <v>2281</v>
      </c>
      <c r="B394" s="367" t="s">
        <v>213</v>
      </c>
      <c r="C394" s="369"/>
      <c r="D394" s="283"/>
      <c r="E394" s="80"/>
      <c r="F394" s="284"/>
      <c r="G394" s="80"/>
      <c r="H394" s="274">
        <f t="shared" si="34"/>
        <v>0</v>
      </c>
      <c r="I394" s="283"/>
      <c r="J394" s="80"/>
      <c r="K394" s="284"/>
      <c r="L394" s="284"/>
      <c r="M394" s="234"/>
      <c r="N394" s="285">
        <f t="shared" si="35"/>
        <v>0</v>
      </c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4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2"/>
      <c r="BG394" s="72"/>
    </row>
    <row r="395" spans="1:59" ht="26.4" customHeight="1" thickBot="1" x14ac:dyDescent="0.35">
      <c r="A395" s="76">
        <v>2282</v>
      </c>
      <c r="B395" s="367" t="s">
        <v>79</v>
      </c>
      <c r="C395" s="369"/>
      <c r="D395" s="283">
        <v>0</v>
      </c>
      <c r="E395" s="80"/>
      <c r="F395" s="284"/>
      <c r="G395" s="80"/>
      <c r="H395" s="274">
        <f t="shared" si="34"/>
        <v>0</v>
      </c>
      <c r="I395" s="283">
        <v>0</v>
      </c>
      <c r="J395" s="80"/>
      <c r="K395" s="284"/>
      <c r="L395" s="284"/>
      <c r="M395" s="234"/>
      <c r="N395" s="285">
        <f t="shared" si="35"/>
        <v>0</v>
      </c>
      <c r="O395" s="70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2"/>
      <c r="BG395" s="72"/>
    </row>
    <row r="396" spans="1:59" ht="13.95" customHeight="1" thickBot="1" x14ac:dyDescent="0.35">
      <c r="A396" s="76">
        <v>2400</v>
      </c>
      <c r="B396" s="114" t="s">
        <v>214</v>
      </c>
      <c r="C396" s="121"/>
      <c r="D396" s="286"/>
      <c r="E396" s="80"/>
      <c r="F396" s="284"/>
      <c r="G396" s="80"/>
      <c r="H396" s="274">
        <f t="shared" si="34"/>
        <v>0</v>
      </c>
      <c r="I396" s="286"/>
      <c r="J396" s="80"/>
      <c r="K396" s="284"/>
      <c r="L396" s="284"/>
      <c r="M396" s="234"/>
      <c r="N396" s="285">
        <f t="shared" si="35"/>
        <v>0</v>
      </c>
      <c r="O396" s="1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4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  <c r="AW396" s="74"/>
      <c r="AX396" s="74"/>
      <c r="AY396" s="74"/>
      <c r="AZ396" s="74"/>
      <c r="BA396" s="74"/>
      <c r="BB396" s="74"/>
      <c r="BC396" s="74"/>
      <c r="BD396" s="74"/>
      <c r="BE396" s="74"/>
      <c r="BF396" s="72"/>
      <c r="BG396" s="72"/>
    </row>
    <row r="397" spans="1:59" ht="28.5" customHeight="1" thickBot="1" x14ac:dyDescent="0.35">
      <c r="A397" s="76">
        <v>2410</v>
      </c>
      <c r="B397" s="114" t="s">
        <v>215</v>
      </c>
      <c r="C397" s="121"/>
      <c r="D397" s="286"/>
      <c r="E397" s="80"/>
      <c r="F397" s="284"/>
      <c r="G397" s="80"/>
      <c r="H397" s="274">
        <f t="shared" si="34"/>
        <v>0</v>
      </c>
      <c r="I397" s="286"/>
      <c r="J397" s="80"/>
      <c r="K397" s="284"/>
      <c r="L397" s="284"/>
      <c r="M397" s="234"/>
      <c r="N397" s="285">
        <f t="shared" si="35"/>
        <v>0</v>
      </c>
      <c r="O397" s="73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2"/>
      <c r="BG397" s="72"/>
    </row>
    <row r="398" spans="1:59" ht="33.75" customHeight="1" thickBot="1" x14ac:dyDescent="0.35">
      <c r="A398" s="76">
        <v>2420</v>
      </c>
      <c r="B398" s="114" t="s">
        <v>216</v>
      </c>
      <c r="C398" s="121"/>
      <c r="D398" s="286"/>
      <c r="E398" s="80"/>
      <c r="F398" s="284"/>
      <c r="G398" s="80"/>
      <c r="H398" s="274">
        <f t="shared" si="34"/>
        <v>0</v>
      </c>
      <c r="I398" s="286"/>
      <c r="J398" s="80"/>
      <c r="K398" s="284"/>
      <c r="L398" s="284"/>
      <c r="M398" s="234"/>
      <c r="N398" s="285">
        <f t="shared" si="35"/>
        <v>0</v>
      </c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2"/>
      <c r="BG398" s="72"/>
    </row>
    <row r="399" spans="1:59" ht="13.95" customHeight="1" thickBot="1" x14ac:dyDescent="0.35">
      <c r="A399" s="76">
        <v>2600</v>
      </c>
      <c r="B399" s="114" t="s">
        <v>217</v>
      </c>
      <c r="C399" s="121"/>
      <c r="D399" s="286"/>
      <c r="E399" s="80"/>
      <c r="F399" s="284"/>
      <c r="G399" s="80"/>
      <c r="H399" s="274">
        <f t="shared" si="34"/>
        <v>0</v>
      </c>
      <c r="I399" s="286"/>
      <c r="J399" s="80"/>
      <c r="K399" s="284"/>
      <c r="L399" s="284"/>
      <c r="M399" s="234"/>
      <c r="N399" s="285">
        <f t="shared" si="35"/>
        <v>0</v>
      </c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2"/>
      <c r="BG399" s="72"/>
    </row>
    <row r="400" spans="1:59" ht="45" customHeight="1" thickBot="1" x14ac:dyDescent="0.35">
      <c r="A400" s="76">
        <v>2610</v>
      </c>
      <c r="B400" s="114" t="s">
        <v>218</v>
      </c>
      <c r="C400" s="121"/>
      <c r="D400" s="286"/>
      <c r="E400" s="80"/>
      <c r="F400" s="284"/>
      <c r="G400" s="80"/>
      <c r="H400" s="274">
        <f t="shared" si="34"/>
        <v>0</v>
      </c>
      <c r="I400" s="286"/>
      <c r="J400" s="80"/>
      <c r="K400" s="284"/>
      <c r="L400" s="284"/>
      <c r="M400" s="234"/>
      <c r="N400" s="285">
        <f t="shared" si="35"/>
        <v>0</v>
      </c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4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AW400" s="74"/>
      <c r="AX400" s="74"/>
      <c r="AY400" s="74"/>
      <c r="AZ400" s="74"/>
      <c r="BA400" s="74"/>
      <c r="BB400" s="74"/>
      <c r="BC400" s="74"/>
      <c r="BD400" s="74"/>
      <c r="BE400" s="74"/>
      <c r="BF400" s="72"/>
      <c r="BG400" s="72"/>
    </row>
    <row r="401" spans="1:59" ht="30" customHeight="1" thickBot="1" x14ac:dyDescent="0.35">
      <c r="A401" s="76">
        <v>2620</v>
      </c>
      <c r="B401" s="114" t="s">
        <v>219</v>
      </c>
      <c r="C401" s="121"/>
      <c r="D401" s="286"/>
      <c r="E401" s="80"/>
      <c r="F401" s="284"/>
      <c r="G401" s="80"/>
      <c r="H401" s="274">
        <f t="shared" si="34"/>
        <v>0</v>
      </c>
      <c r="I401" s="286"/>
      <c r="J401" s="80"/>
      <c r="K401" s="284"/>
      <c r="L401" s="284"/>
      <c r="M401" s="234"/>
      <c r="N401" s="285">
        <f t="shared" si="35"/>
        <v>0</v>
      </c>
      <c r="O401" s="280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2"/>
      <c r="BG401" s="72"/>
    </row>
    <row r="402" spans="1:59" ht="29.25" customHeight="1" thickBot="1" x14ac:dyDescent="0.35">
      <c r="A402" s="76">
        <v>2630</v>
      </c>
      <c r="B402" s="114" t="s">
        <v>220</v>
      </c>
      <c r="C402" s="121"/>
      <c r="D402" s="286"/>
      <c r="E402" s="80"/>
      <c r="F402" s="284"/>
      <c r="G402" s="80"/>
      <c r="H402" s="274">
        <f t="shared" si="34"/>
        <v>0</v>
      </c>
      <c r="I402" s="286"/>
      <c r="J402" s="80"/>
      <c r="K402" s="284"/>
      <c r="L402" s="284"/>
      <c r="M402" s="234"/>
      <c r="N402" s="285">
        <f t="shared" si="35"/>
        <v>0</v>
      </c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2"/>
      <c r="BG402" s="72"/>
    </row>
    <row r="403" spans="1:59" ht="13.95" customHeight="1" thickBot="1" x14ac:dyDescent="0.35">
      <c r="A403" s="76">
        <v>2700</v>
      </c>
      <c r="B403" s="114" t="s">
        <v>80</v>
      </c>
      <c r="C403" s="121"/>
      <c r="D403" s="286"/>
      <c r="E403" s="80"/>
      <c r="F403" s="284"/>
      <c r="G403" s="80"/>
      <c r="H403" s="274">
        <f t="shared" si="34"/>
        <v>0</v>
      </c>
      <c r="I403" s="286"/>
      <c r="J403" s="80"/>
      <c r="K403" s="284"/>
      <c r="L403" s="284"/>
      <c r="M403" s="234"/>
      <c r="N403" s="285">
        <f t="shared" si="35"/>
        <v>0</v>
      </c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2"/>
      <c r="BG403" s="72"/>
    </row>
    <row r="404" spans="1:59" ht="13.95" customHeight="1" thickBot="1" x14ac:dyDescent="0.35">
      <c r="A404" s="76">
        <v>2710</v>
      </c>
      <c r="B404" s="114" t="s">
        <v>81</v>
      </c>
      <c r="C404" s="121"/>
      <c r="D404" s="286"/>
      <c r="E404" s="80"/>
      <c r="F404" s="284"/>
      <c r="G404" s="80"/>
      <c r="H404" s="274">
        <f t="shared" si="34"/>
        <v>0</v>
      </c>
      <c r="I404" s="286"/>
      <c r="J404" s="80"/>
      <c r="K404" s="284"/>
      <c r="L404" s="284"/>
      <c r="M404" s="234"/>
      <c r="N404" s="285">
        <f t="shared" si="35"/>
        <v>0</v>
      </c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2"/>
      <c r="BG404" s="72"/>
    </row>
    <row r="405" spans="1:59" ht="13.95" customHeight="1" thickBot="1" x14ac:dyDescent="0.35">
      <c r="A405" s="76">
        <v>2720</v>
      </c>
      <c r="B405" s="114" t="s">
        <v>221</v>
      </c>
      <c r="C405" s="121"/>
      <c r="D405" s="286"/>
      <c r="E405" s="80"/>
      <c r="F405" s="284"/>
      <c r="G405" s="80"/>
      <c r="H405" s="274">
        <f t="shared" si="34"/>
        <v>0</v>
      </c>
      <c r="I405" s="286"/>
      <c r="J405" s="80"/>
      <c r="K405" s="284"/>
      <c r="L405" s="284"/>
      <c r="M405" s="234"/>
      <c r="N405" s="285">
        <f t="shared" si="35"/>
        <v>0</v>
      </c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2"/>
      <c r="BG405" s="72"/>
    </row>
    <row r="406" spans="1:59" ht="13.95" customHeight="1" thickBot="1" x14ac:dyDescent="0.35">
      <c r="A406" s="76">
        <v>2730</v>
      </c>
      <c r="B406" s="114" t="s">
        <v>222</v>
      </c>
      <c r="C406" s="121"/>
      <c r="D406" s="286"/>
      <c r="E406" s="80"/>
      <c r="F406" s="284"/>
      <c r="G406" s="80"/>
      <c r="H406" s="274">
        <f t="shared" si="34"/>
        <v>0</v>
      </c>
      <c r="I406" s="286"/>
      <c r="J406" s="80"/>
      <c r="K406" s="284"/>
      <c r="L406" s="284"/>
      <c r="M406" s="234"/>
      <c r="N406" s="285">
        <f t="shared" si="35"/>
        <v>0</v>
      </c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4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  <c r="AZ406" s="74"/>
      <c r="BA406" s="74"/>
      <c r="BB406" s="74"/>
      <c r="BC406" s="74"/>
      <c r="BD406" s="74"/>
      <c r="BE406" s="74"/>
      <c r="BF406" s="72"/>
      <c r="BG406" s="72"/>
    </row>
    <row r="407" spans="1:59" ht="13.95" customHeight="1" thickBot="1" x14ac:dyDescent="0.35">
      <c r="A407" s="76">
        <v>2800</v>
      </c>
      <c r="B407" s="114" t="s">
        <v>223</v>
      </c>
      <c r="C407" s="121"/>
      <c r="D407" s="283">
        <f>G89</f>
        <v>3700</v>
      </c>
      <c r="E407" s="80"/>
      <c r="F407" s="284"/>
      <c r="G407" s="80"/>
      <c r="H407" s="274">
        <f t="shared" si="34"/>
        <v>3700</v>
      </c>
      <c r="I407" s="283">
        <v>3700</v>
      </c>
      <c r="J407" s="80"/>
      <c r="K407" s="284"/>
      <c r="L407" s="284"/>
      <c r="M407" s="234"/>
      <c r="N407" s="285">
        <f t="shared" si="35"/>
        <v>3700</v>
      </c>
      <c r="O407" s="74"/>
      <c r="P407" s="70"/>
      <c r="Q407" s="70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2"/>
      <c r="BG407" s="72"/>
    </row>
    <row r="408" spans="1:59" ht="13.95" customHeight="1" thickBot="1" x14ac:dyDescent="0.35">
      <c r="A408" s="76">
        <v>9000</v>
      </c>
      <c r="B408" s="114" t="s">
        <v>224</v>
      </c>
      <c r="C408" s="121"/>
      <c r="D408" s="286"/>
      <c r="E408" s="80"/>
      <c r="F408" s="284"/>
      <c r="G408" s="80"/>
      <c r="H408" s="274">
        <f t="shared" si="34"/>
        <v>0</v>
      </c>
      <c r="I408" s="274"/>
      <c r="J408" s="80"/>
      <c r="K408" s="284"/>
      <c r="L408" s="284"/>
      <c r="M408" s="234"/>
      <c r="N408" s="285">
        <f t="shared" si="35"/>
        <v>0</v>
      </c>
      <c r="O408" s="74"/>
      <c r="P408" s="86"/>
      <c r="Q408" s="86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2"/>
      <c r="BG408" s="72"/>
    </row>
    <row r="409" spans="1:59" ht="13.95" customHeight="1" thickBot="1" x14ac:dyDescent="0.35">
      <c r="A409" s="76">
        <v>3000</v>
      </c>
      <c r="B409" s="114" t="s">
        <v>225</v>
      </c>
      <c r="C409" s="121"/>
      <c r="D409" s="283">
        <f>D411</f>
        <v>850000</v>
      </c>
      <c r="E409" s="80"/>
      <c r="F409" s="284"/>
      <c r="G409" s="80"/>
      <c r="H409" s="274">
        <f t="shared" si="34"/>
        <v>850000</v>
      </c>
      <c r="I409" s="274"/>
      <c r="J409" s="80"/>
      <c r="K409" s="284"/>
      <c r="L409" s="284"/>
      <c r="M409" s="234"/>
      <c r="N409" s="285">
        <f t="shared" si="35"/>
        <v>0</v>
      </c>
      <c r="O409" s="74"/>
      <c r="P409" s="73"/>
      <c r="Q409" s="73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2"/>
      <c r="BG409" s="72"/>
    </row>
    <row r="410" spans="1:59" ht="13.95" customHeight="1" thickBot="1" x14ac:dyDescent="0.35">
      <c r="A410" s="76">
        <v>3100</v>
      </c>
      <c r="B410" s="114" t="s">
        <v>226</v>
      </c>
      <c r="C410" s="121"/>
      <c r="D410" s="286"/>
      <c r="E410" s="80"/>
      <c r="F410" s="284"/>
      <c r="G410" s="80"/>
      <c r="H410" s="274">
        <f t="shared" si="34"/>
        <v>0</v>
      </c>
      <c r="I410" s="274"/>
      <c r="J410" s="80"/>
      <c r="K410" s="284"/>
      <c r="L410" s="284"/>
      <c r="M410" s="234"/>
      <c r="N410" s="285">
        <f t="shared" si="35"/>
        <v>0</v>
      </c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74"/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2"/>
      <c r="BG410" s="72"/>
    </row>
    <row r="411" spans="1:59" ht="27.75" customHeight="1" thickBot="1" x14ac:dyDescent="0.35">
      <c r="A411" s="76">
        <v>3110</v>
      </c>
      <c r="B411" s="114" t="s">
        <v>83</v>
      </c>
      <c r="C411" s="121"/>
      <c r="D411" s="283">
        <f>H90</f>
        <v>850000</v>
      </c>
      <c r="E411" s="80"/>
      <c r="F411" s="284"/>
      <c r="G411" s="80"/>
      <c r="H411" s="274">
        <f t="shared" si="34"/>
        <v>850000</v>
      </c>
      <c r="I411" s="274"/>
      <c r="J411" s="80"/>
      <c r="K411" s="284"/>
      <c r="L411" s="284"/>
      <c r="M411" s="234"/>
      <c r="N411" s="285">
        <f t="shared" si="35"/>
        <v>0</v>
      </c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  <c r="AF411" s="74"/>
      <c r="AG411" s="74"/>
      <c r="AH411" s="74"/>
      <c r="AI411" s="74"/>
      <c r="AJ411" s="74"/>
      <c r="AK411" s="74"/>
      <c r="AL411" s="74"/>
      <c r="AM411" s="74"/>
      <c r="AN411" s="74"/>
      <c r="AO411" s="74"/>
      <c r="AP411" s="74"/>
      <c r="AQ411" s="74"/>
      <c r="AR411" s="74"/>
      <c r="AS411" s="74"/>
      <c r="AT411" s="74"/>
      <c r="AU411" s="74"/>
      <c r="AV411" s="74"/>
      <c r="AW411" s="74"/>
      <c r="AX411" s="74"/>
      <c r="AY411" s="74"/>
      <c r="AZ411" s="74"/>
      <c r="BA411" s="74"/>
      <c r="BB411" s="74"/>
      <c r="BC411" s="74"/>
      <c r="BD411" s="74"/>
      <c r="BE411" s="74"/>
      <c r="BF411" s="72"/>
      <c r="BG411" s="72"/>
    </row>
    <row r="412" spans="1:59" ht="19.5" customHeight="1" thickBot="1" x14ac:dyDescent="0.35">
      <c r="A412" s="76">
        <v>3120</v>
      </c>
      <c r="B412" s="114" t="s">
        <v>227</v>
      </c>
      <c r="C412" s="121"/>
      <c r="D412" s="286"/>
      <c r="E412" s="80"/>
      <c r="F412" s="284"/>
      <c r="G412" s="80"/>
      <c r="H412" s="274">
        <f t="shared" si="34"/>
        <v>0</v>
      </c>
      <c r="I412" s="274"/>
      <c r="J412" s="80"/>
      <c r="K412" s="284"/>
      <c r="L412" s="284"/>
      <c r="M412" s="234"/>
      <c r="N412" s="285">
        <f t="shared" si="35"/>
        <v>0</v>
      </c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2"/>
      <c r="BG412" s="72"/>
    </row>
    <row r="413" spans="1:59" ht="28.5" customHeight="1" thickBot="1" x14ac:dyDescent="0.35">
      <c r="A413" s="76">
        <v>3121</v>
      </c>
      <c r="B413" s="114" t="s">
        <v>228</v>
      </c>
      <c r="C413" s="121"/>
      <c r="D413" s="286"/>
      <c r="E413" s="80"/>
      <c r="F413" s="284"/>
      <c r="G413" s="80"/>
      <c r="H413" s="274">
        <f t="shared" si="34"/>
        <v>0</v>
      </c>
      <c r="I413" s="274"/>
      <c r="J413" s="80"/>
      <c r="K413" s="284"/>
      <c r="L413" s="284"/>
      <c r="M413" s="234"/>
      <c r="N413" s="285">
        <f t="shared" si="35"/>
        <v>0</v>
      </c>
      <c r="O413" s="74"/>
      <c r="P413" s="280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2"/>
      <c r="BG413" s="72"/>
    </row>
    <row r="414" spans="1:59" ht="13.95" customHeight="1" thickBot="1" x14ac:dyDescent="0.35">
      <c r="A414" s="76">
        <v>3122</v>
      </c>
      <c r="B414" s="367" t="s">
        <v>229</v>
      </c>
      <c r="C414" s="369"/>
      <c r="D414" s="286"/>
      <c r="E414" s="80"/>
      <c r="F414" s="284"/>
      <c r="G414" s="80"/>
      <c r="H414" s="274">
        <f t="shared" si="34"/>
        <v>0</v>
      </c>
      <c r="I414" s="274"/>
      <c r="J414" s="80"/>
      <c r="K414" s="284"/>
      <c r="L414" s="284"/>
      <c r="M414" s="234"/>
      <c r="N414" s="285">
        <f t="shared" si="35"/>
        <v>0</v>
      </c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2"/>
      <c r="BG414" s="72"/>
    </row>
    <row r="415" spans="1:59" ht="13.95" customHeight="1" thickBot="1" x14ac:dyDescent="0.35">
      <c r="A415" s="76">
        <v>3130</v>
      </c>
      <c r="B415" s="114" t="s">
        <v>84</v>
      </c>
      <c r="C415" s="121"/>
      <c r="D415" s="286"/>
      <c r="E415" s="80"/>
      <c r="F415" s="284"/>
      <c r="G415" s="80"/>
      <c r="H415" s="274">
        <f t="shared" si="34"/>
        <v>0</v>
      </c>
      <c r="I415" s="274"/>
      <c r="J415" s="80"/>
      <c r="K415" s="284"/>
      <c r="L415" s="284"/>
      <c r="M415" s="234"/>
      <c r="N415" s="285">
        <f t="shared" si="35"/>
        <v>0</v>
      </c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2"/>
      <c r="BG415" s="72"/>
    </row>
    <row r="416" spans="1:59" ht="30.75" customHeight="1" thickBot="1" x14ac:dyDescent="0.35">
      <c r="A416" s="76">
        <v>3131</v>
      </c>
      <c r="B416" s="114" t="s">
        <v>230</v>
      </c>
      <c r="C416" s="121"/>
      <c r="D416" s="286"/>
      <c r="E416" s="80"/>
      <c r="F416" s="284"/>
      <c r="G416" s="80"/>
      <c r="H416" s="274">
        <f t="shared" si="34"/>
        <v>0</v>
      </c>
      <c r="I416" s="274"/>
      <c r="J416" s="80"/>
      <c r="K416" s="284"/>
      <c r="L416" s="284"/>
      <c r="M416" s="234"/>
      <c r="N416" s="285">
        <f t="shared" si="35"/>
        <v>0</v>
      </c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4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4"/>
      <c r="BD416" s="74"/>
      <c r="BE416" s="74"/>
      <c r="BF416" s="72"/>
      <c r="BG416" s="72"/>
    </row>
    <row r="417" spans="1:59" ht="13.95" customHeight="1" thickBot="1" x14ac:dyDescent="0.35">
      <c r="A417" s="76">
        <v>3132</v>
      </c>
      <c r="B417" s="114" t="s">
        <v>85</v>
      </c>
      <c r="C417" s="121"/>
      <c r="D417" s="286"/>
      <c r="E417" s="80"/>
      <c r="F417" s="284"/>
      <c r="G417" s="80"/>
      <c r="H417" s="274">
        <f t="shared" si="34"/>
        <v>0</v>
      </c>
      <c r="I417" s="274"/>
      <c r="J417" s="80"/>
      <c r="K417" s="284"/>
      <c r="L417" s="284"/>
      <c r="M417" s="234"/>
      <c r="N417" s="285">
        <f t="shared" si="35"/>
        <v>0</v>
      </c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4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4"/>
      <c r="BD417" s="74"/>
      <c r="BE417" s="74"/>
      <c r="BF417" s="72"/>
      <c r="BG417" s="72"/>
    </row>
    <row r="418" spans="1:59" ht="13.95" customHeight="1" thickBot="1" x14ac:dyDescent="0.35">
      <c r="A418" s="76">
        <v>3140</v>
      </c>
      <c r="B418" s="114" t="s">
        <v>231</v>
      </c>
      <c r="C418" s="121"/>
      <c r="D418" s="286"/>
      <c r="E418" s="80"/>
      <c r="F418" s="284"/>
      <c r="G418" s="80"/>
      <c r="H418" s="274">
        <f t="shared" si="34"/>
        <v>0</v>
      </c>
      <c r="I418" s="274"/>
      <c r="J418" s="80"/>
      <c r="K418" s="284"/>
      <c r="L418" s="284"/>
      <c r="M418" s="234"/>
      <c r="N418" s="285">
        <f t="shared" si="35"/>
        <v>0</v>
      </c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4"/>
      <c r="AL418" s="74"/>
      <c r="AM418" s="74"/>
      <c r="AN418" s="74"/>
      <c r="AO418" s="74"/>
      <c r="AP418" s="74"/>
      <c r="AQ418" s="74"/>
      <c r="AR418" s="74"/>
      <c r="AS418" s="74"/>
      <c r="AT418" s="74"/>
      <c r="AU418" s="74"/>
      <c r="AV418" s="74"/>
      <c r="AW418" s="74"/>
      <c r="AX418" s="74"/>
      <c r="AY418" s="74"/>
      <c r="AZ418" s="74"/>
      <c r="BA418" s="74"/>
      <c r="BB418" s="74"/>
      <c r="BC418" s="74"/>
      <c r="BD418" s="74"/>
      <c r="BE418" s="74"/>
      <c r="BF418" s="72"/>
      <c r="BG418" s="72"/>
    </row>
    <row r="419" spans="1:59" ht="26.25" customHeight="1" thickBot="1" x14ac:dyDescent="0.35">
      <c r="A419" s="76">
        <v>3141</v>
      </c>
      <c r="B419" s="114" t="s">
        <v>232</v>
      </c>
      <c r="C419" s="121"/>
      <c r="D419" s="286"/>
      <c r="E419" s="80"/>
      <c r="F419" s="284"/>
      <c r="G419" s="80"/>
      <c r="H419" s="274">
        <f t="shared" si="34"/>
        <v>0</v>
      </c>
      <c r="I419" s="274"/>
      <c r="J419" s="80"/>
      <c r="K419" s="284"/>
      <c r="L419" s="284"/>
      <c r="M419" s="234"/>
      <c r="N419" s="285">
        <f t="shared" si="35"/>
        <v>0</v>
      </c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4"/>
      <c r="AS419" s="74"/>
      <c r="AT419" s="74"/>
      <c r="AU419" s="74"/>
      <c r="AV419" s="74"/>
      <c r="AW419" s="74"/>
      <c r="AX419" s="74"/>
      <c r="AY419" s="74"/>
      <c r="AZ419" s="74"/>
      <c r="BA419" s="74"/>
      <c r="BB419" s="74"/>
      <c r="BC419" s="74"/>
      <c r="BD419" s="74"/>
      <c r="BE419" s="74"/>
      <c r="BF419" s="72"/>
      <c r="BG419" s="72"/>
    </row>
    <row r="420" spans="1:59" ht="25.5" customHeight="1" thickBot="1" x14ac:dyDescent="0.35">
      <c r="A420" s="76">
        <v>3142</v>
      </c>
      <c r="B420" s="114" t="s">
        <v>233</v>
      </c>
      <c r="C420" s="121"/>
      <c r="D420" s="286"/>
      <c r="E420" s="80"/>
      <c r="F420" s="284"/>
      <c r="G420" s="80"/>
      <c r="H420" s="274">
        <f t="shared" si="34"/>
        <v>0</v>
      </c>
      <c r="I420" s="274"/>
      <c r="J420" s="80"/>
      <c r="K420" s="284"/>
      <c r="L420" s="284"/>
      <c r="M420" s="234"/>
      <c r="N420" s="285">
        <f t="shared" si="35"/>
        <v>0</v>
      </c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2"/>
      <c r="BG420" s="72"/>
    </row>
    <row r="421" spans="1:59" ht="17.25" customHeight="1" thickBot="1" x14ac:dyDescent="0.35">
      <c r="A421" s="76">
        <v>3143</v>
      </c>
      <c r="B421" s="367" t="s">
        <v>234</v>
      </c>
      <c r="C421" s="369"/>
      <c r="D421" s="286"/>
      <c r="E421" s="80"/>
      <c r="F421" s="284"/>
      <c r="G421" s="80"/>
      <c r="H421" s="274">
        <f t="shared" si="34"/>
        <v>0</v>
      </c>
      <c r="I421" s="274"/>
      <c r="J421" s="80"/>
      <c r="K421" s="284"/>
      <c r="L421" s="284"/>
      <c r="M421" s="234"/>
      <c r="N421" s="285">
        <f t="shared" si="35"/>
        <v>0</v>
      </c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2"/>
      <c r="BG421" s="72"/>
    </row>
    <row r="422" spans="1:59" ht="13.95" customHeight="1" thickBot="1" x14ac:dyDescent="0.35">
      <c r="A422" s="76">
        <v>3150</v>
      </c>
      <c r="B422" s="114" t="s">
        <v>235</v>
      </c>
      <c r="C422" s="121"/>
      <c r="D422" s="286"/>
      <c r="E422" s="80"/>
      <c r="F422" s="284"/>
      <c r="G422" s="80"/>
      <c r="H422" s="274">
        <f t="shared" si="34"/>
        <v>0</v>
      </c>
      <c r="I422" s="274"/>
      <c r="J422" s="80"/>
      <c r="K422" s="284"/>
      <c r="L422" s="284"/>
      <c r="M422" s="234"/>
      <c r="N422" s="285">
        <f t="shared" si="35"/>
        <v>0</v>
      </c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2"/>
      <c r="BG422" s="72"/>
    </row>
    <row r="423" spans="1:59" ht="26.25" customHeight="1" thickBot="1" x14ac:dyDescent="0.35">
      <c r="A423" s="76">
        <v>3160</v>
      </c>
      <c r="B423" s="114" t="s">
        <v>236</v>
      </c>
      <c r="C423" s="121"/>
      <c r="D423" s="286"/>
      <c r="E423" s="80"/>
      <c r="F423" s="284"/>
      <c r="G423" s="80"/>
      <c r="H423" s="274">
        <f t="shared" si="34"/>
        <v>0</v>
      </c>
      <c r="I423" s="274"/>
      <c r="J423" s="80"/>
      <c r="K423" s="284"/>
      <c r="L423" s="284"/>
      <c r="M423" s="234"/>
      <c r="N423" s="285">
        <f t="shared" si="35"/>
        <v>0</v>
      </c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2"/>
      <c r="BG423" s="72"/>
    </row>
    <row r="424" spans="1:59" ht="13.95" customHeight="1" thickBot="1" x14ac:dyDescent="0.35">
      <c r="A424" s="76">
        <v>3200</v>
      </c>
      <c r="B424" s="114" t="s">
        <v>237</v>
      </c>
      <c r="C424" s="121"/>
      <c r="D424" s="286"/>
      <c r="E424" s="80"/>
      <c r="F424" s="284"/>
      <c r="G424" s="80"/>
      <c r="H424" s="274">
        <f t="shared" si="34"/>
        <v>0</v>
      </c>
      <c r="I424" s="274"/>
      <c r="J424" s="80"/>
      <c r="K424" s="284"/>
      <c r="L424" s="284"/>
      <c r="M424" s="234"/>
      <c r="N424" s="285">
        <f t="shared" si="35"/>
        <v>0</v>
      </c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2"/>
      <c r="BG424" s="72"/>
    </row>
    <row r="425" spans="1:59" ht="28.5" customHeight="1" thickBot="1" x14ac:dyDescent="0.35">
      <c r="A425" s="76">
        <v>3210</v>
      </c>
      <c r="B425" s="367" t="s">
        <v>238</v>
      </c>
      <c r="C425" s="369"/>
      <c r="D425" s="286"/>
      <c r="E425" s="80"/>
      <c r="F425" s="284"/>
      <c r="G425" s="80"/>
      <c r="H425" s="274">
        <f t="shared" si="34"/>
        <v>0</v>
      </c>
      <c r="I425" s="274"/>
      <c r="J425" s="80"/>
      <c r="K425" s="284"/>
      <c r="L425" s="284"/>
      <c r="M425" s="234"/>
      <c r="N425" s="285">
        <f t="shared" si="35"/>
        <v>0</v>
      </c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2"/>
      <c r="BG425" s="72"/>
    </row>
    <row r="426" spans="1:59" ht="28.2" customHeight="1" thickBot="1" x14ac:dyDescent="0.35">
      <c r="A426" s="76">
        <v>3220</v>
      </c>
      <c r="B426" s="367" t="s">
        <v>239</v>
      </c>
      <c r="C426" s="369"/>
      <c r="D426" s="286"/>
      <c r="E426" s="80"/>
      <c r="F426" s="284"/>
      <c r="G426" s="80"/>
      <c r="H426" s="274">
        <f t="shared" si="34"/>
        <v>0</v>
      </c>
      <c r="I426" s="274"/>
      <c r="J426" s="80"/>
      <c r="K426" s="284"/>
      <c r="L426" s="284"/>
      <c r="M426" s="234"/>
      <c r="N426" s="285">
        <f t="shared" si="35"/>
        <v>0</v>
      </c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2"/>
      <c r="BG426" s="72"/>
    </row>
    <row r="427" spans="1:59" ht="28.2" customHeight="1" thickBot="1" x14ac:dyDescent="0.35">
      <c r="A427" s="76">
        <v>3230</v>
      </c>
      <c r="B427" s="367" t="s">
        <v>240</v>
      </c>
      <c r="C427" s="369"/>
      <c r="D427" s="286"/>
      <c r="E427" s="80"/>
      <c r="F427" s="284"/>
      <c r="G427" s="80"/>
      <c r="H427" s="274">
        <f t="shared" si="34"/>
        <v>0</v>
      </c>
      <c r="I427" s="274"/>
      <c r="J427" s="80"/>
      <c r="K427" s="284"/>
      <c r="L427" s="284"/>
      <c r="M427" s="234"/>
      <c r="N427" s="285">
        <f t="shared" si="35"/>
        <v>0</v>
      </c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2"/>
      <c r="BG427" s="72"/>
    </row>
    <row r="428" spans="1:59" ht="21" customHeight="1" thickBot="1" x14ac:dyDescent="0.35">
      <c r="A428" s="76">
        <v>3240</v>
      </c>
      <c r="B428" s="114" t="s">
        <v>241</v>
      </c>
      <c r="C428" s="121"/>
      <c r="D428" s="286"/>
      <c r="E428" s="80"/>
      <c r="F428" s="284"/>
      <c r="G428" s="80"/>
      <c r="H428" s="274">
        <f t="shared" si="34"/>
        <v>0</v>
      </c>
      <c r="I428" s="274"/>
      <c r="J428" s="80"/>
      <c r="K428" s="284"/>
      <c r="L428" s="284"/>
      <c r="M428" s="234"/>
      <c r="N428" s="285">
        <f t="shared" si="35"/>
        <v>0</v>
      </c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2"/>
      <c r="BG428" s="72"/>
    </row>
    <row r="429" spans="1:59" ht="21" customHeight="1" thickBot="1" x14ac:dyDescent="0.35">
      <c r="A429" s="80"/>
      <c r="B429" s="114" t="s">
        <v>86</v>
      </c>
      <c r="C429" s="121"/>
      <c r="D429" s="283">
        <f>D374+D409</f>
        <v>22541900</v>
      </c>
      <c r="E429" s="121"/>
      <c r="F429" s="287"/>
      <c r="G429" s="80"/>
      <c r="H429" s="274">
        <f t="shared" si="34"/>
        <v>22541900</v>
      </c>
      <c r="I429" s="274">
        <f>K93</f>
        <v>5729300</v>
      </c>
      <c r="J429" s="80"/>
      <c r="K429" s="284"/>
      <c r="L429" s="284"/>
      <c r="M429" s="234"/>
      <c r="N429" s="285">
        <f t="shared" si="35"/>
        <v>5729300</v>
      </c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4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  <c r="AX429" s="74"/>
      <c r="AY429" s="74"/>
      <c r="AZ429" s="74"/>
      <c r="BA429" s="74"/>
      <c r="BB429" s="74"/>
      <c r="BC429" s="74"/>
      <c r="BD429" s="74"/>
      <c r="BE429" s="74"/>
      <c r="BF429" s="72"/>
      <c r="BG429" s="72"/>
    </row>
    <row r="430" spans="1:59" ht="15" customHeight="1" x14ac:dyDescent="0.3">
      <c r="A430" s="72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4"/>
      <c r="P430" s="74"/>
      <c r="Q430" s="74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462"/>
    </row>
    <row r="431" spans="1:59" ht="15.6" customHeight="1" x14ac:dyDescent="0.3">
      <c r="A431" s="309"/>
      <c r="B431" s="309"/>
      <c r="C431" s="309"/>
      <c r="D431" s="309"/>
      <c r="E431" s="309"/>
      <c r="F431" s="309"/>
      <c r="G431" s="309"/>
      <c r="H431" s="309"/>
      <c r="I431" s="309"/>
      <c r="J431" s="309"/>
      <c r="K431" s="309"/>
      <c r="L431" s="14"/>
      <c r="M431" s="14"/>
      <c r="N431" s="14"/>
      <c r="O431" s="74"/>
      <c r="P431" s="74"/>
      <c r="Q431" s="74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6"/>
      <c r="AI431" s="86"/>
      <c r="AJ431" s="86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  <c r="BF431" s="86"/>
      <c r="BG431" s="462"/>
    </row>
    <row r="432" spans="1:59" ht="15.6" x14ac:dyDescent="0.3">
      <c r="A432" s="72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325"/>
      <c r="N432" s="325"/>
      <c r="O432" s="74"/>
      <c r="P432" s="74"/>
      <c r="Q432" s="74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/>
      <c r="AG432" s="73"/>
      <c r="AH432" s="73"/>
      <c r="AI432" s="73"/>
      <c r="AJ432" s="73"/>
      <c r="AK432" s="73"/>
      <c r="AL432" s="73"/>
      <c r="AM432" s="73"/>
      <c r="AN432" s="73"/>
      <c r="AO432" s="73"/>
      <c r="AP432" s="73"/>
      <c r="AQ432" s="73"/>
      <c r="AR432" s="73"/>
      <c r="AS432" s="73"/>
      <c r="AT432" s="73"/>
      <c r="AU432" s="73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  <c r="BG432" s="462"/>
    </row>
    <row r="433" spans="1:59" ht="15.6" x14ac:dyDescent="0.3">
      <c r="A433" s="72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39"/>
      <c r="N433" s="39"/>
      <c r="O433" s="74"/>
      <c r="P433" s="74"/>
      <c r="Q433" s="74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/>
      <c r="AG433" s="73"/>
      <c r="AH433" s="73"/>
      <c r="AI433" s="73"/>
      <c r="AJ433" s="73"/>
      <c r="AK433" s="73"/>
      <c r="AL433" s="73"/>
      <c r="AM433" s="73"/>
      <c r="AN433" s="73"/>
      <c r="AO433" s="73"/>
      <c r="AP433" s="73"/>
      <c r="AQ433" s="73"/>
      <c r="AR433" s="73"/>
      <c r="AS433" s="73"/>
      <c r="AT433" s="73"/>
      <c r="AU433" s="73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  <c r="BG433" s="73"/>
    </row>
    <row r="434" spans="1:59" ht="15.6" x14ac:dyDescent="0.3">
      <c r="A434" s="72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39"/>
      <c r="N434" s="39"/>
      <c r="O434" s="74"/>
      <c r="P434" s="74"/>
      <c r="Q434" s="74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/>
      <c r="AG434" s="73"/>
      <c r="AH434" s="73"/>
      <c r="AI434" s="73"/>
      <c r="AJ434" s="73"/>
      <c r="AK434" s="73"/>
      <c r="AL434" s="73"/>
      <c r="AM434" s="73"/>
      <c r="AN434" s="73"/>
      <c r="AO434" s="73"/>
      <c r="AP434" s="73"/>
      <c r="AQ434" s="73"/>
      <c r="AR434" s="73"/>
      <c r="AS434" s="73"/>
      <c r="AT434" s="73"/>
      <c r="AU434" s="73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  <c r="BG434" s="73"/>
    </row>
    <row r="435" spans="1:59" ht="15.6" x14ac:dyDescent="0.3">
      <c r="A435" s="72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39"/>
      <c r="N435" s="39"/>
      <c r="O435" s="74"/>
      <c r="P435" s="74"/>
      <c r="Q435" s="74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/>
      <c r="AG435" s="73"/>
      <c r="AH435" s="73"/>
      <c r="AI435" s="73"/>
      <c r="AJ435" s="73"/>
      <c r="AK435" s="73"/>
      <c r="AL435" s="73"/>
      <c r="AM435" s="73"/>
      <c r="AN435" s="73"/>
      <c r="AO435" s="73"/>
      <c r="AP435" s="73"/>
      <c r="AQ435" s="73"/>
      <c r="AR435" s="73"/>
      <c r="AS435" s="73"/>
      <c r="AT435" s="73"/>
      <c r="AU435" s="73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  <c r="BG435" s="73"/>
    </row>
    <row r="436" spans="1:59" ht="15.6" customHeight="1" thickBot="1" x14ac:dyDescent="0.35">
      <c r="A436" s="309" t="s">
        <v>253</v>
      </c>
      <c r="B436" s="309"/>
      <c r="C436" s="309"/>
      <c r="D436" s="309"/>
      <c r="E436" s="309"/>
      <c r="F436" s="309"/>
      <c r="G436" s="309"/>
      <c r="H436" s="309"/>
      <c r="I436" s="309"/>
      <c r="J436" s="309"/>
      <c r="K436" s="309"/>
      <c r="L436" s="14"/>
      <c r="M436" s="328" t="s">
        <v>35</v>
      </c>
      <c r="N436" s="328"/>
      <c r="O436" s="74"/>
      <c r="P436" s="74"/>
      <c r="Q436" s="74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/>
      <c r="AJ436" s="86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  <c r="BF436" s="86"/>
      <c r="BG436" s="73"/>
    </row>
    <row r="437" spans="1:59" ht="74.400000000000006" customHeight="1" thickBot="1" x14ac:dyDescent="0.35">
      <c r="A437" s="288" t="s">
        <v>194</v>
      </c>
      <c r="B437" s="289" t="s">
        <v>37</v>
      </c>
      <c r="C437" s="290" t="s">
        <v>195</v>
      </c>
      <c r="D437" s="204" t="s">
        <v>196</v>
      </c>
      <c r="E437" s="440" t="s">
        <v>254</v>
      </c>
      <c r="F437" s="384"/>
      <c r="G437" s="440" t="s">
        <v>255</v>
      </c>
      <c r="H437" s="384"/>
      <c r="I437" s="440" t="s">
        <v>256</v>
      </c>
      <c r="J437" s="384"/>
      <c r="K437" s="440" t="s">
        <v>257</v>
      </c>
      <c r="L437" s="384"/>
      <c r="M437" s="440" t="s">
        <v>258</v>
      </c>
      <c r="N437" s="38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</row>
    <row r="438" spans="1:59" ht="15" thickBot="1" x14ac:dyDescent="0.35">
      <c r="A438" s="76">
        <v>1</v>
      </c>
      <c r="B438" s="76">
        <v>2</v>
      </c>
      <c r="C438" s="225">
        <v>3</v>
      </c>
      <c r="D438" s="225">
        <v>4</v>
      </c>
      <c r="E438" s="472">
        <v>5</v>
      </c>
      <c r="F438" s="473"/>
      <c r="G438" s="472">
        <v>6</v>
      </c>
      <c r="H438" s="473"/>
      <c r="I438" s="472">
        <v>7</v>
      </c>
      <c r="J438" s="473"/>
      <c r="K438" s="472">
        <v>8</v>
      </c>
      <c r="L438" s="486"/>
      <c r="M438" s="439">
        <v>9</v>
      </c>
      <c r="N438" s="366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</row>
    <row r="439" spans="1:59" ht="27" thickBot="1" x14ac:dyDescent="0.35">
      <c r="A439" s="76"/>
      <c r="B439" s="80" t="s">
        <v>259</v>
      </c>
      <c r="C439" s="291"/>
      <c r="D439" s="291"/>
      <c r="E439" s="315"/>
      <c r="F439" s="317"/>
      <c r="G439" s="315"/>
      <c r="H439" s="317"/>
      <c r="I439" s="315"/>
      <c r="J439" s="317"/>
      <c r="K439" s="315"/>
      <c r="L439" s="363"/>
      <c r="M439" s="439"/>
      <c r="N439" s="366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74"/>
      <c r="AI439" s="74"/>
      <c r="AJ439" s="74"/>
      <c r="AK439" s="74"/>
      <c r="AL439" s="74"/>
      <c r="AM439" s="74"/>
      <c r="AN439" s="74"/>
      <c r="AO439" s="74"/>
      <c r="AP439" s="74"/>
      <c r="AQ439" s="74"/>
      <c r="AR439" s="74"/>
      <c r="AS439" s="74"/>
      <c r="AT439" s="74"/>
      <c r="AU439" s="74"/>
      <c r="AV439" s="74"/>
      <c r="AW439" s="74"/>
      <c r="AX439" s="74"/>
      <c r="AY439" s="74"/>
      <c r="AZ439" s="74"/>
      <c r="BA439" s="74"/>
      <c r="BB439" s="74"/>
      <c r="BC439" s="74"/>
      <c r="BD439" s="74"/>
      <c r="BE439" s="74"/>
      <c r="BF439" s="74"/>
      <c r="BG439" s="74"/>
    </row>
    <row r="440" spans="1:59" ht="15" thickBot="1" x14ac:dyDescent="0.35">
      <c r="A440" s="76">
        <v>2000</v>
      </c>
      <c r="B440" s="114" t="s">
        <v>204</v>
      </c>
      <c r="C440" s="292">
        <f>C310</f>
        <v>49090240</v>
      </c>
      <c r="D440" s="292">
        <f>E310</f>
        <v>47303741.980000004</v>
      </c>
      <c r="E440" s="315">
        <v>0</v>
      </c>
      <c r="F440" s="317"/>
      <c r="G440" s="487"/>
      <c r="H440" s="488"/>
      <c r="I440" s="225"/>
      <c r="J440" s="293"/>
      <c r="K440" s="225"/>
      <c r="L440" s="294"/>
      <c r="M440" s="234"/>
      <c r="N440" s="77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</row>
    <row r="441" spans="1:59" ht="27" thickBot="1" x14ac:dyDescent="0.35">
      <c r="A441" s="76">
        <v>2100</v>
      </c>
      <c r="B441" s="114" t="s">
        <v>205</v>
      </c>
      <c r="C441" s="292">
        <f t="shared" ref="C441:C495" si="36">C311</f>
        <v>40506940</v>
      </c>
      <c r="D441" s="292">
        <f t="shared" ref="D441:D495" si="37">E311</f>
        <v>40478541.950000003</v>
      </c>
      <c r="E441" s="489"/>
      <c r="F441" s="490"/>
      <c r="G441" s="295"/>
      <c r="H441" s="296"/>
      <c r="I441" s="225"/>
      <c r="J441" s="293"/>
      <c r="K441" s="225"/>
      <c r="L441" s="294"/>
      <c r="M441" s="234"/>
      <c r="N441" s="77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</row>
    <row r="442" spans="1:59" ht="15" thickBot="1" x14ac:dyDescent="0.35">
      <c r="A442" s="76">
        <v>2110</v>
      </c>
      <c r="B442" s="114" t="s">
        <v>67</v>
      </c>
      <c r="C442" s="292">
        <f t="shared" si="36"/>
        <v>33278207</v>
      </c>
      <c r="D442" s="292">
        <f t="shared" si="37"/>
        <v>33251589</v>
      </c>
      <c r="E442" s="489"/>
      <c r="F442" s="490"/>
      <c r="G442" s="295"/>
      <c r="H442" s="296"/>
      <c r="I442" s="225"/>
      <c r="J442" s="293"/>
      <c r="K442" s="225"/>
      <c r="L442" s="294"/>
      <c r="M442" s="234"/>
      <c r="N442" s="77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</row>
    <row r="443" spans="1:59" ht="15" thickBot="1" x14ac:dyDescent="0.35">
      <c r="A443" s="76">
        <v>2111</v>
      </c>
      <c r="B443" s="114" t="s">
        <v>206</v>
      </c>
      <c r="C443" s="292">
        <f t="shared" si="36"/>
        <v>33278207</v>
      </c>
      <c r="D443" s="292">
        <f t="shared" si="37"/>
        <v>33251589</v>
      </c>
      <c r="E443" s="489"/>
      <c r="F443" s="491"/>
      <c r="G443" s="295"/>
      <c r="H443" s="296"/>
      <c r="I443" s="225"/>
      <c r="J443" s="293"/>
      <c r="K443" s="225"/>
      <c r="L443" s="294"/>
      <c r="M443" s="234"/>
      <c r="N443" s="77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</row>
    <row r="444" spans="1:59" ht="27" thickBot="1" x14ac:dyDescent="0.35">
      <c r="A444" s="76">
        <v>2112</v>
      </c>
      <c r="B444" s="114" t="s">
        <v>207</v>
      </c>
      <c r="C444" s="292">
        <f t="shared" si="36"/>
        <v>0</v>
      </c>
      <c r="D444" s="292">
        <f t="shared" si="37"/>
        <v>0</v>
      </c>
      <c r="E444" s="315"/>
      <c r="F444" s="317"/>
      <c r="G444" s="295"/>
      <c r="H444" s="296"/>
      <c r="I444" s="225"/>
      <c r="J444" s="293"/>
      <c r="K444" s="225"/>
      <c r="L444" s="294"/>
      <c r="M444" s="234"/>
      <c r="N444" s="77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</row>
    <row r="445" spans="1:59" ht="15" thickBot="1" x14ac:dyDescent="0.35">
      <c r="A445" s="76">
        <v>2120</v>
      </c>
      <c r="B445" s="114" t="s">
        <v>68</v>
      </c>
      <c r="C445" s="292">
        <f t="shared" si="36"/>
        <v>7228733</v>
      </c>
      <c r="D445" s="292">
        <f t="shared" si="37"/>
        <v>7226952.9500000002</v>
      </c>
      <c r="E445" s="315"/>
      <c r="F445" s="317"/>
      <c r="G445" s="295"/>
      <c r="H445" s="296"/>
      <c r="I445" s="225"/>
      <c r="J445" s="293"/>
      <c r="K445" s="225"/>
      <c r="L445" s="294"/>
      <c r="M445" s="234"/>
      <c r="N445" s="77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</row>
    <row r="446" spans="1:59" ht="15" thickBot="1" x14ac:dyDescent="0.35">
      <c r="A446" s="76">
        <v>2200</v>
      </c>
      <c r="B446" s="114" t="s">
        <v>208</v>
      </c>
      <c r="C446" s="292">
        <f t="shared" si="36"/>
        <v>8580359</v>
      </c>
      <c r="D446" s="292">
        <f t="shared" si="37"/>
        <v>6822259.4000000004</v>
      </c>
      <c r="E446" s="315"/>
      <c r="F446" s="317"/>
      <c r="G446" s="487"/>
      <c r="H446" s="488"/>
      <c r="I446" s="225"/>
      <c r="J446" s="293"/>
      <c r="K446" s="225"/>
      <c r="L446" s="294"/>
      <c r="M446" s="234"/>
      <c r="N446" s="77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</row>
    <row r="447" spans="1:59" ht="27" thickBot="1" x14ac:dyDescent="0.35">
      <c r="A447" s="76">
        <v>2210</v>
      </c>
      <c r="B447" s="114" t="s">
        <v>69</v>
      </c>
      <c r="C447" s="292">
        <f t="shared" si="36"/>
        <v>65100</v>
      </c>
      <c r="D447" s="292">
        <f t="shared" si="37"/>
        <v>65068</v>
      </c>
      <c r="E447" s="315">
        <v>0</v>
      </c>
      <c r="F447" s="317"/>
      <c r="G447" s="487"/>
      <c r="H447" s="488"/>
      <c r="I447" s="225"/>
      <c r="J447" s="293"/>
      <c r="K447" s="225"/>
      <c r="L447" s="294"/>
      <c r="M447" s="234"/>
      <c r="N447" s="77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</row>
    <row r="448" spans="1:59" ht="27" thickBot="1" x14ac:dyDescent="0.35">
      <c r="A448" s="76">
        <v>2220</v>
      </c>
      <c r="B448" s="114" t="s">
        <v>70</v>
      </c>
      <c r="C448" s="292">
        <f t="shared" si="36"/>
        <v>923100</v>
      </c>
      <c r="D448" s="292">
        <f t="shared" si="37"/>
        <v>792381.41</v>
      </c>
      <c r="E448" s="315"/>
      <c r="F448" s="317"/>
      <c r="G448" s="225"/>
      <c r="H448" s="293"/>
      <c r="I448" s="225"/>
      <c r="J448" s="293"/>
      <c r="K448" s="225"/>
      <c r="L448" s="294"/>
      <c r="M448" s="234"/>
      <c r="N448" s="77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</row>
    <row r="449" spans="1:59" ht="15" thickBot="1" x14ac:dyDescent="0.35">
      <c r="A449" s="76">
        <v>2230</v>
      </c>
      <c r="B449" s="114" t="s">
        <v>71</v>
      </c>
      <c r="C449" s="292">
        <f t="shared" si="36"/>
        <v>594304</v>
      </c>
      <c r="D449" s="292">
        <f t="shared" si="37"/>
        <v>588246.4</v>
      </c>
      <c r="E449" s="315"/>
      <c r="F449" s="317"/>
      <c r="G449" s="225"/>
      <c r="H449" s="293"/>
      <c r="I449" s="225"/>
      <c r="J449" s="293"/>
      <c r="K449" s="225"/>
      <c r="L449" s="294"/>
      <c r="M449" s="234"/>
      <c r="N449" s="77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4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  <c r="AX449" s="74"/>
      <c r="AY449" s="74"/>
      <c r="AZ449" s="74"/>
      <c r="BA449" s="74"/>
      <c r="BB449" s="74"/>
      <c r="BC449" s="74"/>
      <c r="BD449" s="74"/>
      <c r="BE449" s="74"/>
      <c r="BF449" s="74"/>
      <c r="BG449" s="74"/>
    </row>
    <row r="450" spans="1:59" ht="15" thickBot="1" x14ac:dyDescent="0.35">
      <c r="A450" s="76">
        <v>2240</v>
      </c>
      <c r="B450" s="114" t="s">
        <v>72</v>
      </c>
      <c r="C450" s="292">
        <f t="shared" si="36"/>
        <v>437328</v>
      </c>
      <c r="D450" s="292">
        <f t="shared" si="37"/>
        <v>362119.51</v>
      </c>
      <c r="E450" s="315"/>
      <c r="F450" s="317"/>
      <c r="G450" s="225"/>
      <c r="H450" s="293"/>
      <c r="I450" s="225"/>
      <c r="J450" s="293"/>
      <c r="K450" s="225"/>
      <c r="L450" s="294"/>
      <c r="M450" s="234"/>
      <c r="N450" s="77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</row>
    <row r="451" spans="1:59" ht="15" thickBot="1" x14ac:dyDescent="0.35">
      <c r="A451" s="76">
        <v>2250</v>
      </c>
      <c r="B451" s="114" t="s">
        <v>73</v>
      </c>
      <c r="C451" s="292">
        <f t="shared" si="36"/>
        <v>33779</v>
      </c>
      <c r="D451" s="292">
        <f t="shared" si="37"/>
        <v>33778.39</v>
      </c>
      <c r="E451" s="315"/>
      <c r="F451" s="317"/>
      <c r="G451" s="225"/>
      <c r="H451" s="293"/>
      <c r="I451" s="225"/>
      <c r="J451" s="293"/>
      <c r="K451" s="225"/>
      <c r="L451" s="294"/>
      <c r="M451" s="234"/>
      <c r="N451" s="77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</row>
    <row r="452" spans="1:59" ht="27" thickBot="1" x14ac:dyDescent="0.35">
      <c r="A452" s="76">
        <v>2260</v>
      </c>
      <c r="B452" s="114" t="s">
        <v>209</v>
      </c>
      <c r="C452" s="292">
        <f t="shared" si="36"/>
        <v>0</v>
      </c>
      <c r="D452" s="292">
        <f t="shared" si="37"/>
        <v>0</v>
      </c>
      <c r="E452" s="315"/>
      <c r="F452" s="317"/>
      <c r="G452" s="225"/>
      <c r="H452" s="293"/>
      <c r="I452" s="225"/>
      <c r="J452" s="293"/>
      <c r="K452" s="225"/>
      <c r="L452" s="294"/>
      <c r="M452" s="234"/>
      <c r="N452" s="77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</row>
    <row r="453" spans="1:59" ht="27" thickBot="1" x14ac:dyDescent="0.35">
      <c r="A453" s="76">
        <v>2270</v>
      </c>
      <c r="B453" s="114" t="s">
        <v>74</v>
      </c>
      <c r="C453" s="292">
        <f t="shared" si="36"/>
        <v>6523889</v>
      </c>
      <c r="D453" s="292">
        <f t="shared" si="37"/>
        <v>4977807.29</v>
      </c>
      <c r="E453" s="315"/>
      <c r="F453" s="317"/>
      <c r="G453" s="225"/>
      <c r="H453" s="293"/>
      <c r="I453" s="225"/>
      <c r="J453" s="293"/>
      <c r="K453" s="225"/>
      <c r="L453" s="294"/>
      <c r="M453" s="234"/>
      <c r="N453" s="77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4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  <c r="AX453" s="74"/>
      <c r="AY453" s="74"/>
      <c r="AZ453" s="74"/>
      <c r="BA453" s="74"/>
      <c r="BB453" s="74"/>
      <c r="BC453" s="74"/>
      <c r="BD453" s="74"/>
      <c r="BE453" s="74"/>
      <c r="BF453" s="74"/>
      <c r="BG453" s="74"/>
    </row>
    <row r="454" spans="1:59" ht="15" thickBot="1" x14ac:dyDescent="0.35">
      <c r="A454" s="76">
        <v>2271</v>
      </c>
      <c r="B454" s="114" t="s">
        <v>75</v>
      </c>
      <c r="C454" s="292">
        <f t="shared" si="36"/>
        <v>4523955</v>
      </c>
      <c r="D454" s="292">
        <f t="shared" si="37"/>
        <v>3256955.94</v>
      </c>
      <c r="E454" s="315"/>
      <c r="F454" s="317"/>
      <c r="G454" s="225"/>
      <c r="H454" s="293"/>
      <c r="I454" s="225"/>
      <c r="J454" s="293"/>
      <c r="K454" s="225"/>
      <c r="L454" s="294"/>
      <c r="M454" s="234"/>
      <c r="N454" s="77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4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  <c r="AX454" s="74"/>
      <c r="AY454" s="74"/>
      <c r="AZ454" s="74"/>
      <c r="BA454" s="74"/>
      <c r="BB454" s="74"/>
      <c r="BC454" s="74"/>
      <c r="BD454" s="74"/>
      <c r="BE454" s="74"/>
      <c r="BF454" s="74"/>
      <c r="BG454" s="74"/>
    </row>
    <row r="455" spans="1:59" ht="27" thickBot="1" x14ac:dyDescent="0.35">
      <c r="A455" s="76">
        <v>2272</v>
      </c>
      <c r="B455" s="114" t="s">
        <v>76</v>
      </c>
      <c r="C455" s="292">
        <f t="shared" si="36"/>
        <v>424145</v>
      </c>
      <c r="D455" s="292">
        <f t="shared" si="37"/>
        <v>364543.46</v>
      </c>
      <c r="E455" s="315"/>
      <c r="F455" s="317"/>
      <c r="G455" s="225"/>
      <c r="H455" s="293"/>
      <c r="I455" s="225"/>
      <c r="J455" s="293"/>
      <c r="K455" s="225"/>
      <c r="L455" s="294"/>
      <c r="M455" s="234"/>
      <c r="N455" s="77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4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  <c r="AX455" s="74"/>
      <c r="AY455" s="74"/>
      <c r="AZ455" s="74"/>
      <c r="BA455" s="74"/>
      <c r="BB455" s="74"/>
      <c r="BC455" s="74"/>
      <c r="BD455" s="74"/>
      <c r="BE455" s="74"/>
      <c r="BF455" s="74"/>
      <c r="BG455" s="74"/>
    </row>
    <row r="456" spans="1:59" ht="15" thickBot="1" x14ac:dyDescent="0.35">
      <c r="A456" s="76">
        <v>2273</v>
      </c>
      <c r="B456" s="114" t="s">
        <v>77</v>
      </c>
      <c r="C456" s="292">
        <f t="shared" si="36"/>
        <v>1472400</v>
      </c>
      <c r="D456" s="292">
        <f t="shared" si="37"/>
        <v>1266288.02</v>
      </c>
      <c r="E456" s="315"/>
      <c r="F456" s="317"/>
      <c r="G456" s="225"/>
      <c r="H456" s="293"/>
      <c r="I456" s="225"/>
      <c r="J456" s="293"/>
      <c r="K456" s="225"/>
      <c r="L456" s="294"/>
      <c r="M456" s="234"/>
      <c r="N456" s="77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4"/>
      <c r="AL456" s="74"/>
      <c r="AM456" s="74"/>
      <c r="AN456" s="74"/>
      <c r="AO456" s="74"/>
      <c r="AP456" s="74"/>
      <c r="AQ456" s="74"/>
      <c r="AR456" s="74"/>
      <c r="AS456" s="74"/>
      <c r="AT456" s="74"/>
      <c r="AU456" s="74"/>
      <c r="AV456" s="74"/>
      <c r="AW456" s="74"/>
      <c r="AX456" s="74"/>
      <c r="AY456" s="74"/>
      <c r="AZ456" s="74"/>
      <c r="BA456" s="74"/>
      <c r="BB456" s="74"/>
      <c r="BC456" s="74"/>
      <c r="BD456" s="74"/>
      <c r="BE456" s="74"/>
      <c r="BF456" s="74"/>
      <c r="BG456" s="74"/>
    </row>
    <row r="457" spans="1:59" ht="15" thickBot="1" x14ac:dyDescent="0.35">
      <c r="A457" s="76">
        <v>2274</v>
      </c>
      <c r="B457" s="114" t="s">
        <v>210</v>
      </c>
      <c r="C457" s="292">
        <f t="shared" si="36"/>
        <v>0</v>
      </c>
      <c r="D457" s="292">
        <f t="shared" si="37"/>
        <v>0</v>
      </c>
      <c r="E457" s="315"/>
      <c r="F457" s="317"/>
      <c r="G457" s="225"/>
      <c r="H457" s="293"/>
      <c r="I457" s="225"/>
      <c r="J457" s="293"/>
      <c r="K457" s="225"/>
      <c r="L457" s="294"/>
      <c r="M457" s="234"/>
      <c r="N457" s="77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  <c r="AF457" s="74"/>
      <c r="AG457" s="74"/>
      <c r="AH457" s="74"/>
      <c r="AI457" s="74"/>
      <c r="AJ457" s="74"/>
      <c r="AK457" s="74"/>
      <c r="AL457" s="74"/>
      <c r="AM457" s="74"/>
      <c r="AN457" s="74"/>
      <c r="AO457" s="74"/>
      <c r="AP457" s="74"/>
      <c r="AQ457" s="74"/>
      <c r="AR457" s="74"/>
      <c r="AS457" s="74"/>
      <c r="AT457" s="74"/>
      <c r="AU457" s="74"/>
      <c r="AV457" s="74"/>
      <c r="AW457" s="74"/>
      <c r="AX457" s="74"/>
      <c r="AY457" s="74"/>
      <c r="AZ457" s="74"/>
      <c r="BA457" s="74"/>
      <c r="BB457" s="74"/>
      <c r="BC457" s="74"/>
      <c r="BD457" s="74"/>
      <c r="BE457" s="74"/>
      <c r="BF457" s="74"/>
      <c r="BG457" s="74"/>
    </row>
    <row r="458" spans="1:59" ht="15" thickBot="1" x14ac:dyDescent="0.35">
      <c r="A458" s="76">
        <v>2275</v>
      </c>
      <c r="B458" s="114" t="s">
        <v>211</v>
      </c>
      <c r="C458" s="292">
        <f t="shared" si="36"/>
        <v>103389</v>
      </c>
      <c r="D458" s="292">
        <f t="shared" si="37"/>
        <v>90019.87</v>
      </c>
      <c r="E458" s="315"/>
      <c r="F458" s="317"/>
      <c r="G458" s="225"/>
      <c r="H458" s="293"/>
      <c r="I458" s="225"/>
      <c r="J458" s="293"/>
      <c r="K458" s="225"/>
      <c r="L458" s="294"/>
      <c r="M458" s="234"/>
      <c r="N458" s="77"/>
      <c r="O458" s="280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</row>
    <row r="459" spans="1:59" ht="27" thickBot="1" x14ac:dyDescent="0.35">
      <c r="A459" s="76">
        <v>2280</v>
      </c>
      <c r="B459" s="114" t="s">
        <v>212</v>
      </c>
      <c r="C459" s="292">
        <f t="shared" si="36"/>
        <v>2859</v>
      </c>
      <c r="D459" s="292">
        <f t="shared" si="37"/>
        <v>2858.4</v>
      </c>
      <c r="E459" s="315"/>
      <c r="F459" s="317"/>
      <c r="G459" s="225"/>
      <c r="H459" s="293"/>
      <c r="I459" s="225"/>
      <c r="J459" s="293"/>
      <c r="K459" s="225"/>
      <c r="L459" s="294"/>
      <c r="M459" s="234"/>
      <c r="N459" s="77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</row>
    <row r="460" spans="1:59" ht="40.200000000000003" thickBot="1" x14ac:dyDescent="0.35">
      <c r="A460" s="76">
        <v>2281</v>
      </c>
      <c r="B460" s="114" t="s">
        <v>213</v>
      </c>
      <c r="C460" s="292">
        <f t="shared" si="36"/>
        <v>0</v>
      </c>
      <c r="D460" s="292">
        <f t="shared" si="37"/>
        <v>0</v>
      </c>
      <c r="E460" s="315"/>
      <c r="F460" s="317"/>
      <c r="G460" s="225"/>
      <c r="H460" s="293"/>
      <c r="I460" s="225"/>
      <c r="J460" s="293"/>
      <c r="K460" s="225"/>
      <c r="L460" s="294"/>
      <c r="M460" s="234"/>
      <c r="N460" s="77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  <c r="AF460" s="74"/>
      <c r="AG460" s="74"/>
      <c r="AH460" s="74"/>
      <c r="AI460" s="74"/>
      <c r="AJ460" s="74"/>
      <c r="AK460" s="74"/>
      <c r="AL460" s="74"/>
      <c r="AM460" s="74"/>
      <c r="AN460" s="74"/>
      <c r="AO460" s="74"/>
      <c r="AP460" s="74"/>
      <c r="AQ460" s="74"/>
      <c r="AR460" s="74"/>
      <c r="AS460" s="74"/>
      <c r="AT460" s="74"/>
      <c r="AU460" s="74"/>
      <c r="AV460" s="74"/>
      <c r="AW460" s="74"/>
      <c r="AX460" s="74"/>
      <c r="AY460" s="74"/>
      <c r="AZ460" s="74"/>
      <c r="BA460" s="74"/>
      <c r="BB460" s="74"/>
      <c r="BC460" s="74"/>
      <c r="BD460" s="74"/>
      <c r="BE460" s="74"/>
      <c r="BF460" s="74"/>
      <c r="BG460" s="74"/>
    </row>
    <row r="461" spans="1:59" ht="40.200000000000003" thickBot="1" x14ac:dyDescent="0.35">
      <c r="A461" s="76">
        <v>2282</v>
      </c>
      <c r="B461" s="114" t="s">
        <v>79</v>
      </c>
      <c r="C461" s="292">
        <f t="shared" si="36"/>
        <v>2859</v>
      </c>
      <c r="D461" s="292">
        <f t="shared" si="37"/>
        <v>2858.4</v>
      </c>
      <c r="E461" s="315"/>
      <c r="F461" s="317"/>
      <c r="G461" s="225"/>
      <c r="H461" s="293"/>
      <c r="I461" s="225"/>
      <c r="J461" s="293"/>
      <c r="K461" s="225"/>
      <c r="L461" s="294"/>
      <c r="M461" s="234"/>
      <c r="N461" s="77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</row>
    <row r="462" spans="1:59" ht="16.2" thickBot="1" x14ac:dyDescent="0.35">
      <c r="A462" s="76">
        <v>2400</v>
      </c>
      <c r="B462" s="114" t="s">
        <v>214</v>
      </c>
      <c r="C462" s="292">
        <f t="shared" si="36"/>
        <v>0</v>
      </c>
      <c r="D462" s="292">
        <f t="shared" si="37"/>
        <v>0</v>
      </c>
      <c r="E462" s="315"/>
      <c r="F462" s="317"/>
      <c r="G462" s="225"/>
      <c r="H462" s="293"/>
      <c r="I462" s="225"/>
      <c r="J462" s="293"/>
      <c r="K462" s="225"/>
      <c r="L462" s="294"/>
      <c r="M462" s="234"/>
      <c r="N462" s="77"/>
      <c r="O462" s="229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</row>
    <row r="463" spans="1:59" ht="27" thickBot="1" x14ac:dyDescent="0.35">
      <c r="A463" s="76">
        <v>2410</v>
      </c>
      <c r="B463" s="114" t="s">
        <v>215</v>
      </c>
      <c r="C463" s="292">
        <f t="shared" si="36"/>
        <v>0</v>
      </c>
      <c r="D463" s="292">
        <f t="shared" si="37"/>
        <v>0</v>
      </c>
      <c r="E463" s="315"/>
      <c r="F463" s="317"/>
      <c r="G463" s="225"/>
      <c r="H463" s="293"/>
      <c r="I463" s="225"/>
      <c r="J463" s="293"/>
      <c r="K463" s="225"/>
      <c r="L463" s="294"/>
      <c r="M463" s="234"/>
      <c r="N463" s="77"/>
      <c r="O463" s="297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4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74"/>
      <c r="BD463" s="74"/>
      <c r="BE463" s="74"/>
      <c r="BF463" s="74"/>
      <c r="BG463" s="74"/>
    </row>
    <row r="464" spans="1:59" ht="27" thickBot="1" x14ac:dyDescent="0.35">
      <c r="A464" s="76">
        <v>2420</v>
      </c>
      <c r="B464" s="114" t="s">
        <v>216</v>
      </c>
      <c r="C464" s="292">
        <f t="shared" si="36"/>
        <v>0</v>
      </c>
      <c r="D464" s="292">
        <f t="shared" si="37"/>
        <v>0</v>
      </c>
      <c r="E464" s="315"/>
      <c r="F464" s="317"/>
      <c r="G464" s="225"/>
      <c r="H464" s="293"/>
      <c r="I464" s="225"/>
      <c r="J464" s="293"/>
      <c r="K464" s="225"/>
      <c r="L464" s="294"/>
      <c r="M464" s="234"/>
      <c r="N464" s="77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4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74"/>
      <c r="BD464" s="74"/>
      <c r="BE464" s="74"/>
      <c r="BF464" s="74"/>
      <c r="BG464" s="74"/>
    </row>
    <row r="465" spans="1:59" ht="15" thickBot="1" x14ac:dyDescent="0.35">
      <c r="A465" s="76">
        <v>2600</v>
      </c>
      <c r="B465" s="114" t="s">
        <v>217</v>
      </c>
      <c r="C465" s="292">
        <f t="shared" si="36"/>
        <v>0</v>
      </c>
      <c r="D465" s="292">
        <f t="shared" si="37"/>
        <v>0</v>
      </c>
      <c r="E465" s="315"/>
      <c r="F465" s="317"/>
      <c r="G465" s="225"/>
      <c r="H465" s="293"/>
      <c r="I465" s="225"/>
      <c r="J465" s="293"/>
      <c r="K465" s="225"/>
      <c r="L465" s="294"/>
      <c r="M465" s="234"/>
      <c r="N465" s="77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</row>
    <row r="466" spans="1:59" ht="40.200000000000003" thickBot="1" x14ac:dyDescent="0.35">
      <c r="A466" s="76">
        <v>2610</v>
      </c>
      <c r="B466" s="114" t="s">
        <v>218</v>
      </c>
      <c r="C466" s="292">
        <f t="shared" si="36"/>
        <v>0</v>
      </c>
      <c r="D466" s="292">
        <f t="shared" si="37"/>
        <v>0</v>
      </c>
      <c r="E466" s="315"/>
      <c r="F466" s="317"/>
      <c r="G466" s="225"/>
      <c r="H466" s="293"/>
      <c r="I466" s="225"/>
      <c r="J466" s="293"/>
      <c r="K466" s="225"/>
      <c r="L466" s="294"/>
      <c r="M466" s="234"/>
      <c r="N466" s="77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</row>
    <row r="467" spans="1:59" ht="27" thickBot="1" x14ac:dyDescent="0.35">
      <c r="A467" s="76">
        <v>2620</v>
      </c>
      <c r="B467" s="114" t="s">
        <v>219</v>
      </c>
      <c r="C467" s="292">
        <f t="shared" si="36"/>
        <v>0</v>
      </c>
      <c r="D467" s="292">
        <f t="shared" si="37"/>
        <v>0</v>
      </c>
      <c r="E467" s="315"/>
      <c r="F467" s="317"/>
      <c r="G467" s="225"/>
      <c r="H467" s="293"/>
      <c r="I467" s="225"/>
      <c r="J467" s="293"/>
      <c r="K467" s="225"/>
      <c r="L467" s="294"/>
      <c r="M467" s="234"/>
      <c r="N467" s="77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4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74"/>
      <c r="BD467" s="74"/>
      <c r="BE467" s="74"/>
      <c r="BF467" s="74"/>
      <c r="BG467" s="74"/>
    </row>
    <row r="468" spans="1:59" ht="27" thickBot="1" x14ac:dyDescent="0.35">
      <c r="A468" s="76">
        <v>2630</v>
      </c>
      <c r="B468" s="114" t="s">
        <v>220</v>
      </c>
      <c r="C468" s="292">
        <f t="shared" si="36"/>
        <v>0</v>
      </c>
      <c r="D468" s="292">
        <f t="shared" si="37"/>
        <v>0</v>
      </c>
      <c r="E468" s="315"/>
      <c r="F468" s="317"/>
      <c r="G468" s="225"/>
      <c r="H468" s="293"/>
      <c r="I468" s="225"/>
      <c r="J468" s="293"/>
      <c r="K468" s="225"/>
      <c r="L468" s="294"/>
      <c r="M468" s="234"/>
      <c r="N468" s="77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</row>
    <row r="469" spans="1:59" ht="15" thickBot="1" x14ac:dyDescent="0.35">
      <c r="A469" s="76">
        <v>2700</v>
      </c>
      <c r="B469" s="114" t="s">
        <v>80</v>
      </c>
      <c r="C469" s="292">
        <f t="shared" si="36"/>
        <v>0</v>
      </c>
      <c r="D469" s="292">
        <f t="shared" si="37"/>
        <v>0</v>
      </c>
      <c r="E469" s="315"/>
      <c r="F469" s="317"/>
      <c r="G469" s="225"/>
      <c r="H469" s="293"/>
      <c r="I469" s="225"/>
      <c r="J469" s="293"/>
      <c r="K469" s="225"/>
      <c r="L469" s="294"/>
      <c r="M469" s="234"/>
      <c r="N469" s="77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</row>
    <row r="470" spans="1:59" ht="15" thickBot="1" x14ac:dyDescent="0.35">
      <c r="A470" s="76">
        <v>2710</v>
      </c>
      <c r="B470" s="114" t="s">
        <v>81</v>
      </c>
      <c r="C470" s="292">
        <f t="shared" si="36"/>
        <v>0</v>
      </c>
      <c r="D470" s="292">
        <f t="shared" si="37"/>
        <v>0</v>
      </c>
      <c r="E470" s="315"/>
      <c r="F470" s="317"/>
      <c r="G470" s="225"/>
      <c r="H470" s="293"/>
      <c r="I470" s="225"/>
      <c r="J470" s="293"/>
      <c r="K470" s="225"/>
      <c r="L470" s="294"/>
      <c r="M470" s="234"/>
      <c r="N470" s="77"/>
      <c r="P470" s="280"/>
      <c r="Q470" s="74"/>
      <c r="R470" s="74"/>
      <c r="S470" s="74"/>
      <c r="T470" s="74"/>
      <c r="U470" s="74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4"/>
      <c r="AL470" s="74"/>
      <c r="AM470" s="74"/>
      <c r="AN470" s="74"/>
      <c r="AO470" s="74"/>
      <c r="AP470" s="74"/>
      <c r="AQ470" s="74"/>
      <c r="AR470" s="74"/>
      <c r="AS470" s="74"/>
      <c r="AT470" s="74"/>
      <c r="AU470" s="74"/>
      <c r="AV470" s="74"/>
      <c r="AW470" s="74"/>
      <c r="AX470" s="74"/>
      <c r="AY470" s="74"/>
      <c r="AZ470" s="74"/>
      <c r="BA470" s="74"/>
      <c r="BB470" s="74"/>
      <c r="BC470" s="74"/>
      <c r="BD470" s="74"/>
      <c r="BE470" s="74"/>
      <c r="BF470" s="74"/>
      <c r="BG470" s="74"/>
    </row>
    <row r="471" spans="1:59" ht="15" thickBot="1" x14ac:dyDescent="0.35">
      <c r="A471" s="76">
        <v>2720</v>
      </c>
      <c r="B471" s="114" t="s">
        <v>221</v>
      </c>
      <c r="C471" s="292">
        <f t="shared" si="36"/>
        <v>0</v>
      </c>
      <c r="D471" s="292">
        <f t="shared" si="37"/>
        <v>0</v>
      </c>
      <c r="E471" s="315"/>
      <c r="F471" s="317"/>
      <c r="G471" s="225"/>
      <c r="H471" s="293"/>
      <c r="I471" s="225"/>
      <c r="J471" s="293"/>
      <c r="K471" s="225"/>
      <c r="L471" s="294"/>
      <c r="M471" s="234"/>
      <c r="N471" s="77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4"/>
      <c r="AL471" s="74"/>
      <c r="AM471" s="74"/>
      <c r="AN471" s="74"/>
      <c r="AO471" s="74"/>
      <c r="AP471" s="74"/>
      <c r="AQ471" s="74"/>
      <c r="AR471" s="74"/>
      <c r="AS471" s="74"/>
      <c r="AT471" s="74"/>
      <c r="AU471" s="74"/>
      <c r="AV471" s="74"/>
      <c r="AW471" s="74"/>
      <c r="AX471" s="74"/>
      <c r="AY471" s="74"/>
      <c r="AZ471" s="74"/>
      <c r="BA471" s="74"/>
      <c r="BB471" s="74"/>
      <c r="BC471" s="74"/>
      <c r="BD471" s="74"/>
      <c r="BE471" s="74"/>
      <c r="BF471" s="74"/>
      <c r="BG471" s="74"/>
    </row>
    <row r="472" spans="1:59" ht="15" thickBot="1" x14ac:dyDescent="0.35">
      <c r="A472" s="76">
        <v>2730</v>
      </c>
      <c r="B472" s="114" t="s">
        <v>222</v>
      </c>
      <c r="C472" s="292">
        <f t="shared" si="36"/>
        <v>0</v>
      </c>
      <c r="D472" s="292">
        <f t="shared" si="37"/>
        <v>0</v>
      </c>
      <c r="E472" s="315"/>
      <c r="F472" s="317"/>
      <c r="G472" s="225"/>
      <c r="H472" s="293"/>
      <c r="I472" s="225"/>
      <c r="J472" s="293"/>
      <c r="K472" s="225"/>
      <c r="L472" s="294"/>
      <c r="M472" s="234"/>
      <c r="N472" s="77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4"/>
      <c r="AL472" s="74"/>
      <c r="AM472" s="74"/>
      <c r="AN472" s="74"/>
      <c r="AO472" s="74"/>
      <c r="AP472" s="74"/>
      <c r="AQ472" s="74"/>
      <c r="AR472" s="74"/>
      <c r="AS472" s="74"/>
      <c r="AT472" s="74"/>
      <c r="AU472" s="74"/>
      <c r="AV472" s="74"/>
      <c r="AW472" s="74"/>
      <c r="AX472" s="74"/>
      <c r="AY472" s="74"/>
      <c r="AZ472" s="74"/>
      <c r="BA472" s="74"/>
      <c r="BB472" s="74"/>
      <c r="BC472" s="74"/>
      <c r="BD472" s="74"/>
      <c r="BE472" s="74"/>
      <c r="BF472" s="74"/>
      <c r="BG472" s="74"/>
    </row>
    <row r="473" spans="1:59" ht="15" thickBot="1" x14ac:dyDescent="0.35">
      <c r="A473" s="76">
        <v>2800</v>
      </c>
      <c r="B473" s="114" t="s">
        <v>223</v>
      </c>
      <c r="C473" s="292">
        <f t="shared" si="36"/>
        <v>2941</v>
      </c>
      <c r="D473" s="292">
        <f t="shared" si="37"/>
        <v>2940.63</v>
      </c>
      <c r="E473" s="315"/>
      <c r="F473" s="317"/>
      <c r="G473" s="225"/>
      <c r="H473" s="293"/>
      <c r="I473" s="225"/>
      <c r="J473" s="293"/>
      <c r="K473" s="225"/>
      <c r="L473" s="294"/>
      <c r="M473" s="234"/>
      <c r="N473" s="77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</row>
    <row r="474" spans="1:59" ht="16.2" thickBot="1" x14ac:dyDescent="0.35">
      <c r="A474" s="76">
        <v>9000</v>
      </c>
      <c r="B474" s="114" t="s">
        <v>224</v>
      </c>
      <c r="C474" s="292">
        <f t="shared" si="36"/>
        <v>0</v>
      </c>
      <c r="D474" s="292">
        <f t="shared" si="37"/>
        <v>0</v>
      </c>
      <c r="E474" s="315"/>
      <c r="F474" s="317"/>
      <c r="G474" s="225"/>
      <c r="H474" s="293"/>
      <c r="I474" s="225"/>
      <c r="J474" s="293"/>
      <c r="K474" s="225"/>
      <c r="L474" s="294"/>
      <c r="M474" s="234"/>
      <c r="N474" s="77"/>
      <c r="P474" s="229"/>
      <c r="Q474" s="229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</row>
    <row r="475" spans="1:59" ht="15" thickBot="1" x14ac:dyDescent="0.35">
      <c r="A475" s="76">
        <v>3000</v>
      </c>
      <c r="B475" s="114" t="s">
        <v>225</v>
      </c>
      <c r="C475" s="292">
        <f t="shared" si="36"/>
        <v>515500</v>
      </c>
      <c r="D475" s="292">
        <f t="shared" si="37"/>
        <v>512163</v>
      </c>
      <c r="E475" s="315"/>
      <c r="F475" s="317"/>
      <c r="G475" s="225"/>
      <c r="H475" s="293"/>
      <c r="I475" s="225"/>
      <c r="J475" s="293"/>
      <c r="K475" s="225"/>
      <c r="L475" s="294"/>
      <c r="M475" s="234"/>
      <c r="N475" s="77"/>
      <c r="P475" s="297"/>
      <c r="Q475" s="297"/>
      <c r="R475" s="74"/>
      <c r="S475" s="74"/>
      <c r="T475" s="74"/>
      <c r="U475" s="74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4"/>
      <c r="AL475" s="74"/>
      <c r="AM475" s="74"/>
      <c r="AN475" s="74"/>
      <c r="AO475" s="74"/>
      <c r="AP475" s="74"/>
      <c r="AQ475" s="74"/>
      <c r="AR475" s="74"/>
      <c r="AS475" s="74"/>
      <c r="AT475" s="74"/>
      <c r="AU475" s="74"/>
      <c r="AV475" s="74"/>
      <c r="AW475" s="74"/>
      <c r="AX475" s="74"/>
      <c r="AY475" s="74"/>
      <c r="AZ475" s="74"/>
      <c r="BA475" s="74"/>
      <c r="BB475" s="74"/>
      <c r="BC475" s="74"/>
      <c r="BD475" s="74"/>
      <c r="BE475" s="74"/>
      <c r="BF475" s="74"/>
      <c r="BG475" s="74"/>
    </row>
    <row r="476" spans="1:59" ht="15" thickBot="1" x14ac:dyDescent="0.35">
      <c r="A476" s="76">
        <v>3100</v>
      </c>
      <c r="B476" s="114" t="s">
        <v>226</v>
      </c>
      <c r="C476" s="292">
        <f t="shared" si="36"/>
        <v>515500</v>
      </c>
      <c r="D476" s="292">
        <f t="shared" si="37"/>
        <v>512163</v>
      </c>
      <c r="E476" s="315"/>
      <c r="F476" s="317"/>
      <c r="G476" s="225"/>
      <c r="H476" s="293"/>
      <c r="I476" s="225"/>
      <c r="J476" s="293"/>
      <c r="K476" s="225"/>
      <c r="L476" s="294"/>
      <c r="M476" s="234"/>
      <c r="N476" s="77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</row>
    <row r="477" spans="1:59" ht="27" thickBot="1" x14ac:dyDescent="0.35">
      <c r="A477" s="76">
        <v>3110</v>
      </c>
      <c r="B477" s="114" t="s">
        <v>83</v>
      </c>
      <c r="C477" s="292">
        <f t="shared" si="36"/>
        <v>515500</v>
      </c>
      <c r="D477" s="292">
        <f t="shared" si="37"/>
        <v>512163</v>
      </c>
      <c r="E477" s="315"/>
      <c r="F477" s="317"/>
      <c r="G477" s="225"/>
      <c r="H477" s="293"/>
      <c r="I477" s="225"/>
      <c r="J477" s="293"/>
      <c r="K477" s="225"/>
      <c r="L477" s="294"/>
      <c r="M477" s="234"/>
      <c r="N477" s="77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</row>
    <row r="478" spans="1:59" ht="15" thickBot="1" x14ac:dyDescent="0.35">
      <c r="A478" s="76">
        <v>3120</v>
      </c>
      <c r="B478" s="114" t="s">
        <v>227</v>
      </c>
      <c r="C478" s="292">
        <f t="shared" si="36"/>
        <v>0</v>
      </c>
      <c r="D478" s="292">
        <f t="shared" si="37"/>
        <v>0</v>
      </c>
      <c r="E478" s="315"/>
      <c r="F478" s="317"/>
      <c r="G478" s="225"/>
      <c r="H478" s="293"/>
      <c r="I478" s="225"/>
      <c r="J478" s="293"/>
      <c r="K478" s="225"/>
      <c r="L478" s="294"/>
      <c r="M478" s="234"/>
      <c r="N478" s="77"/>
      <c r="R478" s="74"/>
      <c r="S478" s="74"/>
      <c r="T478" s="74"/>
      <c r="U478" s="74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4"/>
      <c r="AL478" s="74"/>
      <c r="AM478" s="74"/>
      <c r="AN478" s="74"/>
      <c r="AO478" s="74"/>
      <c r="AP478" s="74"/>
      <c r="AQ478" s="74"/>
      <c r="AR478" s="74"/>
      <c r="AS478" s="74"/>
      <c r="AT478" s="74"/>
      <c r="AU478" s="74"/>
      <c r="AV478" s="74"/>
      <c r="AW478" s="74"/>
      <c r="AX478" s="74"/>
      <c r="AY478" s="74"/>
      <c r="AZ478" s="74"/>
      <c r="BA478" s="74"/>
      <c r="BB478" s="74"/>
      <c r="BC478" s="74"/>
      <c r="BD478" s="74"/>
      <c r="BE478" s="74"/>
      <c r="BF478" s="74"/>
      <c r="BG478" s="74"/>
    </row>
    <row r="479" spans="1:59" ht="27" thickBot="1" x14ac:dyDescent="0.35">
      <c r="A479" s="76">
        <v>3121</v>
      </c>
      <c r="B479" s="114" t="s">
        <v>228</v>
      </c>
      <c r="C479" s="292">
        <f t="shared" si="36"/>
        <v>0</v>
      </c>
      <c r="D479" s="292">
        <f t="shared" si="37"/>
        <v>0</v>
      </c>
      <c r="E479" s="315"/>
      <c r="F479" s="317"/>
      <c r="G479" s="225"/>
      <c r="H479" s="293"/>
      <c r="I479" s="225"/>
      <c r="J479" s="293"/>
      <c r="K479" s="225"/>
      <c r="L479" s="294"/>
      <c r="M479" s="234"/>
      <c r="N479" s="77"/>
      <c r="R479" s="74"/>
      <c r="S479" s="74"/>
      <c r="T479" s="74"/>
      <c r="U479" s="74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4"/>
      <c r="AL479" s="74"/>
      <c r="AM479" s="74"/>
      <c r="AN479" s="74"/>
      <c r="AO479" s="74"/>
      <c r="AP479" s="74"/>
      <c r="AQ479" s="74"/>
      <c r="AR479" s="74"/>
      <c r="AS479" s="74"/>
      <c r="AT479" s="74"/>
      <c r="AU479" s="74"/>
      <c r="AV479" s="74"/>
      <c r="AW479" s="74"/>
      <c r="AX479" s="74"/>
      <c r="AY479" s="74"/>
      <c r="AZ479" s="74"/>
      <c r="BA479" s="74"/>
      <c r="BB479" s="74"/>
      <c r="BC479" s="74"/>
      <c r="BD479" s="74"/>
      <c r="BE479" s="74"/>
      <c r="BF479" s="74"/>
      <c r="BG479" s="74"/>
    </row>
    <row r="480" spans="1:59" ht="27" thickBot="1" x14ac:dyDescent="0.35">
      <c r="A480" s="76">
        <v>3122</v>
      </c>
      <c r="B480" s="114" t="s">
        <v>229</v>
      </c>
      <c r="C480" s="292">
        <f t="shared" si="36"/>
        <v>0</v>
      </c>
      <c r="D480" s="292">
        <f t="shared" si="37"/>
        <v>0</v>
      </c>
      <c r="E480" s="315"/>
      <c r="F480" s="317"/>
      <c r="G480" s="225"/>
      <c r="H480" s="293"/>
      <c r="I480" s="225"/>
      <c r="J480" s="293"/>
      <c r="K480" s="225"/>
      <c r="L480" s="294"/>
      <c r="M480" s="234"/>
      <c r="N480" s="77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</row>
    <row r="481" spans="1:64" ht="15" thickBot="1" x14ac:dyDescent="0.35">
      <c r="A481" s="76">
        <v>3130</v>
      </c>
      <c r="B481" s="114" t="s">
        <v>84</v>
      </c>
      <c r="C481" s="292">
        <f t="shared" si="36"/>
        <v>0</v>
      </c>
      <c r="D481" s="292">
        <f t="shared" si="37"/>
        <v>0</v>
      </c>
      <c r="E481" s="315"/>
      <c r="F481" s="317"/>
      <c r="G481" s="225"/>
      <c r="H481" s="293"/>
      <c r="I481" s="225"/>
      <c r="J481" s="293"/>
      <c r="K481" s="225"/>
      <c r="L481" s="294"/>
      <c r="M481" s="234"/>
      <c r="N481" s="77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</row>
    <row r="482" spans="1:64" ht="27" thickBot="1" x14ac:dyDescent="0.35">
      <c r="A482" s="76">
        <v>3131</v>
      </c>
      <c r="B482" s="114" t="s">
        <v>230</v>
      </c>
      <c r="C482" s="292">
        <f t="shared" si="36"/>
        <v>0</v>
      </c>
      <c r="D482" s="292">
        <f t="shared" si="37"/>
        <v>0</v>
      </c>
      <c r="E482" s="315"/>
      <c r="F482" s="317"/>
      <c r="G482" s="225"/>
      <c r="H482" s="293"/>
      <c r="I482" s="225"/>
      <c r="J482" s="293"/>
      <c r="K482" s="225"/>
      <c r="L482" s="294"/>
      <c r="M482" s="234"/>
      <c r="N482" s="77"/>
      <c r="R482" s="74"/>
      <c r="S482" s="74"/>
      <c r="T482" s="74"/>
      <c r="U482" s="74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4"/>
      <c r="AL482" s="74"/>
      <c r="AM482" s="74"/>
      <c r="AN482" s="74"/>
      <c r="AO482" s="74"/>
      <c r="AP482" s="74"/>
      <c r="AQ482" s="74"/>
      <c r="AR482" s="74"/>
      <c r="AS482" s="74"/>
      <c r="AT482" s="74"/>
      <c r="AU482" s="74"/>
      <c r="AV482" s="74"/>
      <c r="AW482" s="74"/>
      <c r="AX482" s="74"/>
      <c r="AY482" s="74"/>
      <c r="AZ482" s="74"/>
      <c r="BA482" s="74"/>
      <c r="BB482" s="74"/>
      <c r="BC482" s="74"/>
      <c r="BD482" s="74"/>
      <c r="BE482" s="74"/>
      <c r="BF482" s="74"/>
      <c r="BG482" s="74"/>
    </row>
    <row r="483" spans="1:64" ht="15" thickBot="1" x14ac:dyDescent="0.35">
      <c r="A483" s="76">
        <v>3132</v>
      </c>
      <c r="B483" s="114" t="s">
        <v>85</v>
      </c>
      <c r="C483" s="292">
        <f t="shared" si="36"/>
        <v>0</v>
      </c>
      <c r="D483" s="292">
        <f t="shared" si="37"/>
        <v>0</v>
      </c>
      <c r="E483" s="315"/>
      <c r="F483" s="317"/>
      <c r="G483" s="225"/>
      <c r="H483" s="293"/>
      <c r="I483" s="225"/>
      <c r="J483" s="293"/>
      <c r="K483" s="225"/>
      <c r="L483" s="294"/>
      <c r="M483" s="234"/>
      <c r="N483" s="77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</row>
    <row r="484" spans="1:64" ht="15" thickBot="1" x14ac:dyDescent="0.35">
      <c r="A484" s="76">
        <v>3140</v>
      </c>
      <c r="B484" s="114" t="s">
        <v>231</v>
      </c>
      <c r="C484" s="292">
        <f t="shared" si="36"/>
        <v>0</v>
      </c>
      <c r="D484" s="292">
        <f t="shared" si="37"/>
        <v>0</v>
      </c>
      <c r="E484" s="315"/>
      <c r="F484" s="317"/>
      <c r="G484" s="225"/>
      <c r="H484" s="293"/>
      <c r="I484" s="225"/>
      <c r="J484" s="293"/>
      <c r="K484" s="225"/>
      <c r="L484" s="294"/>
      <c r="M484" s="234"/>
      <c r="N484" s="77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</row>
    <row r="485" spans="1:64" ht="27" thickBot="1" x14ac:dyDescent="0.35">
      <c r="A485" s="76">
        <v>3141</v>
      </c>
      <c r="B485" s="114" t="s">
        <v>232</v>
      </c>
      <c r="C485" s="292">
        <f t="shared" si="36"/>
        <v>0</v>
      </c>
      <c r="D485" s="292">
        <f t="shared" si="37"/>
        <v>0</v>
      </c>
      <c r="E485" s="315"/>
      <c r="F485" s="317"/>
      <c r="G485" s="225"/>
      <c r="H485" s="293"/>
      <c r="I485" s="225"/>
      <c r="J485" s="293"/>
      <c r="K485" s="225"/>
      <c r="L485" s="294"/>
      <c r="M485" s="234"/>
      <c r="N485" s="77"/>
      <c r="R485" s="74"/>
      <c r="S485" s="74"/>
      <c r="T485" s="74"/>
      <c r="U485" s="74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4"/>
      <c r="AL485" s="74"/>
      <c r="AM485" s="74"/>
      <c r="AN485" s="74"/>
      <c r="AO485" s="74"/>
      <c r="AP485" s="74"/>
      <c r="AQ485" s="74"/>
      <c r="AR485" s="74"/>
      <c r="AS485" s="74"/>
      <c r="AT485" s="74"/>
      <c r="AU485" s="74"/>
      <c r="AV485" s="74"/>
      <c r="AW485" s="74"/>
      <c r="AX485" s="74"/>
      <c r="AY485" s="74"/>
      <c r="AZ485" s="74"/>
      <c r="BA485" s="74"/>
      <c r="BB485" s="74"/>
      <c r="BC485" s="74"/>
      <c r="BD485" s="74"/>
      <c r="BE485" s="74"/>
      <c r="BF485" s="74"/>
      <c r="BG485" s="74"/>
    </row>
    <row r="486" spans="1:64" ht="27" thickBot="1" x14ac:dyDescent="0.35">
      <c r="A486" s="76">
        <v>3142</v>
      </c>
      <c r="B486" s="114" t="s">
        <v>233</v>
      </c>
      <c r="C486" s="292">
        <f t="shared" si="36"/>
        <v>0</v>
      </c>
      <c r="D486" s="292">
        <f t="shared" si="37"/>
        <v>0</v>
      </c>
      <c r="E486" s="315"/>
      <c r="F486" s="317"/>
      <c r="G486" s="225"/>
      <c r="H486" s="293"/>
      <c r="I486" s="225"/>
      <c r="J486" s="293"/>
      <c r="K486" s="225"/>
      <c r="L486" s="294"/>
      <c r="M486" s="234"/>
      <c r="N486" s="77"/>
      <c r="R486" s="74"/>
      <c r="S486" s="74"/>
      <c r="T486" s="74"/>
      <c r="U486" s="74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4"/>
      <c r="AL486" s="74"/>
      <c r="AM486" s="74"/>
      <c r="AN486" s="74"/>
      <c r="AO486" s="74"/>
      <c r="AP486" s="74"/>
      <c r="AQ486" s="74"/>
      <c r="AR486" s="74"/>
      <c r="AS486" s="74"/>
      <c r="AT486" s="74"/>
      <c r="AU486" s="74"/>
      <c r="AV486" s="74"/>
      <c r="AW486" s="74"/>
      <c r="AX486" s="74"/>
      <c r="AY486" s="74"/>
      <c r="AZ486" s="74"/>
      <c r="BA486" s="74"/>
      <c r="BB486" s="74"/>
      <c r="BC486" s="74"/>
      <c r="BD486" s="74"/>
      <c r="BE486" s="74"/>
      <c r="BF486" s="74"/>
      <c r="BG486" s="74"/>
    </row>
    <row r="487" spans="1:64" ht="27" thickBot="1" x14ac:dyDescent="0.35">
      <c r="A487" s="76">
        <v>3143</v>
      </c>
      <c r="B487" s="114" t="s">
        <v>234</v>
      </c>
      <c r="C487" s="292">
        <f t="shared" si="36"/>
        <v>0</v>
      </c>
      <c r="D487" s="292">
        <f t="shared" si="37"/>
        <v>0</v>
      </c>
      <c r="E487" s="315"/>
      <c r="F487" s="317"/>
      <c r="G487" s="225"/>
      <c r="H487" s="293"/>
      <c r="I487" s="225"/>
      <c r="J487" s="293"/>
      <c r="K487" s="225"/>
      <c r="L487" s="294"/>
      <c r="M487" s="234"/>
      <c r="N487" s="77"/>
      <c r="R487" s="74"/>
      <c r="S487" s="74"/>
      <c r="T487" s="74"/>
      <c r="U487" s="74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4"/>
      <c r="AL487" s="74"/>
      <c r="AM487" s="74"/>
      <c r="AN487" s="74"/>
      <c r="AO487" s="74"/>
      <c r="AP487" s="74"/>
      <c r="AQ487" s="74"/>
      <c r="AR487" s="74"/>
      <c r="AS487" s="74"/>
      <c r="AT487" s="74"/>
      <c r="AU487" s="74"/>
      <c r="AV487" s="74"/>
      <c r="AW487" s="74"/>
      <c r="AX487" s="74"/>
      <c r="AY487" s="74"/>
      <c r="AZ487" s="74"/>
      <c r="BA487" s="74"/>
      <c r="BB487" s="74"/>
      <c r="BC487" s="74"/>
      <c r="BD487" s="74"/>
      <c r="BE487" s="74"/>
      <c r="BF487" s="74"/>
      <c r="BG487" s="74"/>
    </row>
    <row r="488" spans="1:64" ht="15" thickBot="1" x14ac:dyDescent="0.35">
      <c r="A488" s="76">
        <v>3150</v>
      </c>
      <c r="B488" s="114" t="s">
        <v>235</v>
      </c>
      <c r="C488" s="292">
        <f t="shared" si="36"/>
        <v>0</v>
      </c>
      <c r="D488" s="292">
        <f t="shared" si="37"/>
        <v>0</v>
      </c>
      <c r="E488" s="315"/>
      <c r="F488" s="317"/>
      <c r="G488" s="225"/>
      <c r="H488" s="293"/>
      <c r="I488" s="225"/>
      <c r="J488" s="293"/>
      <c r="K488" s="225"/>
      <c r="L488" s="294"/>
      <c r="M488" s="234"/>
      <c r="N488" s="77"/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</row>
    <row r="489" spans="1:64" ht="27" thickBot="1" x14ac:dyDescent="0.35">
      <c r="A489" s="76">
        <v>3160</v>
      </c>
      <c r="B489" s="114" t="s">
        <v>236</v>
      </c>
      <c r="C489" s="292">
        <f t="shared" si="36"/>
        <v>0</v>
      </c>
      <c r="D489" s="292">
        <f t="shared" si="37"/>
        <v>0</v>
      </c>
      <c r="E489" s="315"/>
      <c r="F489" s="317"/>
      <c r="G489" s="225"/>
      <c r="H489" s="293"/>
      <c r="I489" s="225"/>
      <c r="J489" s="293"/>
      <c r="K489" s="225" t="s">
        <v>260</v>
      </c>
      <c r="L489" s="294"/>
      <c r="M489" s="234"/>
      <c r="N489" s="77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</row>
    <row r="490" spans="1:64" ht="15" thickBot="1" x14ac:dyDescent="0.35">
      <c r="A490" s="76">
        <v>3200</v>
      </c>
      <c r="B490" s="114" t="s">
        <v>237</v>
      </c>
      <c r="C490" s="292">
        <f t="shared" si="36"/>
        <v>0</v>
      </c>
      <c r="D490" s="292">
        <f t="shared" si="37"/>
        <v>0</v>
      </c>
      <c r="E490" s="315"/>
      <c r="F490" s="317"/>
      <c r="G490" s="225"/>
      <c r="H490" s="293"/>
      <c r="I490" s="225"/>
      <c r="J490" s="293"/>
      <c r="K490" s="225"/>
      <c r="L490" s="294"/>
      <c r="M490" s="234"/>
      <c r="N490" s="77"/>
      <c r="R490" s="74"/>
      <c r="S490" s="74"/>
      <c r="T490" s="74"/>
      <c r="U490" s="74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4"/>
      <c r="AL490" s="74"/>
      <c r="AM490" s="74"/>
      <c r="AN490" s="74"/>
      <c r="AO490" s="74"/>
      <c r="AP490" s="74"/>
      <c r="AQ490" s="74"/>
      <c r="AR490" s="74"/>
      <c r="AS490" s="74"/>
      <c r="AT490" s="74"/>
      <c r="AU490" s="74"/>
      <c r="AV490" s="74"/>
      <c r="AW490" s="74"/>
      <c r="AX490" s="74"/>
      <c r="AY490" s="74"/>
      <c r="AZ490" s="74"/>
      <c r="BA490" s="74"/>
      <c r="BB490" s="74"/>
      <c r="BC490" s="74"/>
      <c r="BD490" s="74"/>
      <c r="BE490" s="74"/>
      <c r="BF490" s="74"/>
      <c r="BG490" s="74"/>
    </row>
    <row r="491" spans="1:64" ht="27" thickBot="1" x14ac:dyDescent="0.35">
      <c r="A491" s="76">
        <v>3210</v>
      </c>
      <c r="B491" s="114" t="s">
        <v>238</v>
      </c>
      <c r="C491" s="292">
        <f t="shared" si="36"/>
        <v>0</v>
      </c>
      <c r="D491" s="292">
        <f t="shared" si="37"/>
        <v>0</v>
      </c>
      <c r="E491" s="315"/>
      <c r="F491" s="317"/>
      <c r="G491" s="225"/>
      <c r="H491" s="293"/>
      <c r="I491" s="225"/>
      <c r="J491" s="293"/>
      <c r="K491" s="225"/>
      <c r="L491" s="294"/>
      <c r="M491" s="234"/>
      <c r="N491" s="77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</row>
    <row r="492" spans="1:64" ht="27" thickBot="1" x14ac:dyDescent="0.35">
      <c r="A492" s="76">
        <v>3220</v>
      </c>
      <c r="B492" s="114" t="s">
        <v>239</v>
      </c>
      <c r="C492" s="292">
        <f t="shared" si="36"/>
        <v>0</v>
      </c>
      <c r="D492" s="292">
        <f t="shared" si="37"/>
        <v>0</v>
      </c>
      <c r="E492" s="315"/>
      <c r="F492" s="317"/>
      <c r="G492" s="225"/>
      <c r="H492" s="293"/>
      <c r="I492" s="225"/>
      <c r="J492" s="293"/>
      <c r="K492" s="225"/>
      <c r="L492" s="294"/>
      <c r="M492" s="234"/>
      <c r="N492" s="77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</row>
    <row r="493" spans="1:64" ht="40.200000000000003" thickBot="1" x14ac:dyDescent="0.35">
      <c r="A493" s="76">
        <v>3230</v>
      </c>
      <c r="B493" s="114" t="s">
        <v>240</v>
      </c>
      <c r="C493" s="292">
        <f t="shared" si="36"/>
        <v>0</v>
      </c>
      <c r="D493" s="292">
        <f t="shared" si="37"/>
        <v>0</v>
      </c>
      <c r="E493" s="315"/>
      <c r="F493" s="317"/>
      <c r="G493" s="225"/>
      <c r="H493" s="293"/>
      <c r="I493" s="225"/>
      <c r="J493" s="293"/>
      <c r="K493" s="225"/>
      <c r="L493" s="294"/>
      <c r="M493" s="234"/>
      <c r="N493" s="77"/>
      <c r="R493" s="74"/>
      <c r="S493" s="74"/>
      <c r="T493" s="74"/>
      <c r="U493" s="74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4"/>
      <c r="AL493" s="74"/>
      <c r="AM493" s="74"/>
      <c r="AN493" s="74"/>
      <c r="AO493" s="74"/>
      <c r="AP493" s="74"/>
      <c r="AQ493" s="74"/>
      <c r="AR493" s="74"/>
      <c r="AS493" s="74"/>
      <c r="AT493" s="74"/>
      <c r="AU493" s="74"/>
      <c r="AV493" s="74"/>
      <c r="AW493" s="74"/>
      <c r="AX493" s="74"/>
      <c r="AY493" s="74"/>
      <c r="AZ493" s="74"/>
      <c r="BA493" s="74"/>
      <c r="BB493" s="74"/>
      <c r="BC493" s="74"/>
      <c r="BD493" s="74"/>
      <c r="BE493" s="74"/>
      <c r="BF493" s="74"/>
      <c r="BG493" s="74"/>
    </row>
    <row r="494" spans="1:64" ht="15" thickBot="1" x14ac:dyDescent="0.35">
      <c r="A494" s="76">
        <v>3240</v>
      </c>
      <c r="B494" s="114" t="s">
        <v>241</v>
      </c>
      <c r="C494" s="292">
        <f t="shared" si="36"/>
        <v>0</v>
      </c>
      <c r="D494" s="292">
        <f t="shared" si="37"/>
        <v>0</v>
      </c>
      <c r="E494" s="315"/>
      <c r="F494" s="317"/>
      <c r="G494" s="225"/>
      <c r="H494" s="293"/>
      <c r="I494" s="225"/>
      <c r="J494" s="293"/>
      <c r="K494" s="225"/>
      <c r="L494" s="294"/>
      <c r="M494" s="234"/>
      <c r="N494" s="77"/>
      <c r="R494" s="74"/>
      <c r="S494" s="74"/>
      <c r="T494" s="74"/>
      <c r="U494" s="74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4"/>
      <c r="AL494" s="74"/>
      <c r="AM494" s="74"/>
      <c r="AN494" s="74"/>
      <c r="AO494" s="74"/>
      <c r="AP494" s="74"/>
      <c r="AQ494" s="74"/>
      <c r="AR494" s="74"/>
      <c r="AS494" s="74"/>
      <c r="AT494" s="74"/>
      <c r="AU494" s="74"/>
      <c r="AV494" s="74"/>
      <c r="AW494" s="74"/>
      <c r="AX494" s="74"/>
      <c r="AY494" s="74"/>
      <c r="AZ494" s="74"/>
      <c r="BA494" s="74"/>
      <c r="BB494" s="74"/>
      <c r="BC494" s="74"/>
      <c r="BD494" s="74"/>
      <c r="BE494" s="74"/>
      <c r="BF494" s="74"/>
      <c r="BG494" s="74"/>
    </row>
    <row r="495" spans="1:64" ht="15" thickBot="1" x14ac:dyDescent="0.35">
      <c r="A495" s="76"/>
      <c r="B495" s="114" t="s">
        <v>86</v>
      </c>
      <c r="C495" s="292">
        <f t="shared" si="36"/>
        <v>49605740</v>
      </c>
      <c r="D495" s="292">
        <f t="shared" si="37"/>
        <v>47815904.980000004</v>
      </c>
      <c r="E495" s="315">
        <v>0</v>
      </c>
      <c r="F495" s="317"/>
      <c r="G495" s="315"/>
      <c r="H495" s="317"/>
      <c r="I495" s="225"/>
      <c r="J495" s="293"/>
      <c r="K495" s="225"/>
      <c r="L495" s="294"/>
      <c r="M495" s="234"/>
      <c r="N495" s="77"/>
      <c r="R495" s="74"/>
      <c r="S495" s="74"/>
      <c r="T495" s="74"/>
      <c r="U495" s="74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4"/>
      <c r="AL495" s="74"/>
      <c r="AM495" s="74"/>
      <c r="AN495" s="74"/>
      <c r="AO495" s="74"/>
      <c r="AP495" s="74"/>
      <c r="AQ495" s="74"/>
      <c r="AR495" s="74"/>
      <c r="AS495" s="74"/>
      <c r="AT495" s="74"/>
      <c r="AU495" s="74"/>
      <c r="AV495" s="74"/>
      <c r="AW495" s="74"/>
      <c r="AX495" s="74"/>
      <c r="AY495" s="74"/>
      <c r="AZ495" s="74"/>
      <c r="BA495" s="74"/>
      <c r="BB495" s="74"/>
      <c r="BC495" s="74"/>
      <c r="BD495" s="74"/>
      <c r="BE495" s="74"/>
      <c r="BF495" s="74"/>
      <c r="BG495" s="74"/>
    </row>
    <row r="496" spans="1:64" x14ac:dyDescent="0.3">
      <c r="A496" s="71"/>
      <c r="B496" s="74"/>
      <c r="C496" s="74"/>
      <c r="D496" s="74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R496" s="74"/>
      <c r="S496" s="74"/>
      <c r="T496" s="74"/>
      <c r="U496" s="74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4"/>
      <c r="AL496" s="74"/>
      <c r="AM496" s="74"/>
      <c r="AN496" s="74"/>
      <c r="AO496" s="74"/>
      <c r="AP496" s="74"/>
      <c r="AQ496" s="74"/>
      <c r="AR496" s="74"/>
      <c r="AS496" s="74"/>
      <c r="AT496" s="74"/>
      <c r="AU496" s="74"/>
      <c r="AV496" s="74"/>
      <c r="AW496" s="74"/>
      <c r="AX496" s="74"/>
      <c r="AY496" s="74"/>
      <c r="AZ496" s="74"/>
      <c r="BA496" s="74"/>
      <c r="BB496" s="74"/>
      <c r="BC496" s="74"/>
      <c r="BD496" s="74"/>
      <c r="BE496" s="74"/>
      <c r="BF496" s="74"/>
      <c r="BG496" s="74"/>
      <c r="BH496" s="79"/>
      <c r="BI496" s="79"/>
      <c r="BJ496" s="79"/>
      <c r="BK496" s="79"/>
      <c r="BL496" s="79"/>
    </row>
    <row r="497" spans="1:15" ht="31.5" customHeight="1" x14ac:dyDescent="0.3">
      <c r="A497" s="309" t="s">
        <v>261</v>
      </c>
      <c r="B497" s="309"/>
      <c r="C497" s="309"/>
      <c r="D497" s="309"/>
      <c r="E497" s="309"/>
      <c r="F497" s="309"/>
      <c r="G497" s="309"/>
      <c r="H497" s="309"/>
      <c r="I497" s="309"/>
      <c r="J497" s="309"/>
      <c r="K497" s="309"/>
      <c r="L497" s="309"/>
      <c r="M497" s="309"/>
      <c r="N497" s="309"/>
    </row>
    <row r="498" spans="1:15" ht="15" customHeight="1" x14ac:dyDescent="0.3">
      <c r="A498" s="73"/>
      <c r="B498" s="498"/>
      <c r="C498" s="498"/>
      <c r="D498" s="498"/>
      <c r="E498" s="498"/>
      <c r="F498" s="498"/>
      <c r="G498" s="498"/>
      <c r="H498" s="498"/>
      <c r="I498" s="498"/>
      <c r="J498" s="498"/>
      <c r="K498" s="73"/>
    </row>
    <row r="499" spans="1:15" ht="30.75" customHeight="1" x14ac:dyDescent="0.3">
      <c r="A499" s="499" t="s">
        <v>262</v>
      </c>
      <c r="B499" s="499"/>
      <c r="C499" s="499"/>
      <c r="D499" s="499"/>
      <c r="E499" s="499"/>
      <c r="F499" s="499"/>
      <c r="G499" s="499"/>
      <c r="H499" s="499"/>
      <c r="I499" s="499"/>
      <c r="J499" s="499"/>
      <c r="K499" s="499"/>
      <c r="L499" s="499"/>
    </row>
    <row r="500" spans="1:15" ht="73.2" customHeight="1" x14ac:dyDescent="0.3">
      <c r="A500" s="500" t="s">
        <v>263</v>
      </c>
      <c r="B500" s="500"/>
      <c r="C500" s="500"/>
      <c r="D500" s="500"/>
      <c r="E500" s="500"/>
      <c r="F500" s="500"/>
      <c r="G500" s="500"/>
      <c r="H500" s="500"/>
      <c r="I500" s="500"/>
      <c r="J500" s="500"/>
      <c r="K500" s="500"/>
      <c r="L500" s="500"/>
      <c r="M500" s="500"/>
      <c r="N500" s="500"/>
    </row>
    <row r="501" spans="1:15" ht="15.6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</row>
    <row r="502" spans="1:15" ht="15.6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</row>
    <row r="503" spans="1:15" ht="31.5" customHeight="1" x14ac:dyDescent="0.3">
      <c r="A503" s="492" t="s">
        <v>264</v>
      </c>
      <c r="B503" s="492"/>
      <c r="C503" s="492"/>
      <c r="D503" s="493" t="s">
        <v>265</v>
      </c>
      <c r="E503" s="493"/>
      <c r="F503" s="493"/>
      <c r="G503" s="493"/>
      <c r="J503" s="73"/>
      <c r="K503" s="494" t="s">
        <v>266</v>
      </c>
      <c r="L503" s="494"/>
      <c r="M503" s="494"/>
      <c r="N503" s="494"/>
      <c r="O503" s="298"/>
    </row>
    <row r="504" spans="1:15" ht="15" customHeight="1" x14ac:dyDescent="0.3">
      <c r="A504" s="492"/>
      <c r="B504" s="492"/>
      <c r="C504" s="492"/>
      <c r="D504" s="495" t="s">
        <v>267</v>
      </c>
      <c r="E504" s="495"/>
      <c r="F504" s="495"/>
      <c r="G504" s="495"/>
      <c r="J504" s="73"/>
      <c r="K504" s="496" t="s">
        <v>268</v>
      </c>
      <c r="L504" s="496"/>
      <c r="M504" s="496"/>
      <c r="N504" s="496"/>
      <c r="O504" s="71"/>
    </row>
    <row r="505" spans="1:15" ht="31.5" customHeight="1" x14ac:dyDescent="0.3">
      <c r="A505" s="492" t="s">
        <v>269</v>
      </c>
      <c r="B505" s="492"/>
      <c r="C505" s="492"/>
      <c r="D505" s="493" t="s">
        <v>265</v>
      </c>
      <c r="E505" s="493"/>
      <c r="F505" s="493"/>
      <c r="G505" s="493"/>
      <c r="J505" s="73"/>
      <c r="K505" s="494" t="s">
        <v>270</v>
      </c>
      <c r="L505" s="494"/>
      <c r="M505" s="494"/>
      <c r="N505" s="494"/>
      <c r="O505" s="298"/>
    </row>
    <row r="506" spans="1:15" ht="15" customHeight="1" x14ac:dyDescent="0.3">
      <c r="A506" s="492"/>
      <c r="B506" s="492"/>
      <c r="C506" s="492"/>
      <c r="D506" s="495" t="s">
        <v>267</v>
      </c>
      <c r="E506" s="495"/>
      <c r="F506" s="495"/>
      <c r="G506" s="495"/>
      <c r="J506" s="73"/>
      <c r="K506" s="496" t="s">
        <v>268</v>
      </c>
      <c r="L506" s="496"/>
      <c r="M506" s="496"/>
      <c r="N506" s="496"/>
      <c r="O506" s="71"/>
    </row>
    <row r="507" spans="1:15" ht="15.6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</row>
    <row r="508" spans="1:15" ht="15.6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</row>
    <row r="509" spans="1:15" ht="15.6" x14ac:dyDescent="0.3">
      <c r="A509" s="73"/>
      <c r="B509" s="497"/>
      <c r="C509" s="497"/>
      <c r="D509" s="497"/>
      <c r="E509" s="497"/>
      <c r="F509" s="497"/>
      <c r="G509" s="497"/>
      <c r="H509" s="497"/>
      <c r="I509" s="497"/>
      <c r="J509" s="497"/>
      <c r="K509" s="73"/>
    </row>
    <row r="510" spans="1:15" x14ac:dyDescent="0.3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297"/>
    </row>
    <row r="511" spans="1:15" ht="15.6" x14ac:dyDescent="0.3">
      <c r="A511" s="175"/>
    </row>
  </sheetData>
  <protectedRanges>
    <protectedRange sqref="C361:D364 G82:I86 C394:C398 C92:E92 C400:C402 C413:C414 C347:D347 K82:M86 C388:C392 L128:M128 C416:C417 C419:C423 C377:C379 K88:M90 C404:C408 C381:C386 K92:M92 C425:C428 C411 G75:I80 C128:E128 C349:D350 C352:D353 C336:D338 C75:E80 C124:E126 H111:I116 C355:D359 G88:I90 C111:E116 K75:M80 C118:E122 H118:I122 L111:M116 L118:M122 C82:E86 C313:D315 C340:D344 C330:D334 C324:D328 C317:D322 G92:I92 E88:E89 H124:I125 H128:I128 C88:D90 L124:M125" name="Диапазон1_1_1"/>
  </protectedRanges>
  <mergeCells count="748">
    <mergeCell ref="A505:C506"/>
    <mergeCell ref="D505:G505"/>
    <mergeCell ref="K505:N505"/>
    <mergeCell ref="D506:G506"/>
    <mergeCell ref="K506:N506"/>
    <mergeCell ref="B509:J509"/>
    <mergeCell ref="A497:N497"/>
    <mergeCell ref="B498:J498"/>
    <mergeCell ref="A499:L499"/>
    <mergeCell ref="A500:N500"/>
    <mergeCell ref="A503:C504"/>
    <mergeCell ref="D503:G503"/>
    <mergeCell ref="K503:N503"/>
    <mergeCell ref="D504:G504"/>
    <mergeCell ref="K504:N504"/>
    <mergeCell ref="E491:F491"/>
    <mergeCell ref="E492:F492"/>
    <mergeCell ref="E493:F493"/>
    <mergeCell ref="E494:F494"/>
    <mergeCell ref="E495:F495"/>
    <mergeCell ref="G495:H495"/>
    <mergeCell ref="E485:F485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473:F473"/>
    <mergeCell ref="E474:F474"/>
    <mergeCell ref="E475:F475"/>
    <mergeCell ref="E476:F476"/>
    <mergeCell ref="E477:F477"/>
    <mergeCell ref="E478:F478"/>
    <mergeCell ref="E467:F467"/>
    <mergeCell ref="E468:F468"/>
    <mergeCell ref="E469:F469"/>
    <mergeCell ref="E470:F470"/>
    <mergeCell ref="E471:F471"/>
    <mergeCell ref="E472:F472"/>
    <mergeCell ref="E461:F461"/>
    <mergeCell ref="E462:F462"/>
    <mergeCell ref="E463:F463"/>
    <mergeCell ref="E464:F464"/>
    <mergeCell ref="E465:F465"/>
    <mergeCell ref="E466:F466"/>
    <mergeCell ref="E455:F455"/>
    <mergeCell ref="E456:F456"/>
    <mergeCell ref="E457:F457"/>
    <mergeCell ref="E458:F458"/>
    <mergeCell ref="E459:F459"/>
    <mergeCell ref="E460:F460"/>
    <mergeCell ref="E449:F449"/>
    <mergeCell ref="E450:F450"/>
    <mergeCell ref="E451:F451"/>
    <mergeCell ref="E452:F452"/>
    <mergeCell ref="E453:F453"/>
    <mergeCell ref="E454:F454"/>
    <mergeCell ref="E445:F445"/>
    <mergeCell ref="E446:F446"/>
    <mergeCell ref="G446:H446"/>
    <mergeCell ref="E447:F447"/>
    <mergeCell ref="G447:H447"/>
    <mergeCell ref="E448:F448"/>
    <mergeCell ref="E440:F440"/>
    <mergeCell ref="G440:H440"/>
    <mergeCell ref="E441:F441"/>
    <mergeCell ref="E442:F442"/>
    <mergeCell ref="E443:F443"/>
    <mergeCell ref="E444:F444"/>
    <mergeCell ref="E438:F438"/>
    <mergeCell ref="G438:H438"/>
    <mergeCell ref="I438:J438"/>
    <mergeCell ref="K438:L438"/>
    <mergeCell ref="M438:N438"/>
    <mergeCell ref="E439:F439"/>
    <mergeCell ref="G439:H439"/>
    <mergeCell ref="I439:J439"/>
    <mergeCell ref="K439:L439"/>
    <mergeCell ref="M439:N439"/>
    <mergeCell ref="A436:K436"/>
    <mergeCell ref="M436:N436"/>
    <mergeCell ref="E437:F437"/>
    <mergeCell ref="G437:H437"/>
    <mergeCell ref="I437:J437"/>
    <mergeCell ref="K437:L437"/>
    <mergeCell ref="M437:N437"/>
    <mergeCell ref="B414:C414"/>
    <mergeCell ref="B421:C421"/>
    <mergeCell ref="B425:C425"/>
    <mergeCell ref="B426:C426"/>
    <mergeCell ref="B427:C427"/>
    <mergeCell ref="BG430:BG432"/>
    <mergeCell ref="A431:K431"/>
    <mergeCell ref="M432:N432"/>
    <mergeCell ref="B373:C373"/>
    <mergeCell ref="M373:N373"/>
    <mergeCell ref="BF373:BG373"/>
    <mergeCell ref="B393:C393"/>
    <mergeCell ref="B394:C394"/>
    <mergeCell ref="B395:C395"/>
    <mergeCell ref="F370:G370"/>
    <mergeCell ref="J370:J372"/>
    <mergeCell ref="K370:L370"/>
    <mergeCell ref="M370:N372"/>
    <mergeCell ref="BF370:BG370"/>
    <mergeCell ref="BF371:BG372"/>
    <mergeCell ref="A367:K367"/>
    <mergeCell ref="BG367:BG368"/>
    <mergeCell ref="M368:N368"/>
    <mergeCell ref="A369:A372"/>
    <mergeCell ref="B369:C372"/>
    <mergeCell ref="D369:H369"/>
    <mergeCell ref="I369:N369"/>
    <mergeCell ref="AL369:BE369"/>
    <mergeCell ref="BF369:BG369"/>
    <mergeCell ref="E370:E372"/>
    <mergeCell ref="F364:G364"/>
    <mergeCell ref="H364:I364"/>
    <mergeCell ref="J364:K364"/>
    <mergeCell ref="F365:G365"/>
    <mergeCell ref="H365:I365"/>
    <mergeCell ref="J365:K365"/>
    <mergeCell ref="F362:G362"/>
    <mergeCell ref="H362:I362"/>
    <mergeCell ref="J362:K362"/>
    <mergeCell ref="F363:G363"/>
    <mergeCell ref="H363:I363"/>
    <mergeCell ref="J363:K363"/>
    <mergeCell ref="F360:G360"/>
    <mergeCell ref="H360:I360"/>
    <mergeCell ref="J360:K360"/>
    <mergeCell ref="F361:G361"/>
    <mergeCell ref="H361:I361"/>
    <mergeCell ref="J361:K361"/>
    <mergeCell ref="F358:G358"/>
    <mergeCell ref="H358:I358"/>
    <mergeCell ref="J358:K358"/>
    <mergeCell ref="F359:G359"/>
    <mergeCell ref="H359:I359"/>
    <mergeCell ref="J359:K359"/>
    <mergeCell ref="F356:G356"/>
    <mergeCell ref="H356:I356"/>
    <mergeCell ref="J356:K356"/>
    <mergeCell ref="F357:G357"/>
    <mergeCell ref="H357:I357"/>
    <mergeCell ref="J357:K357"/>
    <mergeCell ref="F354:G354"/>
    <mergeCell ref="H354:I354"/>
    <mergeCell ref="J354:K354"/>
    <mergeCell ref="F355:G355"/>
    <mergeCell ref="H355:I355"/>
    <mergeCell ref="J355:K355"/>
    <mergeCell ref="F352:G352"/>
    <mergeCell ref="H352:I352"/>
    <mergeCell ref="J352:K352"/>
    <mergeCell ref="F353:G353"/>
    <mergeCell ref="H353:I353"/>
    <mergeCell ref="J353:K353"/>
    <mergeCell ref="F350:G350"/>
    <mergeCell ref="H350:I350"/>
    <mergeCell ref="J350:K350"/>
    <mergeCell ref="F351:G351"/>
    <mergeCell ref="H351:I351"/>
    <mergeCell ref="J351:K351"/>
    <mergeCell ref="F348:G348"/>
    <mergeCell ref="H348:I348"/>
    <mergeCell ref="J348:K348"/>
    <mergeCell ref="F349:G349"/>
    <mergeCell ref="H349:I349"/>
    <mergeCell ref="J349:K349"/>
    <mergeCell ref="F346:G346"/>
    <mergeCell ref="H346:I346"/>
    <mergeCell ref="J346:K346"/>
    <mergeCell ref="F347:G347"/>
    <mergeCell ref="H347:I347"/>
    <mergeCell ref="J347:K347"/>
    <mergeCell ref="F344:G344"/>
    <mergeCell ref="H344:I344"/>
    <mergeCell ref="J344:K344"/>
    <mergeCell ref="F345:G345"/>
    <mergeCell ref="H345:I345"/>
    <mergeCell ref="J345:K345"/>
    <mergeCell ref="F342:G342"/>
    <mergeCell ref="H342:I342"/>
    <mergeCell ref="J342:K342"/>
    <mergeCell ref="F343:G343"/>
    <mergeCell ref="H343:I343"/>
    <mergeCell ref="J343:K343"/>
    <mergeCell ref="F340:G340"/>
    <mergeCell ref="H340:I340"/>
    <mergeCell ref="J340:K340"/>
    <mergeCell ref="F341:G341"/>
    <mergeCell ref="H341:I341"/>
    <mergeCell ref="J341:K341"/>
    <mergeCell ref="F338:G338"/>
    <mergeCell ref="H338:I338"/>
    <mergeCell ref="J338:K338"/>
    <mergeCell ref="F339:G339"/>
    <mergeCell ref="H339:I339"/>
    <mergeCell ref="J339:K339"/>
    <mergeCell ref="F336:G336"/>
    <mergeCell ref="H336:I336"/>
    <mergeCell ref="J336:K336"/>
    <mergeCell ref="F337:G337"/>
    <mergeCell ref="H337:I337"/>
    <mergeCell ref="J337:K337"/>
    <mergeCell ref="F334:G334"/>
    <mergeCell ref="H334:I334"/>
    <mergeCell ref="J334:K334"/>
    <mergeCell ref="F335:G335"/>
    <mergeCell ref="H335:I335"/>
    <mergeCell ref="J335:K335"/>
    <mergeCell ref="F332:G332"/>
    <mergeCell ref="H332:I332"/>
    <mergeCell ref="J332:K332"/>
    <mergeCell ref="F333:G333"/>
    <mergeCell ref="H333:I333"/>
    <mergeCell ref="J333:K333"/>
    <mergeCell ref="F330:G330"/>
    <mergeCell ref="H330:I330"/>
    <mergeCell ref="J330:K330"/>
    <mergeCell ref="F331:G331"/>
    <mergeCell ref="H331:I331"/>
    <mergeCell ref="J331:K331"/>
    <mergeCell ref="F328:G328"/>
    <mergeCell ref="H328:I328"/>
    <mergeCell ref="J328:K328"/>
    <mergeCell ref="F329:G329"/>
    <mergeCell ref="H329:I329"/>
    <mergeCell ref="J329:K329"/>
    <mergeCell ref="F326:G326"/>
    <mergeCell ref="H326:I326"/>
    <mergeCell ref="J326:K326"/>
    <mergeCell ref="F327:G327"/>
    <mergeCell ref="H327:I327"/>
    <mergeCell ref="J327:K327"/>
    <mergeCell ref="F324:G324"/>
    <mergeCell ref="H324:I324"/>
    <mergeCell ref="J324:K324"/>
    <mergeCell ref="F325:G325"/>
    <mergeCell ref="H325:I325"/>
    <mergeCell ref="J325:K325"/>
    <mergeCell ref="F322:G322"/>
    <mergeCell ref="H322:I322"/>
    <mergeCell ref="J322:K322"/>
    <mergeCell ref="F323:G323"/>
    <mergeCell ref="H323:I323"/>
    <mergeCell ref="J323:K323"/>
    <mergeCell ref="F320:G320"/>
    <mergeCell ref="H320:I320"/>
    <mergeCell ref="J320:K320"/>
    <mergeCell ref="F321:G321"/>
    <mergeCell ref="H321:I321"/>
    <mergeCell ref="J321:K321"/>
    <mergeCell ref="F318:G318"/>
    <mergeCell ref="H318:I318"/>
    <mergeCell ref="J318:K318"/>
    <mergeCell ref="F319:G319"/>
    <mergeCell ref="H319:I319"/>
    <mergeCell ref="J319:K319"/>
    <mergeCell ref="F316:G316"/>
    <mergeCell ref="H316:I316"/>
    <mergeCell ref="J316:K316"/>
    <mergeCell ref="F317:G317"/>
    <mergeCell ref="H317:I317"/>
    <mergeCell ref="J317:K317"/>
    <mergeCell ref="F314:G314"/>
    <mergeCell ref="H314:I314"/>
    <mergeCell ref="J314:K314"/>
    <mergeCell ref="F315:G315"/>
    <mergeCell ref="H315:I315"/>
    <mergeCell ref="J315:K315"/>
    <mergeCell ref="F312:G312"/>
    <mergeCell ref="H312:I312"/>
    <mergeCell ref="J312:K312"/>
    <mergeCell ref="F313:G313"/>
    <mergeCell ref="H313:I313"/>
    <mergeCell ref="J313:K313"/>
    <mergeCell ref="BC309:BF309"/>
    <mergeCell ref="F310:G310"/>
    <mergeCell ref="H310:I310"/>
    <mergeCell ref="J310:K310"/>
    <mergeCell ref="F311:G311"/>
    <mergeCell ref="H311:I311"/>
    <mergeCell ref="J311:K311"/>
    <mergeCell ref="C309:D309"/>
    <mergeCell ref="F309:G309"/>
    <mergeCell ref="H309:I309"/>
    <mergeCell ref="J309:K309"/>
    <mergeCell ref="AS309:AV309"/>
    <mergeCell ref="AW309:BB309"/>
    <mergeCell ref="J306:K308"/>
    <mergeCell ref="L306:M307"/>
    <mergeCell ref="N306:N308"/>
    <mergeCell ref="AS306:BB306"/>
    <mergeCell ref="AS307:AV307"/>
    <mergeCell ref="AW307:BB307"/>
    <mergeCell ref="A306:A308"/>
    <mergeCell ref="B306:B308"/>
    <mergeCell ref="C306:D308"/>
    <mergeCell ref="E306:E308"/>
    <mergeCell ref="F306:G308"/>
    <mergeCell ref="H306:I308"/>
    <mergeCell ref="A301:N301"/>
    <mergeCell ref="BG301:BG305"/>
    <mergeCell ref="A302:N302"/>
    <mergeCell ref="A303:J303"/>
    <mergeCell ref="A304:K304"/>
    <mergeCell ref="M305:N305"/>
    <mergeCell ref="BG307:BG308"/>
    <mergeCell ref="AS308:AV308"/>
    <mergeCell ref="AW308:BB308"/>
    <mergeCell ref="BC308:BF308"/>
    <mergeCell ref="BC306:BF306"/>
    <mergeCell ref="BC307:BF307"/>
    <mergeCell ref="AX297:BF297"/>
    <mergeCell ref="Y298:AC298"/>
    <mergeCell ref="AD298:AG298"/>
    <mergeCell ref="AH298:AK298"/>
    <mergeCell ref="AL298:AO298"/>
    <mergeCell ref="AP298:AR298"/>
    <mergeCell ref="AS298:AW298"/>
    <mergeCell ref="AX298:BF298"/>
    <mergeCell ref="Y297:AC297"/>
    <mergeCell ref="AD297:AG297"/>
    <mergeCell ref="AH297:AK297"/>
    <mergeCell ref="AL297:AO297"/>
    <mergeCell ref="AP297:AR297"/>
    <mergeCell ref="AS297:AW297"/>
    <mergeCell ref="AX295:BF295"/>
    <mergeCell ref="Y296:AC296"/>
    <mergeCell ref="AD296:AG296"/>
    <mergeCell ref="AH296:AK296"/>
    <mergeCell ref="AL296:AO296"/>
    <mergeCell ref="AP296:AR296"/>
    <mergeCell ref="AS296:AW296"/>
    <mergeCell ref="AX296:BF296"/>
    <mergeCell ref="Y295:AC295"/>
    <mergeCell ref="AD295:AG295"/>
    <mergeCell ref="AH295:AK295"/>
    <mergeCell ref="AL295:AO295"/>
    <mergeCell ref="AP295:AR295"/>
    <mergeCell ref="AS295:AW295"/>
    <mergeCell ref="AX293:BF293"/>
    <mergeCell ref="Y294:AC294"/>
    <mergeCell ref="AD294:AG294"/>
    <mergeCell ref="AH294:AK294"/>
    <mergeCell ref="AL294:AO294"/>
    <mergeCell ref="AP294:AR294"/>
    <mergeCell ref="AS294:AW294"/>
    <mergeCell ref="AX294:BF294"/>
    <mergeCell ref="Y293:AC293"/>
    <mergeCell ref="AD293:AG293"/>
    <mergeCell ref="AH293:AK293"/>
    <mergeCell ref="AL293:AO293"/>
    <mergeCell ref="AP293:AR293"/>
    <mergeCell ref="AS293:AW293"/>
    <mergeCell ref="AX291:BF291"/>
    <mergeCell ref="Y292:AC292"/>
    <mergeCell ref="AD292:AG292"/>
    <mergeCell ref="AH292:AK292"/>
    <mergeCell ref="AL292:AO292"/>
    <mergeCell ref="AP292:AR292"/>
    <mergeCell ref="AS292:AW292"/>
    <mergeCell ref="AX292:BF292"/>
    <mergeCell ref="Y291:AC291"/>
    <mergeCell ref="AD291:AG291"/>
    <mergeCell ref="AH291:AK291"/>
    <mergeCell ref="AL291:AO291"/>
    <mergeCell ref="AP291:AR291"/>
    <mergeCell ref="AS291:AW291"/>
    <mergeCell ref="J288:K288"/>
    <mergeCell ref="L288:M288"/>
    <mergeCell ref="Y288:AK288"/>
    <mergeCell ref="AL288:AW288"/>
    <mergeCell ref="AX288:BF290"/>
    <mergeCell ref="D289:D290"/>
    <mergeCell ref="E289:E290"/>
    <mergeCell ref="F289:F290"/>
    <mergeCell ref="G289:G290"/>
    <mergeCell ref="H289:H290"/>
    <mergeCell ref="AH289:AK290"/>
    <mergeCell ref="AL289:AO289"/>
    <mergeCell ref="AP289:AR289"/>
    <mergeCell ref="AS289:AW290"/>
    <mergeCell ref="Y290:AC290"/>
    <mergeCell ref="AD290:AG290"/>
    <mergeCell ref="AL290:AO290"/>
    <mergeCell ref="AP290:AR290"/>
    <mergeCell ref="J289:J290"/>
    <mergeCell ref="K289:K290"/>
    <mergeCell ref="L289:L290"/>
    <mergeCell ref="M289:M290"/>
    <mergeCell ref="Y289:AC289"/>
    <mergeCell ref="AD289:AG289"/>
    <mergeCell ref="A288:A290"/>
    <mergeCell ref="B288:B290"/>
    <mergeCell ref="C288:C290"/>
    <mergeCell ref="D288:E288"/>
    <mergeCell ref="F288:G288"/>
    <mergeCell ref="H288:I288"/>
    <mergeCell ref="I289:I290"/>
    <mergeCell ref="C280:D280"/>
    <mergeCell ref="C281:D281"/>
    <mergeCell ref="C282:D282"/>
    <mergeCell ref="C283:D283"/>
    <mergeCell ref="C284:D284"/>
    <mergeCell ref="BG285:BG287"/>
    <mergeCell ref="A286:M286"/>
    <mergeCell ref="K287:L287"/>
    <mergeCell ref="A277:A278"/>
    <mergeCell ref="B277:B278"/>
    <mergeCell ref="C277:D278"/>
    <mergeCell ref="E277:G277"/>
    <mergeCell ref="H277:J277"/>
    <mergeCell ref="C279:D279"/>
    <mergeCell ref="AO272:AT272"/>
    <mergeCell ref="AU272:BA272"/>
    <mergeCell ref="BB272:BF272"/>
    <mergeCell ref="A274:M274"/>
    <mergeCell ref="BG274:BG276"/>
    <mergeCell ref="I276:J276"/>
    <mergeCell ref="C268:D268"/>
    <mergeCell ref="C269:D269"/>
    <mergeCell ref="C270:D270"/>
    <mergeCell ref="C271:D271"/>
    <mergeCell ref="C272:D272"/>
    <mergeCell ref="AI272:AN272"/>
    <mergeCell ref="Y251:Y252"/>
    <mergeCell ref="R252:S252"/>
    <mergeCell ref="V252:W252"/>
    <mergeCell ref="Y253:Y254"/>
    <mergeCell ref="A263:N263"/>
    <mergeCell ref="A264:N264"/>
    <mergeCell ref="L265:M265"/>
    <mergeCell ref="A266:A267"/>
    <mergeCell ref="B266:B267"/>
    <mergeCell ref="C266:D267"/>
    <mergeCell ref="E266:G266"/>
    <mergeCell ref="H266:J266"/>
    <mergeCell ref="K266:M266"/>
    <mergeCell ref="T250:U250"/>
    <mergeCell ref="V250:X250"/>
    <mergeCell ref="C251:C254"/>
    <mergeCell ref="D251:D254"/>
    <mergeCell ref="E251:E254"/>
    <mergeCell ref="F251:F254"/>
    <mergeCell ref="G251:H252"/>
    <mergeCell ref="I251:J252"/>
    <mergeCell ref="K251:K254"/>
    <mergeCell ref="M251:M254"/>
    <mergeCell ref="N251:N254"/>
    <mergeCell ref="O251:O254"/>
    <mergeCell ref="R251:S251"/>
    <mergeCell ref="V251:W251"/>
    <mergeCell ref="A250:A254"/>
    <mergeCell ref="B250:B254"/>
    <mergeCell ref="C250:D250"/>
    <mergeCell ref="E250:F250"/>
    <mergeCell ref="G250:J250"/>
    <mergeCell ref="K250:L250"/>
    <mergeCell ref="L251:L254"/>
    <mergeCell ref="O238:O241"/>
    <mergeCell ref="R238:S238"/>
    <mergeCell ref="M250:N250"/>
    <mergeCell ref="Y238:Y239"/>
    <mergeCell ref="R239:S239"/>
    <mergeCell ref="V239:W239"/>
    <mergeCell ref="Y240:Y241"/>
    <mergeCell ref="T237:U237"/>
    <mergeCell ref="V237:X237"/>
    <mergeCell ref="C238:D239"/>
    <mergeCell ref="E238:F239"/>
    <mergeCell ref="G238:H239"/>
    <mergeCell ref="I238:J239"/>
    <mergeCell ref="K238:K241"/>
    <mergeCell ref="L238:L241"/>
    <mergeCell ref="M238:M241"/>
    <mergeCell ref="N238:N241"/>
    <mergeCell ref="A233:B233"/>
    <mergeCell ref="A235:N235"/>
    <mergeCell ref="A237:A241"/>
    <mergeCell ref="B237:B241"/>
    <mergeCell ref="C237:F237"/>
    <mergeCell ref="G237:J237"/>
    <mergeCell ref="K237:L237"/>
    <mergeCell ref="M237:N237"/>
    <mergeCell ref="U226:X226"/>
    <mergeCell ref="V238:W238"/>
    <mergeCell ref="Y227:Y228"/>
    <mergeCell ref="A229:B229"/>
    <mergeCell ref="A230:B230"/>
    <mergeCell ref="A231:B231"/>
    <mergeCell ref="A232:B232"/>
    <mergeCell ref="K225:L225"/>
    <mergeCell ref="A226:B228"/>
    <mergeCell ref="C226:D226"/>
    <mergeCell ref="E226:F226"/>
    <mergeCell ref="G226:H226"/>
    <mergeCell ref="I226:J226"/>
    <mergeCell ref="K226:L226"/>
    <mergeCell ref="B218:D218"/>
    <mergeCell ref="B219:D219"/>
    <mergeCell ref="B220:D220"/>
    <mergeCell ref="B221:D221"/>
    <mergeCell ref="B222:D222"/>
    <mergeCell ref="A224:N224"/>
    <mergeCell ref="B212:D212"/>
    <mergeCell ref="B213:D213"/>
    <mergeCell ref="B214:D214"/>
    <mergeCell ref="B215:D215"/>
    <mergeCell ref="B216:D216"/>
    <mergeCell ref="B217:D217"/>
    <mergeCell ref="B206:D206"/>
    <mergeCell ref="B207:D207"/>
    <mergeCell ref="B208:D208"/>
    <mergeCell ref="B209:D209"/>
    <mergeCell ref="F209:F211"/>
    <mergeCell ref="B210:D210"/>
    <mergeCell ref="B211:D211"/>
    <mergeCell ref="O197:O198"/>
    <mergeCell ref="R197:T197"/>
    <mergeCell ref="B199:D199"/>
    <mergeCell ref="B200:J200"/>
    <mergeCell ref="B201:D201"/>
    <mergeCell ref="B202:D202"/>
    <mergeCell ref="F202:F206"/>
    <mergeCell ref="B203:D203"/>
    <mergeCell ref="B204:D204"/>
    <mergeCell ref="B205:D205"/>
    <mergeCell ref="I197:I198"/>
    <mergeCell ref="J197:J198"/>
    <mergeCell ref="K197:K198"/>
    <mergeCell ref="L197:L198"/>
    <mergeCell ref="M197:M198"/>
    <mergeCell ref="N197:N198"/>
    <mergeCell ref="A195:N195"/>
    <mergeCell ref="A196:A198"/>
    <mergeCell ref="B196:D198"/>
    <mergeCell ref="E196:E198"/>
    <mergeCell ref="F196:F198"/>
    <mergeCell ref="G196:I196"/>
    <mergeCell ref="J196:L196"/>
    <mergeCell ref="M196:O196"/>
    <mergeCell ref="G197:G198"/>
    <mergeCell ref="H197:H198"/>
    <mergeCell ref="B186:D186"/>
    <mergeCell ref="B187:D187"/>
    <mergeCell ref="B188:D188"/>
    <mergeCell ref="B189:D189"/>
    <mergeCell ref="B190:D190"/>
    <mergeCell ref="A194:N194"/>
    <mergeCell ref="B180:D180"/>
    <mergeCell ref="B181:D181"/>
    <mergeCell ref="B182:D182"/>
    <mergeCell ref="B183:D183"/>
    <mergeCell ref="B184:D184"/>
    <mergeCell ref="B185:D185"/>
    <mergeCell ref="B174:D174"/>
    <mergeCell ref="B175:D175"/>
    <mergeCell ref="B176:D176"/>
    <mergeCell ref="B177:D177"/>
    <mergeCell ref="F177:F179"/>
    <mergeCell ref="B178:D178"/>
    <mergeCell ref="B179:D179"/>
    <mergeCell ref="O165:O166"/>
    <mergeCell ref="R165:T165"/>
    <mergeCell ref="B167:D167"/>
    <mergeCell ref="B168:J168"/>
    <mergeCell ref="B169:D169"/>
    <mergeCell ref="B170:D170"/>
    <mergeCell ref="F170:F174"/>
    <mergeCell ref="B171:D171"/>
    <mergeCell ref="B172:D172"/>
    <mergeCell ref="B173:D173"/>
    <mergeCell ref="B156:D156"/>
    <mergeCell ref="B157:D157"/>
    <mergeCell ref="B158:D158"/>
    <mergeCell ref="A160:N160"/>
    <mergeCell ref="A162:M162"/>
    <mergeCell ref="A164:A166"/>
    <mergeCell ref="B164:D166"/>
    <mergeCell ref="E164:E166"/>
    <mergeCell ref="F164:F166"/>
    <mergeCell ref="G164:I164"/>
    <mergeCell ref="J164:L164"/>
    <mergeCell ref="M164:O164"/>
    <mergeCell ref="G165:G166"/>
    <mergeCell ref="H165:H166"/>
    <mergeCell ref="I165:I166"/>
    <mergeCell ref="J165:J166"/>
    <mergeCell ref="K165:K166"/>
    <mergeCell ref="L165:L166"/>
    <mergeCell ref="M165:M166"/>
    <mergeCell ref="N165:N166"/>
    <mergeCell ref="A151:N151"/>
    <mergeCell ref="K152:L152"/>
    <mergeCell ref="A153:A155"/>
    <mergeCell ref="B153:D155"/>
    <mergeCell ref="E153:H153"/>
    <mergeCell ref="I153:L153"/>
    <mergeCell ref="G154:G155"/>
    <mergeCell ref="K154:K155"/>
    <mergeCell ref="M143:N143"/>
    <mergeCell ref="A144:A146"/>
    <mergeCell ref="B144:B146"/>
    <mergeCell ref="C144:F144"/>
    <mergeCell ref="G144:J144"/>
    <mergeCell ref="K144:N144"/>
    <mergeCell ref="E145:E146"/>
    <mergeCell ref="I145:I146"/>
    <mergeCell ref="M145:M146"/>
    <mergeCell ref="M134:M135"/>
    <mergeCell ref="B136:F136"/>
    <mergeCell ref="B137:F137"/>
    <mergeCell ref="B138:F138"/>
    <mergeCell ref="A140:N140"/>
    <mergeCell ref="A142:N142"/>
    <mergeCell ref="B127:F127"/>
    <mergeCell ref="B128:F128"/>
    <mergeCell ref="B129:F129"/>
    <mergeCell ref="A131:N131"/>
    <mergeCell ref="M132:N132"/>
    <mergeCell ref="A133:A135"/>
    <mergeCell ref="B133:F135"/>
    <mergeCell ref="G133:J133"/>
    <mergeCell ref="K133:N133"/>
    <mergeCell ref="I134:I135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A104:N104"/>
    <mergeCell ref="M105:N105"/>
    <mergeCell ref="A106:A108"/>
    <mergeCell ref="B106:F108"/>
    <mergeCell ref="G106:J106"/>
    <mergeCell ref="K106:N106"/>
    <mergeCell ref="I107:I108"/>
    <mergeCell ref="M107:M108"/>
    <mergeCell ref="A95:N95"/>
    <mergeCell ref="M96:N96"/>
    <mergeCell ref="A97:A99"/>
    <mergeCell ref="B97:B99"/>
    <mergeCell ref="C97:F97"/>
    <mergeCell ref="G97:J97"/>
    <mergeCell ref="K97:N97"/>
    <mergeCell ref="E98:E99"/>
    <mergeCell ref="I98:I99"/>
    <mergeCell ref="M98:M99"/>
    <mergeCell ref="N68:O68"/>
    <mergeCell ref="A69:N69"/>
    <mergeCell ref="A70:A72"/>
    <mergeCell ref="B70:B72"/>
    <mergeCell ref="C70:F70"/>
    <mergeCell ref="G70:J70"/>
    <mergeCell ref="K70:N70"/>
    <mergeCell ref="E71:E72"/>
    <mergeCell ref="I71:I72"/>
    <mergeCell ref="M71:M72"/>
    <mergeCell ref="B62:F62"/>
    <mergeCell ref="B63:F63"/>
    <mergeCell ref="B64:F64"/>
    <mergeCell ref="B65:F65"/>
    <mergeCell ref="A67:N67"/>
    <mergeCell ref="B55:F55"/>
    <mergeCell ref="B56:F56"/>
    <mergeCell ref="B57:F57"/>
    <mergeCell ref="B58:F58"/>
    <mergeCell ref="B59:F59"/>
    <mergeCell ref="B60:F60"/>
    <mergeCell ref="A50:N50"/>
    <mergeCell ref="M51:N51"/>
    <mergeCell ref="A52:A54"/>
    <mergeCell ref="B52:F54"/>
    <mergeCell ref="G52:J52"/>
    <mergeCell ref="K52:N52"/>
    <mergeCell ref="I53:I54"/>
    <mergeCell ref="M53:M54"/>
    <mergeCell ref="B61:F61"/>
    <mergeCell ref="A30:N30"/>
    <mergeCell ref="A32:N32"/>
    <mergeCell ref="A33:N33"/>
    <mergeCell ref="A35:A37"/>
    <mergeCell ref="B35:B37"/>
    <mergeCell ref="C35:F35"/>
    <mergeCell ref="G35:J35"/>
    <mergeCell ref="K35:N35"/>
    <mergeCell ref="E36:E37"/>
    <mergeCell ref="I36:I37"/>
    <mergeCell ref="M36:M37"/>
    <mergeCell ref="A19:N19"/>
    <mergeCell ref="A21:N21"/>
    <mergeCell ref="A23:N23"/>
    <mergeCell ref="A25:O25"/>
    <mergeCell ref="A27:M27"/>
    <mergeCell ref="A29:N29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5:F15"/>
    <mergeCell ref="G15:H15"/>
    <mergeCell ref="I15:J15"/>
    <mergeCell ref="H6:J6"/>
    <mergeCell ref="A8:J8"/>
    <mergeCell ref="A11:F11"/>
    <mergeCell ref="G11:H11"/>
    <mergeCell ref="I11:J11"/>
    <mergeCell ref="A12:F12"/>
    <mergeCell ref="G12:H12"/>
    <mergeCell ref="I12:J12"/>
    <mergeCell ref="K1:N1"/>
    <mergeCell ref="P1:S1"/>
    <mergeCell ref="H2:J2"/>
    <mergeCell ref="H3:J3"/>
    <mergeCell ref="H4:J4"/>
    <mergeCell ref="H5:J5"/>
    <mergeCell ref="J13:K13"/>
    <mergeCell ref="A14:F14"/>
    <mergeCell ref="G14:H14"/>
    <mergeCell ref="I14:J14"/>
  </mergeCells>
  <printOptions horizontalCentered="1"/>
  <pageMargins left="0.31496062992125984" right="0.19685039370078741" top="0.74803149606299213" bottom="0.35433070866141736" header="0.31496062992125984" footer="0.31496062992125984"/>
  <pageSetup paperSize="9" scale="69" fitToHeight="0" orientation="landscape" r:id="rId1"/>
  <rowBreaks count="8" manualBreakCount="8">
    <brk id="30" max="14" man="1"/>
    <brk id="102" max="14" man="1"/>
    <brk id="139" max="16" man="1"/>
    <brk id="159" max="16" man="1"/>
    <brk id="233" max="14" man="1"/>
    <brk id="272" max="14" man="1"/>
    <brk id="365" max="16" man="1"/>
    <brk id="49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друк2030 Форма2020-2 на 2021 р </vt:lpstr>
      <vt:lpstr>'друк2030 Форма2020-2 на 2021 р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Економист</cp:lastModifiedBy>
  <cp:lastPrinted>2020-12-22T14:01:14Z</cp:lastPrinted>
  <dcterms:created xsi:type="dcterms:W3CDTF">2020-12-10T18:29:07Z</dcterms:created>
  <dcterms:modified xsi:type="dcterms:W3CDTF">2020-12-22T14:37:29Z</dcterms:modified>
</cp:coreProperties>
</file>