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76" windowWidth="6732" windowHeight="9156" tabRatio="603" activeTab="0"/>
  </bookViews>
  <sheets>
    <sheet name="дод.3-видатки" sheetId="1" r:id="rId1"/>
  </sheets>
  <definedNames>
    <definedName name="_xlfn.AGGREGATE" hidden="1">#NAME?</definedName>
    <definedName name="_xlnm._FilterDatabase" localSheetId="0" hidden="1">'дод.3-видатки'!$A$8:$P$67</definedName>
    <definedName name="_xlnm.Print_Titles" localSheetId="0">'дод.3-видатки'!$5:$8</definedName>
    <definedName name="_xlnm.Print_Area" localSheetId="0">'дод.3-видатки'!$A$1:$P$67</definedName>
  </definedNames>
  <calcPr fullCalcOnLoad="1"/>
</workbook>
</file>

<file path=xl/sharedStrings.xml><?xml version="1.0" encoding="utf-8"?>
<sst xmlns="http://schemas.openxmlformats.org/spreadsheetml/2006/main" count="154" uniqueCount="81">
  <si>
    <t>грн</t>
  </si>
  <si>
    <t>13</t>
  </si>
  <si>
    <t>Відділ по фізичній культурі та спорту міської ради</t>
  </si>
  <si>
    <t>130000</t>
  </si>
  <si>
    <t>Фізична культура і спорт</t>
  </si>
  <si>
    <t>Проведення навчально-тренувальних зборів і змагань</t>
  </si>
  <si>
    <t>130115</t>
  </si>
  <si>
    <t>…</t>
  </si>
  <si>
    <t>Управління у справах сім'ї, молоді та спорту міської ради</t>
  </si>
  <si>
    <t>Додаток 1</t>
  </si>
  <si>
    <t>Зміни до розподілу видатків міського бюджету міста Чернігова на 2016 рік</t>
  </si>
  <si>
    <t>Секретар міської ради</t>
  </si>
  <si>
    <t>В. Е. Бистров</t>
  </si>
  <si>
    <t>150101</t>
  </si>
  <si>
    <t>0490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</si>
  <si>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</si>
  <si>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</si>
  <si>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t>Відділ у справах сім'ї та молоді міської ради</t>
  </si>
  <si>
    <t>Інші видатки</t>
  </si>
  <si>
    <t>у рамках Програми розвитку міжнародних відносин міста Чернігова та сприяння залученню інвестицій на 2016 - 2017 роки, затвердженої рішенням міської ради від 31.03.2016 № 6/VII-4 (з 15.04.2016)</t>
  </si>
  <si>
    <t>070401</t>
  </si>
  <si>
    <t>Позашкільні заклади освіти, заходи із позашкільної роботи з дітьми</t>
  </si>
  <si>
    <t>75</t>
  </si>
  <si>
    <t>Фінансове управління Чернігівської міської ради</t>
  </si>
  <si>
    <t>230000</t>
  </si>
  <si>
    <t>250404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</si>
  <si>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</si>
  <si>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</si>
  <si>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</si>
  <si>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</si>
  <si>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</si>
  <si>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</si>
  <si>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</si>
  <si>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</si>
  <si>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</si>
  <si>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функціональної класифікації видатків та кредитування бюджету</t>
  </si>
  <si>
    <t>010116</t>
  </si>
  <si>
    <t>бюджет розвитку</t>
  </si>
  <si>
    <t>Утримання та навчально-тренувальна робота дитячо-юнацьких спортивних шкіл</t>
  </si>
  <si>
    <t>11</t>
  </si>
  <si>
    <t>090802</t>
  </si>
  <si>
    <t>Інші програми соціального захисту дітей</t>
  </si>
  <si>
    <t>091103</t>
  </si>
  <si>
    <t>Соціальні програми і заходи державних органів у справах молоді відділу у справах сім'ї та молоді міської ради</t>
  </si>
  <si>
    <t>091104</t>
  </si>
  <si>
    <t>Соціальні програми і заходи державних органів з питань забезпечення рівних прав та можливостей жінок і чоловіків відділу у справах сім'ї та молоді міської ради</t>
  </si>
  <si>
    <t>091107</t>
  </si>
  <si>
    <t>Соціальні програми і заходи державних органів у справах сім’ї відділу у справах сім'ї та молоді міської ради</t>
  </si>
  <si>
    <t>Центри "Спорт для всіх" та заходи з фізичної культури</t>
  </si>
  <si>
    <t xml:space="preserve"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 </t>
  </si>
  <si>
    <t>у рамках Програми підтримки громадських організацій міста Чернігова на 2016 рік, затвердженої рішенням міської ради від 28.01.2016 року № 3/VII-8 зі змінами і доповненнями</t>
  </si>
  <si>
    <t>24</t>
  </si>
  <si>
    <t>110000</t>
  </si>
  <si>
    <t xml:space="preserve">Культура і мистецтво </t>
  </si>
  <si>
    <t xml:space="preserve">Філармонії, музичні колективи і ансамблі та інші мистецькі заклади та заходи  </t>
  </si>
  <si>
    <t>Бібліотеки</t>
  </si>
  <si>
    <t>110204</t>
  </si>
  <si>
    <t>Палаци і будинки культури, клуби та інші заклади клубного типу </t>
  </si>
  <si>
    <t>Школи естетичного виховання дітей</t>
  </si>
  <si>
    <t>Інші культурно-освітні заклади та заходи
(Централізована бухгалтерія управління культури міської ради)</t>
  </si>
  <si>
    <t>25</t>
  </si>
  <si>
    <r>
      <t>Найменування
згідно з типовою відомчою/типовою програмною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/тимчасовою класифікацією видатків та кредитування місцевого бюджету</t>
    </r>
  </si>
  <si>
    <t>ВСЬОГО</t>
  </si>
  <si>
    <t>0111</t>
  </si>
  <si>
    <t>0960</t>
  </si>
  <si>
    <t>0810</t>
  </si>
  <si>
    <t>1040</t>
  </si>
  <si>
    <t>0822</t>
  </si>
  <si>
    <t>0828</t>
  </si>
  <si>
    <t>0829</t>
  </si>
  <si>
    <t>0170</t>
  </si>
  <si>
    <t>0133</t>
  </si>
  <si>
    <t>0824</t>
  </si>
  <si>
    <t>Органи місцевого самоврядування</t>
  </si>
  <si>
    <t>з них:</t>
  </si>
  <si>
    <t>Капітальні вкладення</t>
  </si>
  <si>
    <r>
      <t>Обслуговування боргу</t>
    </r>
    <r>
      <rPr>
        <sz val="12"/>
        <rFont val="Times New Roman Cyr"/>
        <family val="0"/>
      </rPr>
      <t xml:space="preserve"> 
</t>
    </r>
    <r>
      <rPr>
        <sz val="10"/>
        <rFont val="Times New Roman CYR"/>
        <family val="0"/>
      </rPr>
      <t>(у рамках Програми управління боргом міського бюджету міста Чернігова на 2016 рік, затверджена рішенням міської ради від 28.12.2015 №2/VII-4)</t>
    </r>
  </si>
  <si>
    <t xml:space="preserve">Управління культури та туризму  міської ради </t>
  </si>
  <si>
    <t>Управління стратегічного розвитку міста міської ради</t>
  </si>
  <si>
    <t>у рамках Програми розвитку туристичної галузі й міжнародних відносин міста Чернігова та сприяння залученню інвестицій на 2015-2016 роки, затвердженої рішенням міської ради від 28.11.2014 (45 сесія 6 скликання) зі змінами</t>
  </si>
  <si>
    <t>до розпорядження міського голови 
" 15 " квітня 2016 року № 127-р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</si>
</sst>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8"/>
      <name val="Times New Roman"/>
      <family val="1"/>
    </font>
    <font>
      <b/>
      <sz val="18"/>
      <color indexed="62"/>
      <name val="Cambria"/>
      <family val="2"/>
    </font>
    <font>
      <sz val="10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0"/>
    </font>
    <font>
      <sz val="14"/>
      <name val="Times New Roman Cyr"/>
      <family val="1"/>
    </font>
    <font>
      <sz val="20"/>
      <name val="Times New Roman Cyr"/>
      <family val="1"/>
    </font>
    <font>
      <i/>
      <sz val="8"/>
      <name val="Times New Roman"/>
      <family val="1"/>
    </font>
    <font>
      <b/>
      <i/>
      <sz val="14"/>
      <name val="Times New Roman Cyr"/>
      <family val="0"/>
    </font>
    <font>
      <vertAlign val="superscript"/>
      <sz val="11"/>
      <name val="Times New Roman"/>
      <family val="1"/>
    </font>
    <font>
      <sz val="16"/>
      <name val="Times New Roman"/>
      <family val="1"/>
    </font>
    <font>
      <sz val="18"/>
      <name val="Times New Roman Cyr"/>
      <family val="1"/>
    </font>
    <font>
      <sz val="18"/>
      <name val="Times New Roman"/>
      <family val="1"/>
    </font>
    <font>
      <i/>
      <sz val="14"/>
      <name val="Times New Roman"/>
      <family val="1"/>
    </font>
    <font>
      <b/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26"/>
      <name val="Times New Roman"/>
      <family val="1"/>
    </font>
    <font>
      <b/>
      <sz val="16"/>
      <name val="Times New Roman Cyr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55" fillId="3" borderId="0" applyNumberFormat="0" applyBorder="0" applyAlignment="0" applyProtection="0"/>
    <xf numFmtId="0" fontId="16" fillId="4" borderId="0" applyNumberFormat="0" applyBorder="0" applyAlignment="0" applyProtection="0"/>
    <xf numFmtId="0" fontId="55" fillId="5" borderId="0" applyNumberFormat="0" applyBorder="0" applyAlignment="0" applyProtection="0"/>
    <xf numFmtId="0" fontId="16" fillId="6" borderId="0" applyNumberFormat="0" applyBorder="0" applyAlignment="0" applyProtection="0"/>
    <xf numFmtId="0" fontId="55" fillId="7" borderId="0" applyNumberFormat="0" applyBorder="0" applyAlignment="0" applyProtection="0"/>
    <xf numFmtId="0" fontId="16" fillId="8" borderId="0" applyNumberFormat="0" applyBorder="0" applyAlignment="0" applyProtection="0"/>
    <xf numFmtId="0" fontId="55" fillId="9" borderId="0" applyNumberFormat="0" applyBorder="0" applyAlignment="0" applyProtection="0"/>
    <xf numFmtId="0" fontId="16" fillId="10" borderId="0" applyNumberFormat="0" applyBorder="0" applyAlignment="0" applyProtection="0"/>
    <xf numFmtId="0" fontId="55" fillId="11" borderId="0" applyNumberFormat="0" applyBorder="0" applyAlignment="0" applyProtection="0"/>
    <xf numFmtId="0" fontId="16" fillId="9" borderId="0" applyNumberFormat="0" applyBorder="0" applyAlignment="0" applyProtection="0"/>
    <xf numFmtId="0" fontId="55" fillId="7" borderId="0" applyNumberFormat="0" applyBorder="0" applyAlignment="0" applyProtection="0"/>
    <xf numFmtId="0" fontId="16" fillId="3" borderId="0" applyNumberFormat="0" applyBorder="0" applyAlignment="0" applyProtection="0"/>
    <xf numFmtId="0" fontId="55" fillId="10" borderId="0" applyNumberFormat="0" applyBorder="0" applyAlignment="0" applyProtection="0"/>
    <xf numFmtId="0" fontId="16" fillId="5" borderId="0" applyNumberFormat="0" applyBorder="0" applyAlignment="0" applyProtection="0"/>
    <xf numFmtId="0" fontId="55" fillId="12" borderId="0" applyNumberFormat="0" applyBorder="0" applyAlignment="0" applyProtection="0"/>
    <xf numFmtId="0" fontId="16" fillId="13" borderId="0" applyNumberFormat="0" applyBorder="0" applyAlignment="0" applyProtection="0"/>
    <xf numFmtId="0" fontId="55" fillId="14" borderId="0" applyNumberFormat="0" applyBorder="0" applyAlignment="0" applyProtection="0"/>
    <xf numFmtId="0" fontId="16" fillId="8" borderId="0" applyNumberFormat="0" applyBorder="0" applyAlignment="0" applyProtection="0"/>
    <xf numFmtId="0" fontId="55" fillId="4" borderId="0" applyNumberFormat="0" applyBorder="0" applyAlignment="0" applyProtection="0"/>
    <xf numFmtId="0" fontId="16" fillId="3" borderId="0" applyNumberFormat="0" applyBorder="0" applyAlignment="0" applyProtection="0"/>
    <xf numFmtId="0" fontId="55" fillId="10" borderId="0" applyNumberFormat="0" applyBorder="0" applyAlignment="0" applyProtection="0"/>
    <xf numFmtId="0" fontId="16" fillId="15" borderId="0" applyNumberFormat="0" applyBorder="0" applyAlignment="0" applyProtection="0"/>
    <xf numFmtId="0" fontId="55" fillId="7" borderId="0" applyNumberFormat="0" applyBorder="0" applyAlignment="0" applyProtection="0"/>
    <xf numFmtId="0" fontId="15" fillId="16" borderId="0" applyNumberFormat="0" applyBorder="0" applyAlignment="0" applyProtection="0"/>
    <xf numFmtId="0" fontId="56" fillId="10" borderId="0" applyNumberFormat="0" applyBorder="0" applyAlignment="0" applyProtection="0"/>
    <xf numFmtId="0" fontId="15" fillId="5" borderId="0" applyNumberFormat="0" applyBorder="0" applyAlignment="0" applyProtection="0"/>
    <xf numFmtId="0" fontId="56" fillId="17" borderId="0" applyNumberFormat="0" applyBorder="0" applyAlignment="0" applyProtection="0"/>
    <xf numFmtId="0" fontId="15" fillId="13" borderId="0" applyNumberFormat="0" applyBorder="0" applyAlignment="0" applyProtection="0"/>
    <xf numFmtId="0" fontId="56" fillId="15" borderId="0" applyNumberFormat="0" applyBorder="0" applyAlignment="0" applyProtection="0"/>
    <xf numFmtId="0" fontId="15" fillId="18" borderId="0" applyNumberFormat="0" applyBorder="0" applyAlignment="0" applyProtection="0"/>
    <xf numFmtId="0" fontId="56" fillId="4" borderId="0" applyNumberFormat="0" applyBorder="0" applyAlignment="0" applyProtection="0"/>
    <xf numFmtId="0" fontId="15" fillId="19" borderId="0" applyNumberFormat="0" applyBorder="0" applyAlignment="0" applyProtection="0"/>
    <xf numFmtId="0" fontId="56" fillId="10" borderId="0" applyNumberFormat="0" applyBorder="0" applyAlignment="0" applyProtection="0"/>
    <xf numFmtId="0" fontId="15" fillId="20" borderId="0" applyNumberFormat="0" applyBorder="0" applyAlignment="0" applyProtection="0"/>
    <xf numFmtId="0" fontId="56" fillId="5" borderId="0" applyNumberFormat="0" applyBorder="0" applyAlignment="0" applyProtection="0"/>
    <xf numFmtId="0" fontId="22" fillId="0" borderId="0">
      <alignment/>
      <protection/>
    </xf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56" fillId="24" borderId="0" applyNumberFormat="0" applyBorder="0" applyAlignment="0" applyProtection="0"/>
    <xf numFmtId="0" fontId="56" fillId="17" borderId="0" applyNumberFormat="0" applyBorder="0" applyAlignment="0" applyProtection="0"/>
    <xf numFmtId="0" fontId="56" fillId="1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2" borderId="0" applyNumberFormat="0" applyBorder="0" applyAlignment="0" applyProtection="0"/>
    <xf numFmtId="0" fontId="57" fillId="14" borderId="1" applyNumberFormat="0" applyAlignment="0" applyProtection="0"/>
    <xf numFmtId="0" fontId="9" fillId="9" borderId="2" applyNumberFormat="0" applyAlignment="0" applyProtection="0"/>
    <xf numFmtId="0" fontId="10" fillId="27" borderId="3" applyNumberFormat="0" applyAlignment="0" applyProtection="0"/>
    <xf numFmtId="0" fontId="17" fillId="27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8" fillId="10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1" fillId="0" borderId="7" applyNumberFormat="0" applyFill="0" applyAlignment="0" applyProtection="0"/>
    <xf numFmtId="0" fontId="14" fillId="0" borderId="8" applyNumberFormat="0" applyFill="0" applyAlignment="0" applyProtection="0"/>
    <xf numFmtId="0" fontId="59" fillId="28" borderId="9" applyNumberFormat="0" applyAlignment="0" applyProtection="0"/>
    <xf numFmtId="0" fontId="12" fillId="29" borderId="10" applyNumberFormat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52" fillId="3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8" fillId="4" borderId="0" applyNumberFormat="0" applyBorder="0" applyAlignment="0" applyProtection="0"/>
    <xf numFmtId="0" fontId="61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7" borderId="12" applyNumberFormat="0" applyFont="0" applyAlignment="0" applyProtection="0"/>
    <xf numFmtId="0" fontId="0" fillId="31" borderId="13" applyNumberFormat="0" applyFont="0" applyAlignment="0" applyProtection="0"/>
    <xf numFmtId="199" fontId="1" fillId="0" borderId="0" applyFont="0" applyFill="0" applyBorder="0" applyAlignment="0" applyProtection="0"/>
    <xf numFmtId="0" fontId="62" fillId="30" borderId="14" applyNumberFormat="0" applyAlignment="0" applyProtection="0"/>
    <xf numFmtId="0" fontId="20" fillId="0" borderId="15" applyNumberFormat="0" applyFill="0" applyAlignment="0" applyProtection="0"/>
    <xf numFmtId="0" fontId="53" fillId="32" borderId="0" applyNumberFormat="0" applyBorder="0" applyAlignment="0" applyProtection="0"/>
    <xf numFmtId="0" fontId="21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9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6" xfId="0" applyFont="1" applyFill="1" applyBorder="1" applyAlignment="1" applyProtection="1">
      <alignment/>
      <protection locked="0"/>
    </xf>
    <xf numFmtId="49" fontId="3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justify" vertical="center" wrapText="1"/>
      <protection locked="0"/>
    </xf>
    <xf numFmtId="4" fontId="35" fillId="0" borderId="16" xfId="0" applyNumberFormat="1" applyFont="1" applyFill="1" applyBorder="1" applyAlignment="1" applyProtection="1">
      <alignment horizontal="right"/>
      <protection/>
    </xf>
    <xf numFmtId="4" fontId="36" fillId="0" borderId="16" xfId="0" applyNumberFormat="1" applyFont="1" applyFill="1" applyBorder="1" applyAlignment="1" applyProtection="1">
      <alignment horizontal="right"/>
      <protection/>
    </xf>
    <xf numFmtId="4" fontId="35" fillId="0" borderId="16" xfId="0" applyNumberFormat="1" applyFont="1" applyFill="1" applyBorder="1" applyAlignment="1" applyProtection="1">
      <alignment horizontal="right"/>
      <protection locked="0"/>
    </xf>
    <xf numFmtId="4" fontId="36" fillId="0" borderId="16" xfId="0" applyNumberFormat="1" applyFont="1" applyFill="1" applyBorder="1" applyAlignment="1" applyProtection="1">
      <alignment horizontal="right"/>
      <protection locked="0"/>
    </xf>
    <xf numFmtId="0" fontId="35" fillId="0" borderId="0" xfId="0" applyFont="1" applyFill="1" applyAlignment="1" applyProtection="1">
      <alignment/>
      <protection locked="0"/>
    </xf>
    <xf numFmtId="0" fontId="29" fillId="0" borderId="16" xfId="0" applyFont="1" applyFill="1" applyBorder="1" applyAlignment="1" applyProtection="1">
      <alignment/>
      <protection locked="0"/>
    </xf>
    <xf numFmtId="49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justify" vertical="center" wrapText="1"/>
      <protection locked="0"/>
    </xf>
    <xf numFmtId="4" fontId="29" fillId="0" borderId="16" xfId="0" applyNumberFormat="1" applyFont="1" applyFill="1" applyBorder="1" applyAlignment="1" applyProtection="1">
      <alignment horizontal="right"/>
      <protection/>
    </xf>
    <xf numFmtId="4" fontId="40" fillId="0" borderId="16" xfId="0" applyNumberFormat="1" applyFont="1" applyFill="1" applyBorder="1" applyAlignment="1" applyProtection="1">
      <alignment horizontal="right"/>
      <protection/>
    </xf>
    <xf numFmtId="0" fontId="29" fillId="0" borderId="0" xfId="0" applyFont="1" applyFill="1" applyAlignment="1" applyProtection="1">
      <alignment/>
      <protection locked="0"/>
    </xf>
    <xf numFmtId="4" fontId="35" fillId="0" borderId="16" xfId="0" applyNumberFormat="1" applyFont="1" applyFill="1" applyBorder="1" applyAlignment="1" applyProtection="1">
      <alignment horizontal="right"/>
      <protection locked="0"/>
    </xf>
    <xf numFmtId="0" fontId="35" fillId="0" borderId="16" xfId="0" applyFont="1" applyFill="1" applyBorder="1" applyAlignment="1" applyProtection="1">
      <alignment/>
      <protection locked="0"/>
    </xf>
    <xf numFmtId="49" fontId="3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justify" vertical="center" wrapText="1"/>
      <protection locked="0"/>
    </xf>
    <xf numFmtId="4" fontId="36" fillId="0" borderId="16" xfId="0" applyNumberFormat="1" applyFont="1" applyFill="1" applyBorder="1" applyAlignment="1" applyProtection="1">
      <alignment horizontal="right"/>
      <protection/>
    </xf>
    <xf numFmtId="4" fontId="36" fillId="0" borderId="16" xfId="0" applyNumberFormat="1" applyFont="1" applyFill="1" applyBorder="1" applyAlignment="1" applyProtection="1">
      <alignment horizontal="right"/>
      <protection locked="0"/>
    </xf>
    <xf numFmtId="0" fontId="35" fillId="0" borderId="0" xfId="0" applyFont="1" applyFill="1" applyAlignment="1" applyProtection="1">
      <alignment/>
      <protection locked="0"/>
    </xf>
    <xf numFmtId="0" fontId="34" fillId="0" borderId="16" xfId="0" applyFont="1" applyFill="1" applyBorder="1" applyAlignment="1" applyProtection="1">
      <alignment/>
      <protection locked="0"/>
    </xf>
    <xf numFmtId="0" fontId="34" fillId="0" borderId="16" xfId="0" applyFont="1" applyFill="1" applyBorder="1" applyAlignment="1" applyProtection="1">
      <alignment horizontal="justify" vertical="center" wrapText="1"/>
      <protection locked="0"/>
    </xf>
    <xf numFmtId="0" fontId="34" fillId="0" borderId="0" xfId="0" applyFont="1" applyFill="1" applyAlignment="1" applyProtection="1">
      <alignment/>
      <protection locked="0"/>
    </xf>
    <xf numFmtId="4" fontId="35" fillId="0" borderId="16" xfId="0" applyNumberFormat="1" applyFont="1" applyFill="1" applyBorder="1" applyAlignment="1" applyProtection="1">
      <alignment horizontal="right"/>
      <protection/>
    </xf>
    <xf numFmtId="4" fontId="36" fillId="0" borderId="16" xfId="0" applyNumberFormat="1" applyFont="1" applyFill="1" applyBorder="1" applyAlignment="1" applyProtection="1">
      <alignment horizontal="right"/>
      <protection/>
    </xf>
    <xf numFmtId="0" fontId="28" fillId="0" borderId="16" xfId="0" applyFont="1" applyFill="1" applyBorder="1" applyAlignment="1" applyProtection="1">
      <alignment horizontal="justify" vertical="center" wrapText="1"/>
      <protection locked="0"/>
    </xf>
    <xf numFmtId="0" fontId="28" fillId="0" borderId="16" xfId="0" applyFont="1" applyFill="1" applyBorder="1" applyAlignment="1" applyProtection="1">
      <alignment horizontal="justify" vertical="center" wrapText="1"/>
      <protection locked="0"/>
    </xf>
    <xf numFmtId="0" fontId="37" fillId="0" borderId="16" xfId="0" applyFont="1" applyFill="1" applyBorder="1" applyAlignment="1" applyProtection="1">
      <alignment/>
      <protection locked="0"/>
    </xf>
    <xf numFmtId="49" fontId="3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justify" vertical="center" wrapText="1"/>
      <protection locked="0"/>
    </xf>
    <xf numFmtId="4" fontId="46" fillId="0" borderId="16" xfId="0" applyNumberFormat="1" applyFont="1" applyFill="1" applyBorder="1" applyAlignment="1" applyProtection="1">
      <alignment horizontal="right"/>
      <protection/>
    </xf>
    <xf numFmtId="0" fontId="37" fillId="0" borderId="0" xfId="0" applyFont="1" applyFill="1" applyAlignment="1" applyProtection="1">
      <alignment/>
      <protection locked="0"/>
    </xf>
    <xf numFmtId="0" fontId="43" fillId="0" borderId="0" xfId="0" applyFont="1" applyFill="1" applyBorder="1" applyAlignment="1" applyProtection="1">
      <alignment wrapText="1"/>
      <protection locked="0"/>
    </xf>
    <xf numFmtId="0" fontId="3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49" fontId="4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NumberFormat="1" applyFont="1" applyFill="1" applyBorder="1" applyAlignment="1" applyProtection="1">
      <alignment horizontal="left" wrapText="1"/>
      <protection/>
    </xf>
    <xf numFmtId="0" fontId="43" fillId="0" borderId="0" xfId="0" applyNumberFormat="1" applyFont="1" applyFill="1" applyBorder="1" applyAlignment="1" applyProtection="1">
      <alignment horizontal="left" wrapText="1"/>
      <protection locked="0"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NumberFormat="1" applyFont="1" applyFill="1" applyBorder="1" applyAlignment="1" applyProtection="1">
      <alignment horizontal="center" vertical="center" wrapText="1"/>
      <protection/>
    </xf>
    <xf numFmtId="0" fontId="45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7" xfId="0" applyFont="1" applyFill="1" applyBorder="1" applyAlignment="1" applyProtection="1">
      <alignment horizontal="left"/>
      <protection locked="0"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7" xfId="0" applyFont="1" applyFill="1" applyBorder="1" applyAlignment="1" applyProtection="1">
      <alignment horizontal="left" wrapText="1"/>
      <protection locked="0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67"/>
  <sheetViews>
    <sheetView tabSelected="1" view="pageBreakPreview" zoomScale="75" zoomScaleNormal="120" zoomScaleSheetLayoutView="75" zoomScalePageLayoutView="0" workbookViewId="0" topLeftCell="A1">
      <pane xSplit="4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M2" sqref="M2:P2"/>
    </sheetView>
  </sheetViews>
  <sheetFormatPr defaultColWidth="9.16015625" defaultRowHeight="12.75"/>
  <cols>
    <col min="1" max="1" width="12.33203125" style="51" customWidth="1"/>
    <col min="2" max="3" width="11.66015625" style="51" customWidth="1"/>
    <col min="4" max="4" width="54.33203125" style="52" customWidth="1"/>
    <col min="5" max="5" width="23" style="52" customWidth="1"/>
    <col min="6" max="6" width="23.66015625" style="53" customWidth="1"/>
    <col min="7" max="7" width="24.66015625" style="52" customWidth="1"/>
    <col min="8" max="8" width="21.5" style="52" customWidth="1"/>
    <col min="9" max="9" width="20.16015625" style="53" customWidth="1"/>
    <col min="10" max="10" width="20.83203125" style="52" customWidth="1"/>
    <col min="11" max="11" width="21.33203125" style="53" customWidth="1"/>
    <col min="12" max="12" width="20.66015625" style="52" customWidth="1"/>
    <col min="13" max="13" width="19.5" style="52" customWidth="1"/>
    <col min="14" max="14" width="20.66015625" style="53" customWidth="1"/>
    <col min="15" max="15" width="20.66015625" style="52" customWidth="1"/>
    <col min="16" max="16" width="23.16015625" style="52" customWidth="1"/>
    <col min="17" max="16384" width="9.16015625" style="14" customWidth="1"/>
  </cols>
  <sheetData>
    <row r="1" spans="1:16" s="4" customFormat="1" ht="22.5">
      <c r="A1" s="1"/>
      <c r="B1" s="1"/>
      <c r="C1" s="1"/>
      <c r="D1" s="1"/>
      <c r="E1" s="2"/>
      <c r="F1" s="3"/>
      <c r="G1" s="2"/>
      <c r="H1" s="2"/>
      <c r="I1" s="3"/>
      <c r="J1" s="2"/>
      <c r="K1" s="3"/>
      <c r="L1" s="2"/>
      <c r="M1" s="56" t="s">
        <v>9</v>
      </c>
      <c r="N1" s="56"/>
      <c r="O1" s="56"/>
      <c r="P1" s="56"/>
    </row>
    <row r="2" spans="1:16" s="4" customFormat="1" ht="42" customHeight="1">
      <c r="A2" s="1"/>
      <c r="B2" s="1"/>
      <c r="C2" s="1"/>
      <c r="D2" s="1"/>
      <c r="E2" s="2"/>
      <c r="F2" s="3"/>
      <c r="G2" s="2"/>
      <c r="H2" s="2"/>
      <c r="I2" s="3"/>
      <c r="J2" s="2"/>
      <c r="K2" s="3"/>
      <c r="L2" s="2"/>
      <c r="M2" s="57" t="s">
        <v>80</v>
      </c>
      <c r="N2" s="57"/>
      <c r="O2" s="57"/>
      <c r="P2" s="57"/>
    </row>
    <row r="3" spans="1:16" s="4" customFormat="1" ht="39" customHeight="1">
      <c r="A3" s="58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8">
      <c r="A4" s="5"/>
      <c r="B4" s="6"/>
      <c r="C4" s="6"/>
      <c r="D4" s="7"/>
      <c r="E4" s="7"/>
      <c r="F4" s="8"/>
      <c r="G4" s="9"/>
      <c r="H4" s="7"/>
      <c r="I4" s="8"/>
      <c r="J4" s="10"/>
      <c r="K4" s="11"/>
      <c r="L4" s="12"/>
      <c r="M4" s="12"/>
      <c r="N4" s="11"/>
      <c r="O4" s="12"/>
      <c r="P4" s="13" t="s">
        <v>0</v>
      </c>
    </row>
    <row r="5" spans="1:16" ht="21.75" customHeight="1">
      <c r="A5" s="64" t="s">
        <v>16</v>
      </c>
      <c r="B5" s="64" t="s">
        <v>15</v>
      </c>
      <c r="C5" s="64" t="s">
        <v>35</v>
      </c>
      <c r="D5" s="69" t="s">
        <v>61</v>
      </c>
      <c r="E5" s="61" t="s">
        <v>26</v>
      </c>
      <c r="F5" s="61"/>
      <c r="G5" s="61"/>
      <c r="H5" s="61"/>
      <c r="I5" s="61"/>
      <c r="J5" s="61" t="s">
        <v>27</v>
      </c>
      <c r="K5" s="61"/>
      <c r="L5" s="61"/>
      <c r="M5" s="61"/>
      <c r="N5" s="61"/>
      <c r="O5" s="61"/>
      <c r="P5" s="60" t="s">
        <v>28</v>
      </c>
    </row>
    <row r="6" spans="1:16" ht="16.5" customHeight="1">
      <c r="A6" s="64"/>
      <c r="B6" s="64"/>
      <c r="C6" s="64"/>
      <c r="D6" s="69"/>
      <c r="E6" s="70" t="s">
        <v>29</v>
      </c>
      <c r="F6" s="62" t="s">
        <v>30</v>
      </c>
      <c r="G6" s="59" t="s">
        <v>31</v>
      </c>
      <c r="H6" s="59"/>
      <c r="I6" s="62" t="s">
        <v>32</v>
      </c>
      <c r="J6" s="67" t="s">
        <v>29</v>
      </c>
      <c r="K6" s="62" t="s">
        <v>30</v>
      </c>
      <c r="L6" s="59" t="s">
        <v>31</v>
      </c>
      <c r="M6" s="59"/>
      <c r="N6" s="62" t="s">
        <v>32</v>
      </c>
      <c r="O6" s="15" t="s">
        <v>31</v>
      </c>
      <c r="P6" s="60"/>
    </row>
    <row r="7" spans="1:16" ht="20.25" customHeight="1">
      <c r="A7" s="64"/>
      <c r="B7" s="64"/>
      <c r="C7" s="64"/>
      <c r="D7" s="69"/>
      <c r="E7" s="70"/>
      <c r="F7" s="62"/>
      <c r="G7" s="67" t="s">
        <v>33</v>
      </c>
      <c r="H7" s="63" t="s">
        <v>34</v>
      </c>
      <c r="I7" s="62"/>
      <c r="J7" s="67"/>
      <c r="K7" s="62"/>
      <c r="L7" s="67" t="s">
        <v>33</v>
      </c>
      <c r="M7" s="65" t="s">
        <v>34</v>
      </c>
      <c r="N7" s="62"/>
      <c r="O7" s="66" t="s">
        <v>37</v>
      </c>
      <c r="P7" s="60"/>
    </row>
    <row r="8" spans="1:16" ht="30.75" customHeight="1">
      <c r="A8" s="64"/>
      <c r="B8" s="64"/>
      <c r="C8" s="64"/>
      <c r="D8" s="69"/>
      <c r="E8" s="70"/>
      <c r="F8" s="62"/>
      <c r="G8" s="67"/>
      <c r="H8" s="63"/>
      <c r="I8" s="62"/>
      <c r="J8" s="67"/>
      <c r="K8" s="62"/>
      <c r="L8" s="67"/>
      <c r="M8" s="65"/>
      <c r="N8" s="62"/>
      <c r="O8" s="66"/>
      <c r="P8" s="60"/>
    </row>
    <row r="9" spans="1:16" s="23" customFormat="1" ht="19.5" customHeight="1">
      <c r="A9" s="16"/>
      <c r="B9" s="55" t="s">
        <v>7</v>
      </c>
      <c r="C9" s="17"/>
      <c r="D9" s="18"/>
      <c r="E9" s="19"/>
      <c r="F9" s="20"/>
      <c r="G9" s="21"/>
      <c r="H9" s="21"/>
      <c r="I9" s="22"/>
      <c r="J9" s="19"/>
      <c r="K9" s="22"/>
      <c r="L9" s="21"/>
      <c r="M9" s="21"/>
      <c r="N9" s="22"/>
      <c r="O9" s="21"/>
      <c r="P9" s="19"/>
    </row>
    <row r="10" spans="1:16" s="29" customFormat="1" ht="34.5">
      <c r="A10" s="24"/>
      <c r="B10" s="25" t="s">
        <v>39</v>
      </c>
      <c r="C10" s="25"/>
      <c r="D10" s="26" t="s">
        <v>8</v>
      </c>
      <c r="E10" s="27">
        <f>SUM(F10,I10)</f>
        <v>16688326</v>
      </c>
      <c r="F10" s="28">
        <f>SUM(F11,F12,F13,F14,F15,F16,F17)</f>
        <v>16688326</v>
      </c>
      <c r="G10" s="27">
        <f>SUM(G11,G12,G13,G14,G15,G16,G17)</f>
        <v>5990173</v>
      </c>
      <c r="H10" s="27">
        <f>SUM(H11,H12,H13,H14,H15,H16,H17)</f>
        <v>643805</v>
      </c>
      <c r="I10" s="28">
        <f>SUM(I11,I12,I13,I14,I15,I16,I17)</f>
        <v>0</v>
      </c>
      <c r="J10" s="27">
        <f aca="true" t="shared" si="0" ref="J10:J16">SUM(K10,N10)</f>
        <v>271700</v>
      </c>
      <c r="K10" s="28">
        <f>SUM(K11,K12,K13,K14,K15,K16,K17)</f>
        <v>17500</v>
      </c>
      <c r="L10" s="27">
        <f>SUM(L11,L12,L13,L14,L15,L16,L17)</f>
        <v>0</v>
      </c>
      <c r="M10" s="27">
        <f>SUM(M11,M12,M13,M14,M15,M16,M17)</f>
        <v>0</v>
      </c>
      <c r="N10" s="28">
        <f>SUM(N11,N12,N13,N14,N15,N16,N17)</f>
        <v>254200</v>
      </c>
      <c r="O10" s="27">
        <f>SUM(O11,O12,O13,O14,O15,O16,O17)</f>
        <v>254200</v>
      </c>
      <c r="P10" s="27">
        <f>SUM(E10,J10)</f>
        <v>16960026</v>
      </c>
    </row>
    <row r="11" spans="1:16" s="23" customFormat="1" ht="15">
      <c r="A11" s="16"/>
      <c r="B11" s="17" t="s">
        <v>36</v>
      </c>
      <c r="C11" s="17" t="s">
        <v>63</v>
      </c>
      <c r="D11" s="18" t="s">
        <v>73</v>
      </c>
      <c r="E11" s="19">
        <f aca="true" t="shared" si="1" ref="E11:E16">SUM(F11,I11)</f>
        <v>968506</v>
      </c>
      <c r="F11" s="22">
        <v>968506</v>
      </c>
      <c r="G11" s="21">
        <v>726915</v>
      </c>
      <c r="H11" s="21">
        <v>36630</v>
      </c>
      <c r="I11" s="22">
        <v>0</v>
      </c>
      <c r="J11" s="19">
        <f t="shared" si="0"/>
        <v>0</v>
      </c>
      <c r="K11" s="22">
        <v>0</v>
      </c>
      <c r="L11" s="21">
        <v>0</v>
      </c>
      <c r="M11" s="21">
        <v>0</v>
      </c>
      <c r="N11" s="22">
        <v>0</v>
      </c>
      <c r="O11" s="21">
        <v>0</v>
      </c>
      <c r="P11" s="19">
        <f aca="true" t="shared" si="2" ref="P11:P22">SUM(E11,J11)</f>
        <v>968506</v>
      </c>
    </row>
    <row r="12" spans="1:16" s="23" customFormat="1" ht="30.75">
      <c r="A12" s="16"/>
      <c r="B12" s="17" t="s">
        <v>20</v>
      </c>
      <c r="C12" s="17" t="s">
        <v>64</v>
      </c>
      <c r="D12" s="18" t="s">
        <v>21</v>
      </c>
      <c r="E12" s="19">
        <f t="shared" si="1"/>
        <v>2850132</v>
      </c>
      <c r="F12" s="20">
        <v>2850132</v>
      </c>
      <c r="G12" s="21">
        <v>1575071</v>
      </c>
      <c r="H12" s="21">
        <v>495155</v>
      </c>
      <c r="I12" s="22"/>
      <c r="J12" s="19">
        <f t="shared" si="0"/>
        <v>151700</v>
      </c>
      <c r="K12" s="22">
        <v>17500</v>
      </c>
      <c r="L12" s="21"/>
      <c r="M12" s="21"/>
      <c r="N12" s="22">
        <v>134200</v>
      </c>
      <c r="O12" s="21">
        <v>134200</v>
      </c>
      <c r="P12" s="19">
        <f t="shared" si="2"/>
        <v>3001832</v>
      </c>
    </row>
    <row r="13" spans="1:16" s="23" customFormat="1" ht="15">
      <c r="A13" s="16"/>
      <c r="B13" s="17" t="s">
        <v>40</v>
      </c>
      <c r="C13" s="17" t="s">
        <v>66</v>
      </c>
      <c r="D13" s="18" t="s">
        <v>41</v>
      </c>
      <c r="E13" s="19">
        <f t="shared" si="1"/>
        <v>25047</v>
      </c>
      <c r="F13" s="20">
        <v>25047</v>
      </c>
      <c r="G13" s="21"/>
      <c r="H13" s="21"/>
      <c r="I13" s="22"/>
      <c r="J13" s="19">
        <f t="shared" si="0"/>
        <v>0</v>
      </c>
      <c r="K13" s="22"/>
      <c r="L13" s="21"/>
      <c r="M13" s="21"/>
      <c r="N13" s="22"/>
      <c r="O13" s="21"/>
      <c r="P13" s="19">
        <f t="shared" si="2"/>
        <v>25047</v>
      </c>
    </row>
    <row r="14" spans="1:16" s="23" customFormat="1" ht="46.5">
      <c r="A14" s="16"/>
      <c r="B14" s="17" t="s">
        <v>42</v>
      </c>
      <c r="C14" s="17" t="s">
        <v>66</v>
      </c>
      <c r="D14" s="18" t="s">
        <v>43</v>
      </c>
      <c r="E14" s="19">
        <f t="shared" si="1"/>
        <v>127234</v>
      </c>
      <c r="F14" s="20">
        <v>127234</v>
      </c>
      <c r="G14" s="21"/>
      <c r="H14" s="21"/>
      <c r="I14" s="22"/>
      <c r="J14" s="19">
        <f t="shared" si="0"/>
        <v>0</v>
      </c>
      <c r="K14" s="22"/>
      <c r="L14" s="21"/>
      <c r="M14" s="21"/>
      <c r="N14" s="22"/>
      <c r="O14" s="21"/>
      <c r="P14" s="19">
        <f t="shared" si="2"/>
        <v>127234</v>
      </c>
    </row>
    <row r="15" spans="1:16" s="23" customFormat="1" ht="62.25">
      <c r="A15" s="16"/>
      <c r="B15" s="17" t="s">
        <v>44</v>
      </c>
      <c r="C15" s="17" t="s">
        <v>66</v>
      </c>
      <c r="D15" s="18" t="s">
        <v>45</v>
      </c>
      <c r="E15" s="19">
        <f t="shared" si="1"/>
        <v>11000</v>
      </c>
      <c r="F15" s="20">
        <v>11000</v>
      </c>
      <c r="G15" s="21"/>
      <c r="H15" s="21"/>
      <c r="I15" s="22"/>
      <c r="J15" s="19">
        <f t="shared" si="0"/>
        <v>0</v>
      </c>
      <c r="K15" s="22"/>
      <c r="L15" s="21"/>
      <c r="M15" s="21"/>
      <c r="N15" s="22"/>
      <c r="O15" s="21"/>
      <c r="P15" s="19">
        <f t="shared" si="2"/>
        <v>11000</v>
      </c>
    </row>
    <row r="16" spans="1:16" s="23" customFormat="1" ht="46.5">
      <c r="A16" s="16"/>
      <c r="B16" s="17" t="s">
        <v>46</v>
      </c>
      <c r="C16" s="17" t="s">
        <v>66</v>
      </c>
      <c r="D16" s="18" t="s">
        <v>47</v>
      </c>
      <c r="E16" s="19">
        <f t="shared" si="1"/>
        <v>12000</v>
      </c>
      <c r="F16" s="20">
        <v>12000</v>
      </c>
      <c r="G16" s="21"/>
      <c r="H16" s="21"/>
      <c r="I16" s="22"/>
      <c r="J16" s="19">
        <f t="shared" si="0"/>
        <v>0</v>
      </c>
      <c r="K16" s="22"/>
      <c r="L16" s="21"/>
      <c r="M16" s="21"/>
      <c r="N16" s="22"/>
      <c r="O16" s="21"/>
      <c r="P16" s="19">
        <f t="shared" si="2"/>
        <v>12000</v>
      </c>
    </row>
    <row r="17" spans="1:16" s="29" customFormat="1" ht="18">
      <c r="A17" s="24"/>
      <c r="B17" s="25" t="s">
        <v>3</v>
      </c>
      <c r="C17" s="25"/>
      <c r="D17" s="26" t="s">
        <v>4</v>
      </c>
      <c r="E17" s="27">
        <f aca="true" t="shared" si="3" ref="E17:E22">SUM(F17,I17)</f>
        <v>12694407</v>
      </c>
      <c r="F17" s="28">
        <f aca="true" t="shared" si="4" ref="F17:O17">SUM(F18,F19,F20,F21,F22)</f>
        <v>12694407</v>
      </c>
      <c r="G17" s="27">
        <f t="shared" si="4"/>
        <v>3688187</v>
      </c>
      <c r="H17" s="27">
        <f t="shared" si="4"/>
        <v>112020</v>
      </c>
      <c r="I17" s="28">
        <f t="shared" si="4"/>
        <v>0</v>
      </c>
      <c r="J17" s="27">
        <f t="shared" si="4"/>
        <v>120000</v>
      </c>
      <c r="K17" s="28">
        <f t="shared" si="4"/>
        <v>0</v>
      </c>
      <c r="L17" s="27">
        <f t="shared" si="4"/>
        <v>0</v>
      </c>
      <c r="M17" s="27">
        <f t="shared" si="4"/>
        <v>0</v>
      </c>
      <c r="N17" s="28">
        <f t="shared" si="4"/>
        <v>120000</v>
      </c>
      <c r="O17" s="27">
        <f t="shared" si="4"/>
        <v>120000</v>
      </c>
      <c r="P17" s="27">
        <f t="shared" si="2"/>
        <v>12814407</v>
      </c>
    </row>
    <row r="18" spans="1:16" s="23" customFormat="1" ht="15">
      <c r="A18" s="16"/>
      <c r="B18" s="17">
        <v>130102</v>
      </c>
      <c r="C18" s="17" t="s">
        <v>65</v>
      </c>
      <c r="D18" s="18" t="s">
        <v>5</v>
      </c>
      <c r="E18" s="19">
        <f t="shared" si="3"/>
        <v>196000</v>
      </c>
      <c r="F18" s="20">
        <v>196000</v>
      </c>
      <c r="G18" s="21"/>
      <c r="H18" s="21"/>
      <c r="I18" s="22"/>
      <c r="J18" s="19">
        <f aca="true" t="shared" si="5" ref="J18:J23">SUM(K18,N18)</f>
        <v>0</v>
      </c>
      <c r="K18" s="22"/>
      <c r="L18" s="21"/>
      <c r="M18" s="21"/>
      <c r="N18" s="22"/>
      <c r="O18" s="21"/>
      <c r="P18" s="19">
        <f t="shared" si="2"/>
        <v>196000</v>
      </c>
    </row>
    <row r="19" spans="1:16" s="23" customFormat="1" ht="30.75">
      <c r="A19" s="16"/>
      <c r="B19" s="17">
        <v>130107</v>
      </c>
      <c r="C19" s="17" t="s">
        <v>65</v>
      </c>
      <c r="D19" s="18" t="s">
        <v>38</v>
      </c>
      <c r="E19" s="19">
        <f t="shared" si="3"/>
        <v>5605126</v>
      </c>
      <c r="F19" s="20">
        <v>5605126</v>
      </c>
      <c r="G19" s="21">
        <v>3484938</v>
      </c>
      <c r="H19" s="21">
        <v>100102</v>
      </c>
      <c r="I19" s="22"/>
      <c r="J19" s="19">
        <f t="shared" si="5"/>
        <v>0</v>
      </c>
      <c r="K19" s="22"/>
      <c r="L19" s="21"/>
      <c r="M19" s="21"/>
      <c r="N19" s="22"/>
      <c r="O19" s="21"/>
      <c r="P19" s="19">
        <f t="shared" si="2"/>
        <v>5605126</v>
      </c>
    </row>
    <row r="20" spans="1:16" s="23" customFormat="1" ht="18.75" customHeight="1">
      <c r="A20" s="16"/>
      <c r="B20" s="17">
        <v>130112</v>
      </c>
      <c r="C20" s="17" t="s">
        <v>65</v>
      </c>
      <c r="D20" s="18" t="s">
        <v>18</v>
      </c>
      <c r="E20" s="19">
        <f t="shared" si="3"/>
        <v>2003819</v>
      </c>
      <c r="F20" s="20">
        <v>2003819</v>
      </c>
      <c r="G20" s="21"/>
      <c r="H20" s="21"/>
      <c r="I20" s="22"/>
      <c r="J20" s="19">
        <f t="shared" si="5"/>
        <v>0</v>
      </c>
      <c r="K20" s="22"/>
      <c r="L20" s="21"/>
      <c r="M20" s="21"/>
      <c r="N20" s="22"/>
      <c r="O20" s="21"/>
      <c r="P20" s="19">
        <f t="shared" si="2"/>
        <v>2003819</v>
      </c>
    </row>
    <row r="21" spans="1:16" s="23" customFormat="1" ht="30.75">
      <c r="A21" s="16"/>
      <c r="B21" s="17" t="s">
        <v>6</v>
      </c>
      <c r="C21" s="17" t="s">
        <v>65</v>
      </c>
      <c r="D21" s="18" t="s">
        <v>48</v>
      </c>
      <c r="E21" s="19">
        <f t="shared" si="3"/>
        <v>340634</v>
      </c>
      <c r="F21" s="20">
        <v>340634</v>
      </c>
      <c r="G21" s="21">
        <v>203249</v>
      </c>
      <c r="H21" s="21">
        <v>11918</v>
      </c>
      <c r="I21" s="22"/>
      <c r="J21" s="19">
        <f t="shared" si="5"/>
        <v>0</v>
      </c>
      <c r="K21" s="22"/>
      <c r="L21" s="21"/>
      <c r="M21" s="21"/>
      <c r="N21" s="22"/>
      <c r="O21" s="21"/>
      <c r="P21" s="19">
        <f t="shared" si="2"/>
        <v>340634</v>
      </c>
    </row>
    <row r="22" spans="1:16" s="23" customFormat="1" ht="62.25">
      <c r="A22" s="16"/>
      <c r="B22" s="17">
        <v>130203</v>
      </c>
      <c r="C22" s="17" t="s">
        <v>65</v>
      </c>
      <c r="D22" s="18" t="s">
        <v>49</v>
      </c>
      <c r="E22" s="19">
        <f t="shared" si="3"/>
        <v>4548828</v>
      </c>
      <c r="F22" s="20">
        <v>4548828</v>
      </c>
      <c r="G22" s="21"/>
      <c r="H22" s="21"/>
      <c r="I22" s="22"/>
      <c r="J22" s="19">
        <f t="shared" si="5"/>
        <v>120000</v>
      </c>
      <c r="K22" s="22"/>
      <c r="L22" s="21"/>
      <c r="M22" s="21"/>
      <c r="N22" s="22">
        <v>120000</v>
      </c>
      <c r="O22" s="22">
        <v>120000</v>
      </c>
      <c r="P22" s="19">
        <f t="shared" si="2"/>
        <v>4668828</v>
      </c>
    </row>
    <row r="23" spans="1:16" s="29" customFormat="1" ht="18">
      <c r="A23" s="24"/>
      <c r="B23" s="25" t="s">
        <v>39</v>
      </c>
      <c r="C23" s="25"/>
      <c r="D23" s="26" t="s">
        <v>17</v>
      </c>
      <c r="E23" s="27">
        <f>SUM(F23,I23)</f>
        <v>-3515156</v>
      </c>
      <c r="F23" s="28">
        <f>SUM(F24,F25,F26,F27,F28,F29)</f>
        <v>-3515156</v>
      </c>
      <c r="G23" s="27">
        <f>SUM(G24,G25,G26,G27,G28,G29)</f>
        <v>-1935479</v>
      </c>
      <c r="H23" s="27">
        <f>SUM(H24,H25,H26,H27,H28,H29)</f>
        <v>-513500</v>
      </c>
      <c r="I23" s="28">
        <f>SUM(I24,I25,I26,I27,I28,I29)</f>
        <v>0</v>
      </c>
      <c r="J23" s="27">
        <f t="shared" si="5"/>
        <v>-151700</v>
      </c>
      <c r="K23" s="28">
        <f>SUM(K24,K25,K26,K27,K28,K29)</f>
        <v>-17500</v>
      </c>
      <c r="L23" s="27">
        <f>SUM(L24,L25,L26,L27,L28,L29)</f>
        <v>0</v>
      </c>
      <c r="M23" s="27">
        <f>SUM(M24,M25,M26,M27,M28,M29)</f>
        <v>0</v>
      </c>
      <c r="N23" s="28">
        <f>SUM(N24,N25,N26,N27,N28,N29)</f>
        <v>-134200</v>
      </c>
      <c r="O23" s="27">
        <f>SUM(O24,O25,O26,O27,O28,O29)</f>
        <v>-134200</v>
      </c>
      <c r="P23" s="27">
        <f aca="true" t="shared" si="6" ref="P23:P31">SUM(E23,J23)</f>
        <v>-3666856</v>
      </c>
    </row>
    <row r="24" spans="1:16" s="23" customFormat="1" ht="15">
      <c r="A24" s="16"/>
      <c r="B24" s="17" t="s">
        <v>36</v>
      </c>
      <c r="C24" s="17" t="s">
        <v>63</v>
      </c>
      <c r="D24" s="18" t="s">
        <v>73</v>
      </c>
      <c r="E24" s="19">
        <f aca="true" t="shared" si="7" ref="E24:E31">SUM(F24,I24)</f>
        <v>-489743</v>
      </c>
      <c r="F24" s="20">
        <v>-489743</v>
      </c>
      <c r="G24" s="21">
        <v>-360408</v>
      </c>
      <c r="H24" s="21">
        <v>-18345</v>
      </c>
      <c r="I24" s="22"/>
      <c r="J24" s="19">
        <f aca="true" t="shared" si="8" ref="J24:J31">SUM(K24,N24)</f>
        <v>0</v>
      </c>
      <c r="K24" s="22"/>
      <c r="L24" s="21"/>
      <c r="M24" s="21"/>
      <c r="N24" s="22"/>
      <c r="O24" s="21"/>
      <c r="P24" s="19">
        <f t="shared" si="6"/>
        <v>-489743</v>
      </c>
    </row>
    <row r="25" spans="1:16" s="23" customFormat="1" ht="30.75">
      <c r="A25" s="16"/>
      <c r="B25" s="17" t="s">
        <v>20</v>
      </c>
      <c r="C25" s="17" t="s">
        <v>64</v>
      </c>
      <c r="D25" s="18" t="s">
        <v>21</v>
      </c>
      <c r="E25" s="19">
        <f t="shared" si="7"/>
        <v>-2850132</v>
      </c>
      <c r="F25" s="20">
        <v>-2850132</v>
      </c>
      <c r="G25" s="21">
        <v>-1575071</v>
      </c>
      <c r="H25" s="21">
        <v>-495155</v>
      </c>
      <c r="I25" s="22"/>
      <c r="J25" s="19">
        <f t="shared" si="8"/>
        <v>-151700</v>
      </c>
      <c r="K25" s="22">
        <v>-17500</v>
      </c>
      <c r="L25" s="21"/>
      <c r="M25" s="21"/>
      <c r="N25" s="22">
        <v>-134200</v>
      </c>
      <c r="O25" s="21">
        <v>-134200</v>
      </c>
      <c r="P25" s="19">
        <f t="shared" si="6"/>
        <v>-3001832</v>
      </c>
    </row>
    <row r="26" spans="1:16" s="23" customFormat="1" ht="15">
      <c r="A26" s="16"/>
      <c r="B26" s="17" t="s">
        <v>40</v>
      </c>
      <c r="C26" s="17" t="s">
        <v>66</v>
      </c>
      <c r="D26" s="18" t="s">
        <v>41</v>
      </c>
      <c r="E26" s="19">
        <f t="shared" si="7"/>
        <v>-25047</v>
      </c>
      <c r="F26" s="20">
        <v>-25047</v>
      </c>
      <c r="G26" s="21"/>
      <c r="H26" s="21"/>
      <c r="I26" s="22"/>
      <c r="J26" s="19">
        <f t="shared" si="8"/>
        <v>0</v>
      </c>
      <c r="K26" s="22"/>
      <c r="L26" s="21"/>
      <c r="M26" s="21"/>
      <c r="N26" s="22"/>
      <c r="O26" s="21"/>
      <c r="P26" s="19">
        <f t="shared" si="6"/>
        <v>-25047</v>
      </c>
    </row>
    <row r="27" spans="1:16" s="23" customFormat="1" ht="46.5">
      <c r="A27" s="16"/>
      <c r="B27" s="17" t="s">
        <v>42</v>
      </c>
      <c r="C27" s="17" t="s">
        <v>66</v>
      </c>
      <c r="D27" s="18" t="s">
        <v>43</v>
      </c>
      <c r="E27" s="19">
        <f t="shared" si="7"/>
        <v>-127234</v>
      </c>
      <c r="F27" s="20">
        <v>-127234</v>
      </c>
      <c r="G27" s="21"/>
      <c r="H27" s="21"/>
      <c r="I27" s="22"/>
      <c r="J27" s="19">
        <f t="shared" si="8"/>
        <v>0</v>
      </c>
      <c r="K27" s="22"/>
      <c r="L27" s="21"/>
      <c r="M27" s="21"/>
      <c r="N27" s="22"/>
      <c r="O27" s="21"/>
      <c r="P27" s="19">
        <f t="shared" si="6"/>
        <v>-127234</v>
      </c>
    </row>
    <row r="28" spans="1:16" s="23" customFormat="1" ht="62.25">
      <c r="A28" s="16"/>
      <c r="B28" s="17" t="s">
        <v>44</v>
      </c>
      <c r="C28" s="17" t="s">
        <v>66</v>
      </c>
      <c r="D28" s="18" t="s">
        <v>45</v>
      </c>
      <c r="E28" s="19">
        <f t="shared" si="7"/>
        <v>-11000</v>
      </c>
      <c r="F28" s="20">
        <v>-11000</v>
      </c>
      <c r="G28" s="21"/>
      <c r="H28" s="21"/>
      <c r="I28" s="22"/>
      <c r="J28" s="19">
        <f t="shared" si="8"/>
        <v>0</v>
      </c>
      <c r="K28" s="22"/>
      <c r="L28" s="21"/>
      <c r="M28" s="21"/>
      <c r="N28" s="22"/>
      <c r="O28" s="21"/>
      <c r="P28" s="19">
        <f t="shared" si="6"/>
        <v>-11000</v>
      </c>
    </row>
    <row r="29" spans="1:16" s="23" customFormat="1" ht="46.5">
      <c r="A29" s="16"/>
      <c r="B29" s="17" t="s">
        <v>46</v>
      </c>
      <c r="C29" s="17" t="s">
        <v>66</v>
      </c>
      <c r="D29" s="18" t="s">
        <v>47</v>
      </c>
      <c r="E29" s="19">
        <f t="shared" si="7"/>
        <v>-12000</v>
      </c>
      <c r="F29" s="20">
        <v>-12000</v>
      </c>
      <c r="G29" s="21"/>
      <c r="H29" s="21"/>
      <c r="I29" s="22"/>
      <c r="J29" s="19">
        <f t="shared" si="8"/>
        <v>0</v>
      </c>
      <c r="K29" s="22"/>
      <c r="L29" s="21"/>
      <c r="M29" s="21"/>
      <c r="N29" s="22"/>
      <c r="O29" s="21"/>
      <c r="P29" s="19">
        <f t="shared" si="6"/>
        <v>-12000</v>
      </c>
    </row>
    <row r="30" spans="1:16" s="29" customFormat="1" ht="34.5">
      <c r="A30" s="24"/>
      <c r="B30" s="25" t="s">
        <v>1</v>
      </c>
      <c r="C30" s="25"/>
      <c r="D30" s="26" t="s">
        <v>2</v>
      </c>
      <c r="E30" s="27">
        <f>SUM(F30,I30)</f>
        <v>-13173170</v>
      </c>
      <c r="F30" s="28">
        <f aca="true" t="shared" si="9" ref="F30:O30">SUM(F31,F32)</f>
        <v>-13173170</v>
      </c>
      <c r="G30" s="27">
        <f t="shared" si="9"/>
        <v>-4054694</v>
      </c>
      <c r="H30" s="27">
        <f t="shared" si="9"/>
        <v>-130305</v>
      </c>
      <c r="I30" s="28">
        <f t="shared" si="9"/>
        <v>0</v>
      </c>
      <c r="J30" s="27">
        <f t="shared" si="9"/>
        <v>-120000</v>
      </c>
      <c r="K30" s="28">
        <f t="shared" si="9"/>
        <v>0</v>
      </c>
      <c r="L30" s="27">
        <f t="shared" si="9"/>
        <v>0</v>
      </c>
      <c r="M30" s="27">
        <f t="shared" si="9"/>
        <v>0</v>
      </c>
      <c r="N30" s="28">
        <f t="shared" si="9"/>
        <v>-120000</v>
      </c>
      <c r="O30" s="27">
        <f t="shared" si="9"/>
        <v>-120000</v>
      </c>
      <c r="P30" s="27">
        <f t="shared" si="6"/>
        <v>-13293170</v>
      </c>
    </row>
    <row r="31" spans="1:16" s="23" customFormat="1" ht="15">
      <c r="A31" s="16"/>
      <c r="B31" s="17" t="s">
        <v>36</v>
      </c>
      <c r="C31" s="17" t="s">
        <v>63</v>
      </c>
      <c r="D31" s="18" t="s">
        <v>73</v>
      </c>
      <c r="E31" s="19">
        <f t="shared" si="7"/>
        <v>-478763</v>
      </c>
      <c r="F31" s="20">
        <v>-478763</v>
      </c>
      <c r="G31" s="21">
        <v>-366507</v>
      </c>
      <c r="H31" s="21">
        <v>-18285</v>
      </c>
      <c r="I31" s="22"/>
      <c r="J31" s="19">
        <f t="shared" si="8"/>
        <v>0</v>
      </c>
      <c r="K31" s="20"/>
      <c r="L31" s="21"/>
      <c r="M31" s="21"/>
      <c r="N31" s="22"/>
      <c r="O31" s="21"/>
      <c r="P31" s="19">
        <f t="shared" si="6"/>
        <v>-478763</v>
      </c>
    </row>
    <row r="32" spans="1:16" s="29" customFormat="1" ht="18">
      <c r="A32" s="24"/>
      <c r="B32" s="25" t="s">
        <v>3</v>
      </c>
      <c r="C32" s="25"/>
      <c r="D32" s="26" t="s">
        <v>4</v>
      </c>
      <c r="E32" s="27">
        <f aca="true" t="shared" si="10" ref="E32:E40">SUM(F32,I32)</f>
        <v>-12694407</v>
      </c>
      <c r="F32" s="28">
        <f aca="true" t="shared" si="11" ref="F32:O32">SUM(F33,F34,F35,F36,F37)</f>
        <v>-12694407</v>
      </c>
      <c r="G32" s="27">
        <f t="shared" si="11"/>
        <v>-3688187</v>
      </c>
      <c r="H32" s="27">
        <f t="shared" si="11"/>
        <v>-112020</v>
      </c>
      <c r="I32" s="28">
        <f t="shared" si="11"/>
        <v>0</v>
      </c>
      <c r="J32" s="27">
        <f t="shared" si="11"/>
        <v>-120000</v>
      </c>
      <c r="K32" s="28">
        <f t="shared" si="11"/>
        <v>0</v>
      </c>
      <c r="L32" s="27">
        <f t="shared" si="11"/>
        <v>0</v>
      </c>
      <c r="M32" s="27">
        <f t="shared" si="11"/>
        <v>0</v>
      </c>
      <c r="N32" s="28">
        <f t="shared" si="11"/>
        <v>-120000</v>
      </c>
      <c r="O32" s="27">
        <f t="shared" si="11"/>
        <v>-120000</v>
      </c>
      <c r="P32" s="27">
        <f aca="true" t="shared" si="12" ref="P32:P40">SUM(E32,J32)</f>
        <v>-12814407</v>
      </c>
    </row>
    <row r="33" spans="1:16" s="23" customFormat="1" ht="15">
      <c r="A33" s="16"/>
      <c r="B33" s="17">
        <v>130102</v>
      </c>
      <c r="C33" s="17" t="s">
        <v>65</v>
      </c>
      <c r="D33" s="18" t="s">
        <v>5</v>
      </c>
      <c r="E33" s="19">
        <f t="shared" si="10"/>
        <v>-196000</v>
      </c>
      <c r="F33" s="20">
        <v>-196000</v>
      </c>
      <c r="G33" s="21"/>
      <c r="H33" s="21"/>
      <c r="I33" s="22"/>
      <c r="J33" s="19">
        <f aca="true" t="shared" si="13" ref="J33:J40">SUM(K33,N33)</f>
        <v>0</v>
      </c>
      <c r="K33" s="22"/>
      <c r="L33" s="21"/>
      <c r="M33" s="21"/>
      <c r="N33" s="22"/>
      <c r="O33" s="21"/>
      <c r="P33" s="19">
        <f t="shared" si="12"/>
        <v>-196000</v>
      </c>
    </row>
    <row r="34" spans="1:16" s="23" customFormat="1" ht="30.75">
      <c r="A34" s="16"/>
      <c r="B34" s="17">
        <v>130107</v>
      </c>
      <c r="C34" s="17" t="s">
        <v>65</v>
      </c>
      <c r="D34" s="18" t="s">
        <v>38</v>
      </c>
      <c r="E34" s="19">
        <f t="shared" si="10"/>
        <v>-5605126</v>
      </c>
      <c r="F34" s="20">
        <v>-5605126</v>
      </c>
      <c r="G34" s="21">
        <v>-3484938</v>
      </c>
      <c r="H34" s="21">
        <v>-100102</v>
      </c>
      <c r="I34" s="22"/>
      <c r="J34" s="19">
        <f t="shared" si="13"/>
        <v>0</v>
      </c>
      <c r="K34" s="22"/>
      <c r="L34" s="21"/>
      <c r="M34" s="21"/>
      <c r="N34" s="22"/>
      <c r="O34" s="21"/>
      <c r="P34" s="19">
        <f t="shared" si="12"/>
        <v>-5605126</v>
      </c>
    </row>
    <row r="35" spans="1:16" s="23" customFormat="1" ht="18.75" customHeight="1">
      <c r="A35" s="16"/>
      <c r="B35" s="17">
        <v>130112</v>
      </c>
      <c r="C35" s="17" t="s">
        <v>65</v>
      </c>
      <c r="D35" s="18" t="s">
        <v>18</v>
      </c>
      <c r="E35" s="19">
        <f t="shared" si="10"/>
        <v>-2003819</v>
      </c>
      <c r="F35" s="20">
        <v>-2003819</v>
      </c>
      <c r="G35" s="21"/>
      <c r="H35" s="21"/>
      <c r="I35" s="22"/>
      <c r="J35" s="19">
        <f t="shared" si="13"/>
        <v>0</v>
      </c>
      <c r="K35" s="22"/>
      <c r="L35" s="21"/>
      <c r="M35" s="21"/>
      <c r="N35" s="22"/>
      <c r="O35" s="21"/>
      <c r="P35" s="19">
        <f t="shared" si="12"/>
        <v>-2003819</v>
      </c>
    </row>
    <row r="36" spans="1:16" s="23" customFormat="1" ht="30.75">
      <c r="A36" s="16"/>
      <c r="B36" s="17" t="s">
        <v>6</v>
      </c>
      <c r="C36" s="17" t="s">
        <v>65</v>
      </c>
      <c r="D36" s="18" t="s">
        <v>48</v>
      </c>
      <c r="E36" s="19">
        <f t="shared" si="10"/>
        <v>-340634</v>
      </c>
      <c r="F36" s="20">
        <v>-340634</v>
      </c>
      <c r="G36" s="21">
        <v>-203249</v>
      </c>
      <c r="H36" s="21">
        <v>-11918</v>
      </c>
      <c r="I36" s="22"/>
      <c r="J36" s="19">
        <f t="shared" si="13"/>
        <v>0</v>
      </c>
      <c r="K36" s="22"/>
      <c r="L36" s="21"/>
      <c r="M36" s="21"/>
      <c r="N36" s="22"/>
      <c r="O36" s="21"/>
      <c r="P36" s="19">
        <f t="shared" si="12"/>
        <v>-340634</v>
      </c>
    </row>
    <row r="37" spans="1:16" s="23" customFormat="1" ht="62.25">
      <c r="A37" s="16"/>
      <c r="B37" s="17">
        <v>130203</v>
      </c>
      <c r="C37" s="17" t="s">
        <v>65</v>
      </c>
      <c r="D37" s="18" t="s">
        <v>49</v>
      </c>
      <c r="E37" s="19">
        <f t="shared" si="10"/>
        <v>-4548828</v>
      </c>
      <c r="F37" s="20">
        <v>-4548828</v>
      </c>
      <c r="G37" s="21"/>
      <c r="H37" s="21"/>
      <c r="I37" s="22"/>
      <c r="J37" s="19">
        <f t="shared" si="13"/>
        <v>-120000</v>
      </c>
      <c r="K37" s="22"/>
      <c r="L37" s="21"/>
      <c r="M37" s="21"/>
      <c r="N37" s="22">
        <v>-120000</v>
      </c>
      <c r="O37" s="22">
        <v>-120000</v>
      </c>
      <c r="P37" s="19">
        <f t="shared" si="12"/>
        <v>-4668828</v>
      </c>
    </row>
    <row r="38" spans="1:16" s="29" customFormat="1" ht="18">
      <c r="A38" s="24"/>
      <c r="B38" s="25" t="s">
        <v>7</v>
      </c>
      <c r="C38" s="25"/>
      <c r="D38" s="26"/>
      <c r="E38" s="27"/>
      <c r="F38" s="28"/>
      <c r="G38" s="27"/>
      <c r="H38" s="27"/>
      <c r="I38" s="28"/>
      <c r="J38" s="27"/>
      <c r="K38" s="28"/>
      <c r="L38" s="27"/>
      <c r="M38" s="27"/>
      <c r="N38" s="28"/>
      <c r="O38" s="27"/>
      <c r="P38" s="27"/>
    </row>
    <row r="39" spans="1:16" s="29" customFormat="1" ht="34.5">
      <c r="A39" s="24"/>
      <c r="B39" s="25" t="s">
        <v>51</v>
      </c>
      <c r="C39" s="25"/>
      <c r="D39" s="26" t="s">
        <v>77</v>
      </c>
      <c r="E39" s="27">
        <f t="shared" si="10"/>
        <v>558937.05</v>
      </c>
      <c r="F39" s="28">
        <f>SUM(F40,F42,F48,F49)</f>
        <v>558937.05</v>
      </c>
      <c r="G39" s="27">
        <f>SUM(G40,G42,G48,G49)</f>
        <v>117319</v>
      </c>
      <c r="H39" s="27">
        <f>SUM(H40,H42,H48,H49)</f>
        <v>0</v>
      </c>
      <c r="I39" s="28">
        <f>SUM(I40,I42,I48,I49)</f>
        <v>0</v>
      </c>
      <c r="J39" s="27">
        <f t="shared" si="13"/>
        <v>0</v>
      </c>
      <c r="K39" s="28">
        <f>SUM(K40,K42,K48,K49)</f>
        <v>0</v>
      </c>
      <c r="L39" s="27">
        <f>SUM(L40,L42,L48,L49)</f>
        <v>0</v>
      </c>
      <c r="M39" s="27">
        <f>SUM(M40,M42,M48,M49)</f>
        <v>0</v>
      </c>
      <c r="N39" s="28">
        <f>SUM(N40,N42,N48,N49)</f>
        <v>0</v>
      </c>
      <c r="O39" s="27">
        <f>SUM(O40,O42,O48,O49)</f>
        <v>0</v>
      </c>
      <c r="P39" s="27">
        <f t="shared" si="12"/>
        <v>558937.05</v>
      </c>
    </row>
    <row r="40" spans="1:16" s="23" customFormat="1" ht="15">
      <c r="A40" s="16"/>
      <c r="B40" s="17" t="s">
        <v>36</v>
      </c>
      <c r="C40" s="17" t="s">
        <v>63</v>
      </c>
      <c r="D40" s="18" t="s">
        <v>73</v>
      </c>
      <c r="E40" s="19">
        <f t="shared" si="10"/>
        <v>148849</v>
      </c>
      <c r="F40" s="20">
        <v>148849</v>
      </c>
      <c r="G40" s="21">
        <v>117319</v>
      </c>
      <c r="H40" s="21"/>
      <c r="I40" s="22"/>
      <c r="J40" s="19">
        <f t="shared" si="13"/>
        <v>0</v>
      </c>
      <c r="K40" s="22"/>
      <c r="L40" s="21"/>
      <c r="M40" s="21"/>
      <c r="N40" s="22"/>
      <c r="O40" s="21"/>
      <c r="P40" s="19">
        <f t="shared" si="12"/>
        <v>148849</v>
      </c>
    </row>
    <row r="41" spans="1:16" s="23" customFormat="1" ht="15">
      <c r="A41" s="16"/>
      <c r="B41" s="54" t="s">
        <v>7</v>
      </c>
      <c r="C41" s="17"/>
      <c r="D41" s="18"/>
      <c r="E41" s="19"/>
      <c r="F41" s="20"/>
      <c r="G41" s="21"/>
      <c r="H41" s="21"/>
      <c r="I41" s="22"/>
      <c r="J41" s="19"/>
      <c r="K41" s="22"/>
      <c r="L41" s="21"/>
      <c r="M41" s="21"/>
      <c r="N41" s="22"/>
      <c r="O41" s="21"/>
      <c r="P41" s="19"/>
    </row>
    <row r="42" spans="1:16" s="29" customFormat="1" ht="18" hidden="1">
      <c r="A42" s="24"/>
      <c r="B42" s="25" t="s">
        <v>52</v>
      </c>
      <c r="C42" s="25"/>
      <c r="D42" s="26" t="s">
        <v>53</v>
      </c>
      <c r="E42" s="27">
        <f aca="true" t="shared" si="14" ref="E42:E58">SUM(F42,I42)</f>
        <v>0</v>
      </c>
      <c r="F42" s="28">
        <f>SUM(F43,F44,F45,F46,F47)</f>
        <v>0</v>
      </c>
      <c r="G42" s="27">
        <f>SUM(G43,G44,G45,G46,G47)</f>
        <v>0</v>
      </c>
      <c r="H42" s="27">
        <f>SUM(H43,H44,H45,H46,H47)</f>
        <v>0</v>
      </c>
      <c r="I42" s="28">
        <f>SUM(I43,I44,I45,I46,I47)</f>
        <v>0</v>
      </c>
      <c r="J42" s="27">
        <f aca="true" t="shared" si="15" ref="J42:J57">SUM(K42,N42)</f>
        <v>0</v>
      </c>
      <c r="K42" s="28">
        <f>SUM(K43,K44,K45,K46,K47)</f>
        <v>0</v>
      </c>
      <c r="L42" s="27">
        <f>SUM(L43,L44,L45,L46,L47)</f>
        <v>0</v>
      </c>
      <c r="M42" s="27">
        <f>SUM(M43,M44,M45,M46,M47)</f>
        <v>0</v>
      </c>
      <c r="N42" s="28">
        <f>SUM(N43,N44,N45,N46,N47)</f>
        <v>0</v>
      </c>
      <c r="O42" s="27">
        <f>SUM(O43,O44,O45,O46,O47)</f>
        <v>0</v>
      </c>
      <c r="P42" s="27">
        <f aca="true" t="shared" si="16" ref="P42:P58">SUM(E42,J42)</f>
        <v>0</v>
      </c>
    </row>
    <row r="43" spans="1:16" s="23" customFormat="1" ht="30.75" hidden="1">
      <c r="A43" s="16"/>
      <c r="B43" s="17">
        <v>110103</v>
      </c>
      <c r="C43" s="17" t="s">
        <v>67</v>
      </c>
      <c r="D43" s="18" t="s">
        <v>54</v>
      </c>
      <c r="E43" s="19">
        <f t="shared" si="14"/>
        <v>0</v>
      </c>
      <c r="F43" s="20"/>
      <c r="G43" s="21"/>
      <c r="H43" s="21"/>
      <c r="I43" s="22"/>
      <c r="J43" s="19">
        <f t="shared" si="15"/>
        <v>0</v>
      </c>
      <c r="K43" s="22"/>
      <c r="L43" s="21"/>
      <c r="M43" s="21"/>
      <c r="N43" s="22"/>
      <c r="O43" s="30"/>
      <c r="P43" s="19">
        <f t="shared" si="16"/>
        <v>0</v>
      </c>
    </row>
    <row r="44" spans="1:16" s="23" customFormat="1" ht="15" hidden="1">
      <c r="A44" s="16"/>
      <c r="B44" s="17">
        <v>110201</v>
      </c>
      <c r="C44" s="17" t="s">
        <v>72</v>
      </c>
      <c r="D44" s="18" t="s">
        <v>55</v>
      </c>
      <c r="E44" s="19">
        <f t="shared" si="14"/>
        <v>0</v>
      </c>
      <c r="F44" s="20"/>
      <c r="G44" s="21"/>
      <c r="H44" s="21"/>
      <c r="I44" s="22"/>
      <c r="J44" s="19">
        <f t="shared" si="15"/>
        <v>0</v>
      </c>
      <c r="K44" s="22"/>
      <c r="L44" s="21"/>
      <c r="M44" s="21"/>
      <c r="N44" s="22"/>
      <c r="O44" s="30"/>
      <c r="P44" s="19">
        <f t="shared" si="16"/>
        <v>0</v>
      </c>
    </row>
    <row r="45" spans="1:16" s="23" customFormat="1" ht="30.75" hidden="1">
      <c r="A45" s="16"/>
      <c r="B45" s="17" t="s">
        <v>56</v>
      </c>
      <c r="C45" s="17" t="s">
        <v>68</v>
      </c>
      <c r="D45" s="18" t="s">
        <v>57</v>
      </c>
      <c r="E45" s="19">
        <f t="shared" si="14"/>
        <v>0</v>
      </c>
      <c r="F45" s="20"/>
      <c r="G45" s="21"/>
      <c r="H45" s="21"/>
      <c r="I45" s="22"/>
      <c r="J45" s="19">
        <f>SUM(K45,N45)</f>
        <v>0</v>
      </c>
      <c r="K45" s="22"/>
      <c r="L45" s="21"/>
      <c r="M45" s="21"/>
      <c r="N45" s="22"/>
      <c r="O45" s="30"/>
      <c r="P45" s="19">
        <f t="shared" si="16"/>
        <v>0</v>
      </c>
    </row>
    <row r="46" spans="1:16" s="23" customFormat="1" ht="15" hidden="1">
      <c r="A46" s="16"/>
      <c r="B46" s="17">
        <v>110205</v>
      </c>
      <c r="C46" s="17" t="s">
        <v>64</v>
      </c>
      <c r="D46" s="18" t="s">
        <v>58</v>
      </c>
      <c r="E46" s="19">
        <f t="shared" si="14"/>
        <v>0</v>
      </c>
      <c r="F46" s="20"/>
      <c r="G46" s="21"/>
      <c r="H46" s="21"/>
      <c r="I46" s="22"/>
      <c r="J46" s="19">
        <f t="shared" si="15"/>
        <v>0</v>
      </c>
      <c r="K46" s="22"/>
      <c r="L46" s="21"/>
      <c r="M46" s="21"/>
      <c r="N46" s="22"/>
      <c r="O46" s="30"/>
      <c r="P46" s="19">
        <f t="shared" si="16"/>
        <v>0</v>
      </c>
    </row>
    <row r="47" spans="1:16" s="23" customFormat="1" ht="46.5" hidden="1">
      <c r="A47" s="16"/>
      <c r="B47" s="17">
        <v>110502</v>
      </c>
      <c r="C47" s="17" t="s">
        <v>69</v>
      </c>
      <c r="D47" s="18" t="s">
        <v>59</v>
      </c>
      <c r="E47" s="19">
        <f t="shared" si="14"/>
        <v>0</v>
      </c>
      <c r="F47" s="20"/>
      <c r="G47" s="21"/>
      <c r="H47" s="21"/>
      <c r="I47" s="22"/>
      <c r="J47" s="19">
        <f t="shared" si="15"/>
        <v>0</v>
      </c>
      <c r="K47" s="22"/>
      <c r="L47" s="21"/>
      <c r="M47" s="21"/>
      <c r="N47" s="22"/>
      <c r="O47" s="21"/>
      <c r="P47" s="19">
        <f t="shared" si="16"/>
        <v>0</v>
      </c>
    </row>
    <row r="48" spans="1:16" s="36" customFormat="1" ht="15" hidden="1">
      <c r="A48" s="31"/>
      <c r="B48" s="32" t="s">
        <v>13</v>
      </c>
      <c r="C48" s="32" t="s">
        <v>14</v>
      </c>
      <c r="D48" s="33" t="s">
        <v>75</v>
      </c>
      <c r="E48" s="19">
        <f t="shared" si="14"/>
        <v>0</v>
      </c>
      <c r="F48" s="34"/>
      <c r="G48" s="30"/>
      <c r="H48" s="30"/>
      <c r="I48" s="35"/>
      <c r="J48" s="19">
        <f t="shared" si="15"/>
        <v>0</v>
      </c>
      <c r="K48" s="35"/>
      <c r="L48" s="30"/>
      <c r="M48" s="30"/>
      <c r="N48" s="35"/>
      <c r="O48" s="30"/>
      <c r="P48" s="19">
        <f t="shared" si="16"/>
        <v>0</v>
      </c>
    </row>
    <row r="49" spans="1:16" s="36" customFormat="1" ht="15">
      <c r="A49" s="31"/>
      <c r="B49" s="32" t="s">
        <v>25</v>
      </c>
      <c r="C49" s="32" t="s">
        <v>71</v>
      </c>
      <c r="D49" s="33" t="s">
        <v>18</v>
      </c>
      <c r="E49" s="19">
        <f t="shared" si="14"/>
        <v>410088.05000000005</v>
      </c>
      <c r="F49" s="34">
        <f>+F51</f>
        <v>410088.05000000005</v>
      </c>
      <c r="G49" s="30"/>
      <c r="H49" s="30"/>
      <c r="I49" s="35"/>
      <c r="J49" s="19">
        <f t="shared" si="15"/>
        <v>0</v>
      </c>
      <c r="K49" s="35"/>
      <c r="L49" s="30"/>
      <c r="M49" s="30"/>
      <c r="N49" s="35"/>
      <c r="O49" s="30"/>
      <c r="P49" s="19">
        <f t="shared" si="16"/>
        <v>410088.05000000005</v>
      </c>
    </row>
    <row r="50" spans="1:16" s="39" customFormat="1" ht="15">
      <c r="A50" s="37"/>
      <c r="B50" s="17"/>
      <c r="C50" s="17"/>
      <c r="D50" s="38" t="s">
        <v>74</v>
      </c>
      <c r="E50" s="19"/>
      <c r="F50" s="20"/>
      <c r="G50" s="21"/>
      <c r="H50" s="21"/>
      <c r="I50" s="22"/>
      <c r="J50" s="19"/>
      <c r="K50" s="22"/>
      <c r="L50" s="22"/>
      <c r="M50" s="22"/>
      <c r="N50" s="22"/>
      <c r="O50" s="22"/>
      <c r="P50" s="19"/>
    </row>
    <row r="51" spans="1:16" s="39" customFormat="1" ht="52.5">
      <c r="A51" s="37"/>
      <c r="B51" s="17"/>
      <c r="C51" s="17"/>
      <c r="D51" s="43" t="s">
        <v>79</v>
      </c>
      <c r="E51" s="40">
        <f>SUM(F51,I51)</f>
        <v>410088.05000000005</v>
      </c>
      <c r="F51" s="41">
        <f>120787.65+289300.4</f>
        <v>410088.05000000005</v>
      </c>
      <c r="G51" s="21"/>
      <c r="H51" s="21"/>
      <c r="I51" s="22"/>
      <c r="J51" s="19">
        <f>SUM(K51,N51)</f>
        <v>0</v>
      </c>
      <c r="K51" s="22"/>
      <c r="L51" s="22"/>
      <c r="M51" s="22"/>
      <c r="N51" s="22"/>
      <c r="O51" s="22"/>
      <c r="P51" s="19">
        <f>SUM(E51,J51)</f>
        <v>410088.05000000005</v>
      </c>
    </row>
    <row r="52" spans="1:16" s="29" customFormat="1" ht="37.5" customHeight="1">
      <c r="A52" s="24"/>
      <c r="B52" s="25" t="s">
        <v>60</v>
      </c>
      <c r="C52" s="25"/>
      <c r="D52" s="26" t="s">
        <v>78</v>
      </c>
      <c r="E52" s="27">
        <f t="shared" si="14"/>
        <v>-654171.81</v>
      </c>
      <c r="F52" s="28">
        <f>SUM(F53,F54)</f>
        <v>-654171.81</v>
      </c>
      <c r="G52" s="27">
        <f>SUM(G53,G54)</f>
        <v>-117319</v>
      </c>
      <c r="H52" s="27">
        <f>SUM(H53,H54)</f>
        <v>0</v>
      </c>
      <c r="I52" s="28">
        <f>SUM(I53,I54)</f>
        <v>0</v>
      </c>
      <c r="J52" s="27">
        <f t="shared" si="15"/>
        <v>0</v>
      </c>
      <c r="K52" s="28">
        <f>SUM(K53,K54)</f>
        <v>0</v>
      </c>
      <c r="L52" s="27">
        <f>SUM(L53,L54)</f>
        <v>0</v>
      </c>
      <c r="M52" s="27">
        <f>SUM(M53,M54)</f>
        <v>0</v>
      </c>
      <c r="N52" s="28">
        <f>SUM(N53,N54)</f>
        <v>0</v>
      </c>
      <c r="O52" s="27">
        <f>SUM(O53,O54)</f>
        <v>0</v>
      </c>
      <c r="P52" s="27">
        <f t="shared" si="16"/>
        <v>-654171.81</v>
      </c>
    </row>
    <row r="53" spans="1:16" s="23" customFormat="1" ht="15">
      <c r="A53" s="16"/>
      <c r="B53" s="17" t="s">
        <v>36</v>
      </c>
      <c r="C53" s="17" t="s">
        <v>63</v>
      </c>
      <c r="D53" s="18" t="s">
        <v>73</v>
      </c>
      <c r="E53" s="19">
        <f t="shared" si="14"/>
        <v>-148849</v>
      </c>
      <c r="F53" s="20">
        <v>-148849</v>
      </c>
      <c r="G53" s="21">
        <v>-117319</v>
      </c>
      <c r="H53" s="21"/>
      <c r="I53" s="22"/>
      <c r="J53" s="19">
        <f t="shared" si="15"/>
        <v>0</v>
      </c>
      <c r="K53" s="22"/>
      <c r="L53" s="22"/>
      <c r="M53" s="22"/>
      <c r="N53" s="35"/>
      <c r="O53" s="30"/>
      <c r="P53" s="19">
        <f t="shared" si="16"/>
        <v>-148849</v>
      </c>
    </row>
    <row r="54" spans="1:16" s="23" customFormat="1" ht="15">
      <c r="A54" s="16"/>
      <c r="B54" s="17" t="s">
        <v>25</v>
      </c>
      <c r="C54" s="32" t="s">
        <v>71</v>
      </c>
      <c r="D54" s="18" t="s">
        <v>18</v>
      </c>
      <c r="E54" s="19">
        <f>SUM(F54,I54)</f>
        <v>-505322.81</v>
      </c>
      <c r="F54" s="20">
        <f>-505322.81</f>
        <v>-505322.81</v>
      </c>
      <c r="G54" s="21"/>
      <c r="H54" s="21"/>
      <c r="I54" s="22"/>
      <c r="J54" s="19">
        <f t="shared" si="15"/>
        <v>0</v>
      </c>
      <c r="K54" s="22"/>
      <c r="L54" s="22"/>
      <c r="M54" s="22"/>
      <c r="N54" s="22"/>
      <c r="O54" s="22"/>
      <c r="P54" s="19">
        <f t="shared" si="16"/>
        <v>-505322.81</v>
      </c>
    </row>
    <row r="55" spans="1:16" s="39" customFormat="1" ht="15">
      <c r="A55" s="37"/>
      <c r="B55" s="17"/>
      <c r="C55" s="17"/>
      <c r="D55" s="38" t="s">
        <v>74</v>
      </c>
      <c r="E55" s="19"/>
      <c r="F55" s="20"/>
      <c r="G55" s="21"/>
      <c r="H55" s="21"/>
      <c r="I55" s="22"/>
      <c r="J55" s="19"/>
      <c r="K55" s="22"/>
      <c r="L55" s="22"/>
      <c r="M55" s="22"/>
      <c r="N55" s="22"/>
      <c r="O55" s="22"/>
      <c r="P55" s="19"/>
    </row>
    <row r="56" spans="1:16" s="39" customFormat="1" ht="39">
      <c r="A56" s="37"/>
      <c r="B56" s="17"/>
      <c r="C56" s="17"/>
      <c r="D56" s="42" t="s">
        <v>50</v>
      </c>
      <c r="E56" s="19">
        <f t="shared" si="14"/>
        <v>-617.2</v>
      </c>
      <c r="F56" s="20">
        <v>-617.2</v>
      </c>
      <c r="G56" s="21"/>
      <c r="H56" s="21"/>
      <c r="I56" s="22"/>
      <c r="J56" s="19">
        <f t="shared" si="15"/>
        <v>0</v>
      </c>
      <c r="K56" s="22"/>
      <c r="L56" s="22"/>
      <c r="M56" s="22"/>
      <c r="N56" s="22"/>
      <c r="O56" s="22"/>
      <c r="P56" s="19">
        <f t="shared" si="16"/>
        <v>-617.2</v>
      </c>
    </row>
    <row r="57" spans="1:16" s="39" customFormat="1" ht="52.5">
      <c r="A57" s="37"/>
      <c r="B57" s="17"/>
      <c r="C57" s="17"/>
      <c r="D57" s="43" t="s">
        <v>79</v>
      </c>
      <c r="E57" s="40">
        <f t="shared" si="14"/>
        <v>-505322.81000000006</v>
      </c>
      <c r="F57" s="41">
        <f>-F51-F64</f>
        <v>-505322.81000000006</v>
      </c>
      <c r="G57" s="21"/>
      <c r="H57" s="21"/>
      <c r="I57" s="22"/>
      <c r="J57" s="19">
        <f t="shared" si="15"/>
        <v>0</v>
      </c>
      <c r="K57" s="22"/>
      <c r="L57" s="22"/>
      <c r="M57" s="22"/>
      <c r="N57" s="22"/>
      <c r="O57" s="22"/>
      <c r="P57" s="19">
        <f t="shared" si="16"/>
        <v>-505322.81000000006</v>
      </c>
    </row>
    <row r="58" spans="1:16" s="39" customFormat="1" ht="52.5" hidden="1">
      <c r="A58" s="37"/>
      <c r="B58" s="17"/>
      <c r="C58" s="17"/>
      <c r="D58" s="43" t="s">
        <v>19</v>
      </c>
      <c r="E58" s="40">
        <f t="shared" si="14"/>
        <v>0</v>
      </c>
      <c r="F58" s="41"/>
      <c r="G58" s="21"/>
      <c r="H58" s="21"/>
      <c r="I58" s="22"/>
      <c r="J58" s="19"/>
      <c r="K58" s="22"/>
      <c r="L58" s="22"/>
      <c r="M58" s="22"/>
      <c r="N58" s="22"/>
      <c r="O58" s="22"/>
      <c r="P58" s="19">
        <f t="shared" si="16"/>
        <v>0</v>
      </c>
    </row>
    <row r="59" spans="1:16" s="29" customFormat="1" ht="18">
      <c r="A59" s="24"/>
      <c r="B59" s="25" t="s">
        <v>7</v>
      </c>
      <c r="C59" s="25"/>
      <c r="D59" s="26"/>
      <c r="E59" s="27"/>
      <c r="F59" s="28"/>
      <c r="G59" s="27"/>
      <c r="H59" s="27"/>
      <c r="I59" s="28"/>
      <c r="J59" s="27"/>
      <c r="K59" s="28"/>
      <c r="L59" s="27"/>
      <c r="M59" s="27"/>
      <c r="N59" s="28"/>
      <c r="O59" s="27"/>
      <c r="P59" s="27"/>
    </row>
    <row r="60" spans="1:16" s="29" customFormat="1" ht="34.5">
      <c r="A60" s="24"/>
      <c r="B60" s="25" t="s">
        <v>22</v>
      </c>
      <c r="C60" s="25"/>
      <c r="D60" s="26" t="s">
        <v>23</v>
      </c>
      <c r="E60" s="27">
        <f>SUM(F60,I60)</f>
        <v>95234.76</v>
      </c>
      <c r="F60" s="28">
        <f>SUM(F62,F63,F64)</f>
        <v>95234.76</v>
      </c>
      <c r="G60" s="27">
        <f>SUM(G62,G63,G64)</f>
        <v>0</v>
      </c>
      <c r="H60" s="27">
        <f>SUM(H62,H63,H64)</f>
        <v>0</v>
      </c>
      <c r="I60" s="28">
        <f>SUM(I62,I63)</f>
        <v>0</v>
      </c>
      <c r="J60" s="27">
        <f>SUM(K60,N60)</f>
        <v>0</v>
      </c>
      <c r="K60" s="28">
        <f>SUM(K62,K63)</f>
        <v>0</v>
      </c>
      <c r="L60" s="27">
        <f>SUM(L62,L63)</f>
        <v>0</v>
      </c>
      <c r="M60" s="27">
        <f>SUM(M62,M63)</f>
        <v>0</v>
      </c>
      <c r="N60" s="28">
        <f>SUM(N62,N63)</f>
        <v>0</v>
      </c>
      <c r="O60" s="27">
        <f>SUM(O62,O63)</f>
        <v>0</v>
      </c>
      <c r="P60" s="27">
        <f>SUM(E60,J60)</f>
        <v>95234.76</v>
      </c>
    </row>
    <row r="61" spans="1:16" s="29" customFormat="1" ht="18">
      <c r="A61" s="24"/>
      <c r="B61" s="25" t="s">
        <v>7</v>
      </c>
      <c r="C61" s="25"/>
      <c r="D61" s="26"/>
      <c r="E61" s="27"/>
      <c r="F61" s="28"/>
      <c r="G61" s="27"/>
      <c r="H61" s="27"/>
      <c r="I61" s="28"/>
      <c r="J61" s="27"/>
      <c r="K61" s="28"/>
      <c r="L61" s="27"/>
      <c r="M61" s="27"/>
      <c r="N61" s="28"/>
      <c r="O61" s="27"/>
      <c r="P61" s="27"/>
    </row>
    <row r="62" spans="1:16" s="23" customFormat="1" ht="15" hidden="1">
      <c r="A62" s="16"/>
      <c r="B62" s="17" t="s">
        <v>36</v>
      </c>
      <c r="C62" s="17" t="s">
        <v>63</v>
      </c>
      <c r="D62" s="18" t="s">
        <v>73</v>
      </c>
      <c r="E62" s="19">
        <f>SUM(F62,I62)</f>
        <v>0</v>
      </c>
      <c r="F62" s="20"/>
      <c r="G62" s="21"/>
      <c r="H62" s="21"/>
      <c r="I62" s="22"/>
      <c r="J62" s="19">
        <f>SUM(K62,N62)</f>
        <v>0</v>
      </c>
      <c r="K62" s="22"/>
      <c r="L62" s="21"/>
      <c r="M62" s="21"/>
      <c r="N62" s="22"/>
      <c r="O62" s="21"/>
      <c r="P62" s="19">
        <f>SUM(E62,J62)</f>
        <v>0</v>
      </c>
    </row>
    <row r="63" spans="1:16" s="23" customFormat="1" ht="56.25" customHeight="1" hidden="1">
      <c r="A63" s="16"/>
      <c r="B63" s="17" t="s">
        <v>24</v>
      </c>
      <c r="C63" s="17" t="s">
        <v>70</v>
      </c>
      <c r="D63" s="18" t="s">
        <v>76</v>
      </c>
      <c r="E63" s="19">
        <f>SUM(F63,I63)</f>
        <v>0</v>
      </c>
      <c r="F63" s="34"/>
      <c r="G63" s="21"/>
      <c r="H63" s="21"/>
      <c r="I63" s="22"/>
      <c r="J63" s="19">
        <f>SUM(K63,N63)</f>
        <v>0</v>
      </c>
      <c r="K63" s="22"/>
      <c r="L63" s="21"/>
      <c r="M63" s="21"/>
      <c r="N63" s="22"/>
      <c r="O63" s="21"/>
      <c r="P63" s="19">
        <f>SUM(E63,J63)</f>
        <v>0</v>
      </c>
    </row>
    <row r="64" spans="1:16" s="23" customFormat="1" ht="37.5" customHeight="1">
      <c r="A64" s="16"/>
      <c r="B64" s="17" t="s">
        <v>25</v>
      </c>
      <c r="C64" s="17" t="s">
        <v>71</v>
      </c>
      <c r="D64" s="18" t="s">
        <v>18</v>
      </c>
      <c r="E64" s="19">
        <f>SUM(F64,I64)</f>
        <v>95234.76</v>
      </c>
      <c r="F64" s="34">
        <f>69405+25829.76</f>
        <v>95234.76</v>
      </c>
      <c r="G64" s="21"/>
      <c r="H64" s="21"/>
      <c r="I64" s="22"/>
      <c r="J64" s="19">
        <f>SUM(K64,N64)</f>
        <v>0</v>
      </c>
      <c r="K64" s="22"/>
      <c r="L64" s="21"/>
      <c r="M64" s="21"/>
      <c r="N64" s="22"/>
      <c r="O64" s="21"/>
      <c r="P64" s="19">
        <f>SUM(E64,J64)</f>
        <v>95234.76</v>
      </c>
    </row>
    <row r="65" spans="1:16" s="29" customFormat="1" ht="23.25" customHeight="1">
      <c r="A65" s="24"/>
      <c r="B65" s="25" t="s">
        <v>7</v>
      </c>
      <c r="C65" s="25"/>
      <c r="D65" s="26"/>
      <c r="E65" s="19"/>
      <c r="F65" s="28"/>
      <c r="G65" s="27"/>
      <c r="H65" s="27"/>
      <c r="I65" s="28"/>
      <c r="J65" s="27"/>
      <c r="K65" s="28"/>
      <c r="L65" s="27"/>
      <c r="M65" s="27"/>
      <c r="N65" s="28"/>
      <c r="O65" s="27"/>
      <c r="P65" s="27"/>
    </row>
    <row r="66" spans="1:16" s="48" customFormat="1" ht="18">
      <c r="A66" s="44"/>
      <c r="B66" s="45"/>
      <c r="C66" s="45"/>
      <c r="D66" s="46" t="s">
        <v>62</v>
      </c>
      <c r="E66" s="27">
        <f>SUM(F66,I66)</f>
        <v>0</v>
      </c>
      <c r="F66" s="28">
        <f>F23+F30+F39+F52+F60+F10</f>
        <v>0</v>
      </c>
      <c r="G66" s="27">
        <f>G23+G30+G39+G52+G60+G10</f>
        <v>0</v>
      </c>
      <c r="H66" s="27">
        <f>H23+H30+H39+H52+H60+H10</f>
        <v>0</v>
      </c>
      <c r="I66" s="28">
        <f>I23+I30+I39+I52+I60+I10</f>
        <v>0</v>
      </c>
      <c r="J66" s="27">
        <f>SUM(K66,N66)</f>
        <v>0</v>
      </c>
      <c r="K66" s="28">
        <f>K23+K30+K39+K52+K60+K10</f>
        <v>0</v>
      </c>
      <c r="L66" s="27">
        <f>L23+L30+L39+L52+L60+L10</f>
        <v>0</v>
      </c>
      <c r="M66" s="27">
        <f>M23+M30+M39+M52+M60+M10</f>
        <v>0</v>
      </c>
      <c r="N66" s="28">
        <f>N23+N30+N39+N52+N60+N10</f>
        <v>0</v>
      </c>
      <c r="O66" s="27">
        <f>O23+O30+O39+O52+O60+O10</f>
        <v>0</v>
      </c>
      <c r="P66" s="47">
        <f>SUM(E66,J66)</f>
        <v>0</v>
      </c>
    </row>
    <row r="67" spans="1:16" s="50" customFormat="1" ht="81" customHeight="1">
      <c r="A67" s="71" t="s">
        <v>11</v>
      </c>
      <c r="B67" s="71"/>
      <c r="C67" s="71"/>
      <c r="D67" s="71"/>
      <c r="E67" s="49"/>
      <c r="F67" s="49"/>
      <c r="N67" s="68" t="s">
        <v>12</v>
      </c>
      <c r="O67" s="68"/>
      <c r="P67" s="68"/>
    </row>
  </sheetData>
  <sheetProtection/>
  <autoFilter ref="A8:P67"/>
  <mergeCells count="25">
    <mergeCell ref="C5:C8"/>
    <mergeCell ref="D5:D8"/>
    <mergeCell ref="E6:E8"/>
    <mergeCell ref="K6:K8"/>
    <mergeCell ref="L6:M6"/>
    <mergeCell ref="A67:D67"/>
    <mergeCell ref="J6:J8"/>
    <mergeCell ref="A5:A8"/>
    <mergeCell ref="M7:M8"/>
    <mergeCell ref="N6:N8"/>
    <mergeCell ref="O7:O8"/>
    <mergeCell ref="F6:F8"/>
    <mergeCell ref="G7:G8"/>
    <mergeCell ref="N67:P67"/>
    <mergeCell ref="L7:L8"/>
    <mergeCell ref="M1:P1"/>
    <mergeCell ref="M2:P2"/>
    <mergeCell ref="A3:P3"/>
    <mergeCell ref="G6:H6"/>
    <mergeCell ref="P5:P8"/>
    <mergeCell ref="E5:I5"/>
    <mergeCell ref="I6:I8"/>
    <mergeCell ref="J5:O5"/>
    <mergeCell ref="H7:H8"/>
    <mergeCell ref="B5:B8"/>
  </mergeCells>
  <printOptions horizontalCentered="1"/>
  <pageMargins left="0.15748031496062992" right="0.15748031496062992" top="1.1811023622047245" bottom="0.3937007874015748" header="0.984251968503937" footer="0.1968503937007874"/>
  <pageSetup fitToHeight="0" horizontalDpi="300" verticalDpi="300" orientation="landscape" paperSize="9" scale="46" r:id="rId1"/>
  <headerFooter alignWithMargins="0">
    <oddHeader>&amp;R&amp;14Продовження додатка 1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2016-04-18T05:38:22Z</cp:lastPrinted>
  <dcterms:created xsi:type="dcterms:W3CDTF">2014-01-17T10:52:16Z</dcterms:created>
  <dcterms:modified xsi:type="dcterms:W3CDTF">2016-04-18T06:29:34Z</dcterms:modified>
  <cp:category/>
  <cp:version/>
  <cp:contentType/>
  <cp:contentStatus/>
</cp:coreProperties>
</file>