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61" yWindow="75" windowWidth="9990" windowHeight="6000" activeTab="0"/>
  </bookViews>
  <sheets>
    <sheet name="Sheet1" sheetId="1" r:id="rId1"/>
  </sheets>
  <definedNames>
    <definedName name="_xlnm.Print_Titles" localSheetId="0">'Sheet1'!$5:$6</definedName>
    <definedName name="_xlnm.Print_Area" localSheetId="0">'Sheet1'!$A$1:$G$86</definedName>
  </definedNames>
  <calcPr fullCalcOnLoad="1"/>
</workbook>
</file>

<file path=xl/sharedStrings.xml><?xml version="1.0" encoding="utf-8"?>
<sst xmlns="http://schemas.openxmlformats.org/spreadsheetml/2006/main" count="176" uniqueCount="119">
  <si>
    <t>квк</t>
  </si>
  <si>
    <t>кткв</t>
  </si>
  <si>
    <t>Капітальні вкладення</t>
  </si>
  <si>
    <t>Управління капітального будівництва міської ради</t>
  </si>
  <si>
    <t>Назва об'єктів відповідно до проектно-кошторисної документації, тощо</t>
  </si>
  <si>
    <t>Всього</t>
  </si>
  <si>
    <t>(грн.)</t>
  </si>
  <si>
    <t>Управління житлово-комунального господарства міської ради</t>
  </si>
  <si>
    <t>150101</t>
  </si>
  <si>
    <t>Капітальні вкладення, всього</t>
  </si>
  <si>
    <t>191</t>
  </si>
  <si>
    <t>Внески органів влади Автономної Республіки Крим та органів місцевого самоврядування у статутні фонди суб’єктів підприємницької діяльності</t>
  </si>
  <si>
    <t>Внески органів влади Автономної Республіки Крим та органів місцевого самоврядування у статутні фонди суб’єктів підприємницької діяльності, всього</t>
  </si>
  <si>
    <t xml:space="preserve">Розширення ІV черги кладовища "Яцево" </t>
  </si>
  <si>
    <t xml:space="preserve"> Назва головного розпорядника коштів,
найменування КТКВ</t>
  </si>
  <si>
    <t>Разом видатків на поточний рік</t>
  </si>
  <si>
    <t>Загальний обсяг фінансування будівництва</t>
  </si>
  <si>
    <t>Відсоток завершеності будівництва об'єктів на майбутні роки</t>
  </si>
  <si>
    <t>Реконструкція мереж зовнішнього освітлення міста (Цільова Програма освітлення міста Чернігова на 2008-2011 роки, затверджена рішенням міської ради від 21.11.2007 (22 сесія 5 скликання))</t>
  </si>
  <si>
    <t>Реконструкція фасаду житлового будинку по пр. Перемоги, 83</t>
  </si>
  <si>
    <t>030</t>
  </si>
  <si>
    <t>Управління охорони здоров'я міської ради</t>
  </si>
  <si>
    <t>001</t>
  </si>
  <si>
    <t>Виконком міської ради</t>
  </si>
  <si>
    <t>Проектні роботи</t>
  </si>
  <si>
    <t>104</t>
  </si>
  <si>
    <t>Управління культури міської ради</t>
  </si>
  <si>
    <t>160</t>
  </si>
  <si>
    <t>Управління транспорту та зв'язку міської ради</t>
  </si>
  <si>
    <t xml:space="preserve">Комунальне підприємство "Чернігівське тролейбусне управління" Чернігівської міської ради </t>
  </si>
  <si>
    <t>Перелік об'єктів, 
видатки на які у 2011 році будуть проводитися за рахунок коштів бюджету розвитку</t>
  </si>
  <si>
    <t>220</t>
  </si>
  <si>
    <t>Фінансове управління міської ради</t>
  </si>
  <si>
    <t>010116</t>
  </si>
  <si>
    <t>150</t>
  </si>
  <si>
    <t>Відділ по фізичній культурі та спорту міської ради</t>
  </si>
  <si>
    <t>020</t>
  </si>
  <si>
    <t>Управління освіти міської ради</t>
  </si>
  <si>
    <t>Програма енергозбереження в установах освіти м.Чернігова на 2010 - 2014 роки, затверджена рішенням міської ради від 29.04.2010 року (49 сесія 5 скликання)</t>
  </si>
  <si>
    <t>070</t>
  </si>
  <si>
    <t>Управління з питань надзвичайних ситуацій та цивільного захисту населення міської ради</t>
  </si>
  <si>
    <t>Школи естетичного виховання дітей</t>
  </si>
  <si>
    <t>Капремонт, Шевченка, 23</t>
  </si>
  <si>
    <t>Капремонт, Мстиславська , 39</t>
  </si>
  <si>
    <t>Капремонт ДМШ №2</t>
  </si>
  <si>
    <t>160101</t>
  </si>
  <si>
    <t>Землеустій</t>
  </si>
  <si>
    <t>Всього видатків на завершення будівництва об"єктів на майбутні роки</t>
  </si>
  <si>
    <t>Виготовлення проектів землеустрою щодо відведення земельних ділянок за рахунок земель міської ради для продажу права оренди на земельних торгах</t>
  </si>
  <si>
    <t>Землеустій, всього</t>
  </si>
  <si>
    <t>Проведення земельних торгів</t>
  </si>
  <si>
    <t>Проведення експертної оцінки земельних ділянок</t>
  </si>
  <si>
    <r>
      <t xml:space="preserve">Комунальне шляхо-будівельне підприємство </t>
    </r>
    <r>
      <rPr>
        <sz val="14"/>
        <rFont val="Times New Roman"/>
        <family val="1"/>
      </rPr>
      <t xml:space="preserve">
(для створення служби з утримання та експлуатації технічних засобів регулювання дорожнього руху у рамках виконання Програми організації дорожнього руху на автомобільних дорогах, вулицях міста Чернігова на 2008-2011 роки, затвердженої рішенням міської ради від 21.12.2007р. (23 сесія 5 скликання) зі змінами</t>
    </r>
  </si>
  <si>
    <t>100203</t>
  </si>
  <si>
    <t xml:space="preserve">Благоустрій міст, сіл, селищ </t>
  </si>
  <si>
    <t>Капітальні видатки</t>
  </si>
  <si>
    <t>Органи місцевого самоврядування</t>
  </si>
  <si>
    <t>090412</t>
  </si>
  <si>
    <r>
      <t xml:space="preserve">Інші видатки на соціальний захист населення відділу соціальних питань міської ради </t>
    </r>
    <r>
      <rPr>
        <sz val="12"/>
        <rFont val="Times New Roman"/>
        <family val="1"/>
      </rPr>
      <t>(у рамках Програми підтримки громадських організацій інвалідів, ветеранів, багатодітних родин та центру соціальної адаптації бездомних та безпритульних у м. Чернігові на 2011 рік)</t>
    </r>
  </si>
  <si>
    <t>з них:</t>
  </si>
  <si>
    <t>Дошкільні заклади освіти</t>
  </si>
  <si>
    <t>Загальноосвітні школи (в т.ч. школа-дитячий садок), 
спеціалізовані школи, ліцеї, гімназії, колегіуми</t>
  </si>
  <si>
    <t>Програма удосконалення системи організації харчування учнів загальноосвітніх навчальних закладів м. Чернігова на 2009-2011 роки, затверджена рішенням міської ради від 02.02.2009 року (34 сесія 5 скликання)</t>
  </si>
  <si>
    <t>Позашкільні заклади освіти, заходи із позашкільної роботи з дітьми</t>
  </si>
  <si>
    <t>Лікарні</t>
  </si>
  <si>
    <t>Пологовий будинок</t>
  </si>
  <si>
    <t xml:space="preserve">Станція швидкої та невідкладної медичної допомоги </t>
  </si>
  <si>
    <t>Бібліотеки</t>
  </si>
  <si>
    <t xml:space="preserve">Видатки на проведення заходів по культурі, фінансова підтримка комунальних підприємств </t>
  </si>
  <si>
    <t xml:space="preserve">Утримання та навчально-тренувальна робота дитячо-юнацьких спортивних шкіл </t>
  </si>
  <si>
    <t>Управління земельних ресурсів міської ради</t>
  </si>
  <si>
    <t>243</t>
  </si>
  <si>
    <t>070101</t>
  </si>
  <si>
    <t>070201</t>
  </si>
  <si>
    <t>070401</t>
  </si>
  <si>
    <t>080101</t>
  </si>
  <si>
    <t>080203</t>
  </si>
  <si>
    <t>080209</t>
  </si>
  <si>
    <t>Землеустрій</t>
  </si>
  <si>
    <t>Землеустрій, всього</t>
  </si>
  <si>
    <t>Програма створення і використання матеріальних резервів для запобігання, ліквідації надзвичайних ситуацій техногенного і природного характеру та їх наслідків у м.Чернігів на 2011-2015 роки</t>
  </si>
  <si>
    <t>із них:</t>
  </si>
  <si>
    <t>Міська лікарня №3</t>
  </si>
  <si>
    <t>Міська лікарня №4</t>
  </si>
  <si>
    <t>080</t>
  </si>
  <si>
    <t>Вбудовані приміщення соціально-побутового призначення (поліклініка в першому та цокольному поверхах (секція 13-2) житлового будинку №73а по вул. Красносільського)</t>
  </si>
  <si>
    <t>Будівництво гаражів для станції швидкої та невідкладної медичної допомоги</t>
  </si>
  <si>
    <t>Видатки на розвиток та реформування житлово-комунального господарства міста</t>
  </si>
  <si>
    <t>Модернізація та заміна ліфтів у житловому фонді м.Чернігова (Програма модернізації та заміни ліфтів у житловому фонді міста Чернігова на 2008 - 2015 роки, затверджена рішенням міської ради від 26.06.2008р. (29 сесія 5 скликання))</t>
  </si>
  <si>
    <t>Реконструкція системи водопостачання житлового масиву по вул. Ушинського у м.Чернігові (проектні роботи та виконання робіт) (одержувач коштів комунальне підприємство "Чернігівводоканал" Чернігівської міської ради)</t>
  </si>
  <si>
    <t xml:space="preserve">Видатки на проведення робіт, пов'язаних із будівництвом, реконструкцією, ремонтом та утриманням автомобільних доріг </t>
  </si>
  <si>
    <t>Будівництво, реконструкція та капітальний ремонт автомобільних доріг загального користування місцевого значення, вулиць і доріг у м. Чернігові, що належать до комунальної власності</t>
  </si>
  <si>
    <t>210105</t>
  </si>
  <si>
    <t>Видатки на запобігання та ліквідацію надзвичайних ситуацій та наслідків стихійного лиха </t>
  </si>
  <si>
    <t>Будівництво тягової підстанції по вул.Гагаріна</t>
  </si>
  <si>
    <t>070304</t>
  </si>
  <si>
    <t>130107</t>
  </si>
  <si>
    <t>Спеціальні загальноосвітні школи-інтернати, школи та інші заклади освіти для дітей з вадами у фізичному чи розумовому розвитку</t>
  </si>
  <si>
    <t>Автомобільна дорога для проїзду до житлового району по вул. Текстильників</t>
  </si>
  <si>
    <t>Автомобільна дорога, яка примикає до першого мікрорайону житлового району "Масани" м.Чернігів</t>
  </si>
  <si>
    <t>Міський голова</t>
  </si>
  <si>
    <t>Реконструкція централізованої системи подачі медичного кисню до споживачів відділень</t>
  </si>
  <si>
    <t>070805</t>
  </si>
  <si>
    <t>Групи централізованого господарського обслуговування</t>
  </si>
  <si>
    <t>Реконструкція систем водопостачання та каналізації житлового будинку №30 по вул.Рокоссовського (одержувач коштів комунальне підприємство "ЖЕК-10" Чернігівської міської ради)</t>
  </si>
  <si>
    <t>О. В. Соколов</t>
  </si>
  <si>
    <t>співфінансування з міського бюджету для фінансування проекту з енергоефективної реновації ДНЗ №71</t>
  </si>
  <si>
    <t xml:space="preserve"> з них: </t>
  </si>
  <si>
    <t>за рахунок субвенції з державного бджету місцевим бюджетам на соціально-економічний розвиток</t>
  </si>
  <si>
    <t>Реконструкція та відновлення покрівель (цільова Програма реконструкції (відновлення) покрівель житлових будинків міста Чернігова на 2009-2013 роки, затверджена рішенням міської ради від 30.01.2009р. (34 сесія 5 скликання))</t>
  </si>
  <si>
    <t>Капітальні вкладення (за рахунок субвенції з державного бюджету місцевим бюджетам на здійснення заходів щодо соціально-економічного розвитку окремих територій)</t>
  </si>
  <si>
    <t>Реконструкція скверу ім. Б. Хмельницького в м.Чернігові</t>
  </si>
  <si>
    <t>Будівництво дитсадка-ясел на 280 місць в мікрорайоні №1 "Масани" в м. Чернігові</t>
  </si>
  <si>
    <t>170603</t>
  </si>
  <si>
    <t>Інші заходи у сфері електротранспорту</t>
  </si>
  <si>
    <r>
      <t xml:space="preserve">Реконструкція тролейбусної лінії </t>
    </r>
    <r>
      <rPr>
        <sz val="12"/>
        <rFont val="Times New Roman"/>
        <family val="1"/>
      </rPr>
      <t>(у рамках Програми стабілізації і розвитку міського електричного транспорту м. Чернігова на 2007-2015 роки, затверджена рішенням міської ради від 25 квітня 2007 року (16 сесія 5 скликання) за рахунок додаткової дотації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літакобудування)</t>
    </r>
  </si>
  <si>
    <t>Комунальне підприємство "Паркування та ринок" Чернігівської міської ради</t>
  </si>
  <si>
    <t>за рахунок додаткової дотації з державного бюджету на вирівнювання фінансової забезпеченості місцевих бюджетів</t>
  </si>
  <si>
    <r>
      <t xml:space="preserve">Додаток  7
до рішення міської ради </t>
    </r>
    <r>
      <rPr>
        <u val="single"/>
        <sz val="16"/>
        <rFont val="Times New Roman"/>
        <family val="1"/>
      </rPr>
      <t>"28"</t>
    </r>
    <r>
      <rPr>
        <sz val="16"/>
        <rFont val="Times New Roman"/>
        <family val="1"/>
      </rPr>
      <t xml:space="preserve"> грудня 2010 року  
"Про міський бюджет на 2011 рік" (4 сесія 6 скликання) 
у редакції рішення міської ради 
"29" липня 2011 року (11 сесія 6 скликання)</t>
    </r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</si>
</sst>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</numFmts>
  <fonts count="22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Times New Roman"/>
      <family val="1"/>
    </font>
    <font>
      <sz val="18"/>
      <name val="Times New Roman"/>
      <family val="1"/>
    </font>
    <font>
      <b/>
      <sz val="2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b/>
      <sz val="18"/>
      <color indexed="8"/>
      <name val="Times New Roman"/>
      <family val="1"/>
    </font>
    <font>
      <sz val="18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22"/>
      <name val="Times New Roman Cyr"/>
      <family val="1"/>
    </font>
    <font>
      <b/>
      <sz val="22"/>
      <name val="Times New Roman Cyr"/>
      <family val="1"/>
    </font>
    <font>
      <sz val="14"/>
      <name val="Times New Roman Cyr"/>
      <family val="1"/>
    </font>
    <font>
      <sz val="16"/>
      <color indexed="8"/>
      <name val="Times New Roman"/>
      <family val="1"/>
    </font>
    <font>
      <sz val="16"/>
      <name val="Times New Roman Cyr"/>
      <family val="1"/>
    </font>
    <font>
      <u val="single"/>
      <sz val="16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17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7"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3" fontId="4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3" fontId="12" fillId="0" borderId="0" xfId="0" applyNumberFormat="1" applyFont="1" applyFill="1" applyBorder="1" applyAlignment="1" applyProtection="1">
      <alignment vertical="top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3" fontId="10" fillId="0" borderId="1" xfId="0" applyNumberFormat="1" applyFont="1" applyFill="1" applyBorder="1" applyAlignment="1" applyProtection="1">
      <alignment vertical="center" wrapText="1"/>
      <protection/>
    </xf>
    <xf numFmtId="3" fontId="4" fillId="0" borderId="1" xfId="0" applyNumberFormat="1" applyFont="1" applyFill="1" applyBorder="1" applyAlignment="1" applyProtection="1">
      <alignment vertical="center" wrapText="1"/>
      <protection/>
    </xf>
    <xf numFmtId="3" fontId="10" fillId="0" borderId="1" xfId="0" applyNumberFormat="1" applyFont="1" applyFill="1" applyBorder="1" applyAlignment="1" applyProtection="1">
      <alignment vertical="center"/>
      <protection/>
    </xf>
    <xf numFmtId="3" fontId="4" fillId="0" borderId="1" xfId="0" applyNumberFormat="1" applyFont="1" applyFill="1" applyBorder="1" applyAlignment="1" applyProtection="1">
      <alignment vertical="center"/>
      <protection/>
    </xf>
    <xf numFmtId="0" fontId="9" fillId="0" borderId="1" xfId="0" applyNumberFormat="1" applyFont="1" applyFill="1" applyBorder="1" applyAlignment="1" applyProtection="1">
      <alignment horizontal="justify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/>
      <protection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NumberFormat="1" applyFont="1" applyFill="1" applyBorder="1" applyAlignment="1" applyProtection="1">
      <alignment vertical="top"/>
      <protection/>
    </xf>
    <xf numFmtId="0" fontId="10" fillId="0" borderId="1" xfId="0" applyNumberFormat="1" applyFont="1" applyFill="1" applyBorder="1" applyAlignment="1" applyProtection="1">
      <alignment vertical="top"/>
      <protection/>
    </xf>
    <xf numFmtId="2" fontId="14" fillId="0" borderId="1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3" fontId="6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3" fontId="10" fillId="0" borderId="0" xfId="0" applyNumberFormat="1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6" fillId="0" borderId="1" xfId="0" applyNumberFormat="1" applyFont="1" applyFill="1" applyBorder="1" applyAlignment="1" applyProtection="1">
      <alignment horizontal="justify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4" fontId="10" fillId="0" borderId="1" xfId="0" applyNumberFormat="1" applyFont="1" applyFill="1" applyBorder="1" applyAlignment="1" applyProtection="1">
      <alignment vertical="center" wrapText="1"/>
      <protection/>
    </xf>
    <xf numFmtId="4" fontId="10" fillId="0" borderId="0" xfId="0" applyNumberFormat="1" applyFont="1" applyFill="1" applyBorder="1" applyAlignment="1" applyProtection="1">
      <alignment vertical="center"/>
      <protection/>
    </xf>
    <xf numFmtId="4" fontId="10" fillId="0" borderId="1" xfId="0" applyNumberFormat="1" applyFont="1" applyFill="1" applyBorder="1" applyAlignment="1" applyProtection="1">
      <alignment vertical="center"/>
      <protection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2" xfId="0" applyNumberFormat="1" applyFont="1" applyFill="1" applyBorder="1" applyAlignment="1" applyProtection="1">
      <alignment horizontal="justify" vertical="center" wrapText="1"/>
      <protection/>
    </xf>
    <xf numFmtId="0" fontId="20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20" fillId="0" borderId="1" xfId="0" applyFont="1" applyFill="1" applyBorder="1" applyAlignment="1" applyProtection="1">
      <alignment horizontal="justify" wrapText="1"/>
      <protection locked="0"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0" fontId="4" fillId="0" borderId="1" xfId="0" applyNumberFormat="1" applyFont="1" applyFill="1" applyBorder="1" applyAlignment="1" applyProtection="1">
      <alignment horizontal="justify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9" fillId="0" borderId="1" xfId="0" applyFont="1" applyFill="1" applyBorder="1" applyAlignment="1">
      <alignment horizontal="justify" vertical="center" wrapText="1"/>
    </xf>
    <xf numFmtId="0" fontId="6" fillId="0" borderId="1" xfId="0" applyNumberFormat="1" applyFont="1" applyFill="1" applyBorder="1" applyAlignment="1" applyProtection="1">
      <alignment vertical="center"/>
      <protection/>
    </xf>
    <xf numFmtId="0" fontId="9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9" fillId="0" borderId="1" xfId="0" applyNumberFormat="1" applyFont="1" applyFill="1" applyBorder="1" applyAlignment="1" applyProtection="1">
      <alignment horizontal="justify" vertical="top" wrapText="1"/>
      <protection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20" fillId="0" borderId="1" xfId="0" applyFont="1" applyFill="1" applyBorder="1" applyAlignment="1" applyProtection="1">
      <alignment horizontal="left" wrapText="1"/>
      <protection locked="0"/>
    </xf>
    <xf numFmtId="0" fontId="6" fillId="0" borderId="3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justify" vertical="top" wrapText="1"/>
      <protection/>
    </xf>
    <xf numFmtId="4" fontId="4" fillId="0" borderId="1" xfId="0" applyNumberFormat="1" applyFont="1" applyFill="1" applyBorder="1" applyAlignment="1" applyProtection="1">
      <alignment vertical="center" wrapText="1"/>
      <protection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3" xfId="0" applyNumberFormat="1" applyFont="1" applyFill="1" applyBorder="1" applyAlignment="1" applyProtection="1">
      <alignment horizontal="justify" vertical="center" wrapText="1"/>
      <protection/>
    </xf>
    <xf numFmtId="0" fontId="6" fillId="0" borderId="1" xfId="0" applyNumberFormat="1" applyFont="1" applyFill="1" applyBorder="1" applyAlignment="1" applyProtection="1">
      <alignment vertical="top"/>
      <protection/>
    </xf>
    <xf numFmtId="0" fontId="20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>
      <alignment horizontal="justify" vertical="center" wrapText="1"/>
    </xf>
    <xf numFmtId="0" fontId="18" fillId="0" borderId="1" xfId="0" applyFont="1" applyFill="1" applyBorder="1" applyAlignment="1" applyProtection="1">
      <alignment horizontal="justify" wrapText="1"/>
      <protection locked="0"/>
    </xf>
    <xf numFmtId="0" fontId="20" fillId="0" borderId="4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 applyProtection="1">
      <alignment wrapText="1"/>
      <protection locked="0"/>
    </xf>
    <xf numFmtId="0" fontId="16" fillId="0" borderId="0" xfId="0" applyFont="1" applyFill="1" applyAlignment="1" applyProtection="1">
      <alignment horizontal="right"/>
      <protection locked="0"/>
    </xf>
    <xf numFmtId="0" fontId="6" fillId="0" borderId="3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left" vertical="center"/>
      <protection/>
    </xf>
    <xf numFmtId="0" fontId="4" fillId="0" borderId="4" xfId="0" applyNumberFormat="1" applyFont="1" applyFill="1" applyBorder="1" applyAlignment="1" applyProtection="1">
      <alignment horizontal="left" vertical="center"/>
      <protection/>
    </xf>
    <xf numFmtId="0" fontId="4" fillId="0" borderId="5" xfId="0" applyNumberFormat="1" applyFont="1" applyFill="1" applyBorder="1" applyAlignment="1" applyProtection="1">
      <alignment horizontal="left" vertical="center"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left" vertical="top"/>
      <protection/>
    </xf>
    <xf numFmtId="0" fontId="1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49" fontId="6" fillId="0" borderId="3" xfId="0" applyNumberFormat="1" applyFont="1" applyFill="1" applyBorder="1" applyAlignment="1" applyProtection="1">
      <alignment horizontal="center" vertical="center"/>
      <protection/>
    </xf>
    <xf numFmtId="49" fontId="6" fillId="0" borderId="4" xfId="0" applyNumberFormat="1" applyFont="1" applyFill="1" applyBorder="1" applyAlignment="1" applyProtection="1">
      <alignment horizontal="center" vertical="center"/>
      <protection/>
    </xf>
    <xf numFmtId="49" fontId="6" fillId="0" borderId="5" xfId="0" applyNumberFormat="1" applyFont="1" applyFill="1" applyBorder="1" applyAlignment="1" applyProtection="1">
      <alignment horizontal="center" vertical="center"/>
      <protection/>
    </xf>
    <xf numFmtId="0" fontId="20" fillId="0" borderId="3" xfId="0" applyFont="1" applyFill="1" applyBorder="1" applyAlignment="1" applyProtection="1">
      <alignment horizontal="center" vertical="center" wrapText="1"/>
      <protection locked="0"/>
    </xf>
    <xf numFmtId="0" fontId="20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4" fillId="0" borderId="0" xfId="0" applyFont="1" applyFill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left" vertical="center" wrapText="1"/>
      <protection/>
    </xf>
    <xf numFmtId="0" fontId="9" fillId="0" borderId="5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 horizontal="justify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 locked="0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0"/>
  <sheetViews>
    <sheetView tabSelected="1" view="pageBreakPreview" zoomScale="75" zoomScaleNormal="75" zoomScaleSheetLayoutView="75" workbookViewId="0" topLeftCell="A1">
      <selection activeCell="A3" sqref="A3:G3"/>
    </sheetView>
  </sheetViews>
  <sheetFormatPr defaultColWidth="9.140625" defaultRowHeight="12.75"/>
  <cols>
    <col min="1" max="1" width="10.57421875" style="2" customWidth="1"/>
    <col min="2" max="2" width="54.57421875" style="2" customWidth="1"/>
    <col min="3" max="3" width="58.7109375" style="2" customWidth="1"/>
    <col min="4" max="4" width="21.8515625" style="2" customWidth="1"/>
    <col min="5" max="5" width="21.140625" style="2" customWidth="1"/>
    <col min="6" max="6" width="18.28125" style="2" customWidth="1"/>
    <col min="7" max="7" width="22.8515625" style="2" customWidth="1"/>
    <col min="8" max="8" width="21.57421875" style="4" customWidth="1"/>
    <col min="9" max="9" width="15.140625" style="2" customWidth="1"/>
    <col min="10" max="16384" width="9.140625" style="2" customWidth="1"/>
  </cols>
  <sheetData>
    <row r="1" spans="2:36" s="20" customFormat="1" ht="105.75" customHeight="1">
      <c r="B1" s="51"/>
      <c r="C1" s="51"/>
      <c r="D1" s="87" t="s">
        <v>118</v>
      </c>
      <c r="E1" s="87"/>
      <c r="F1" s="87"/>
      <c r="G1" s="87"/>
      <c r="H1" s="51"/>
      <c r="I1" s="51"/>
      <c r="J1" s="51"/>
      <c r="K1" s="51"/>
      <c r="P1" s="52"/>
      <c r="Q1" s="52"/>
      <c r="S1" s="53"/>
      <c r="T1" s="53"/>
      <c r="U1" s="53"/>
      <c r="V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</row>
    <row r="2" spans="4:7" ht="27.75" customHeight="1">
      <c r="D2" s="92"/>
      <c r="E2" s="92"/>
      <c r="F2" s="92"/>
      <c r="G2" s="92"/>
    </row>
    <row r="3" spans="1:7" ht="57" customHeight="1">
      <c r="A3" s="90" t="s">
        <v>30</v>
      </c>
      <c r="B3" s="91"/>
      <c r="C3" s="91"/>
      <c r="D3" s="91"/>
      <c r="E3" s="91"/>
      <c r="F3" s="91"/>
      <c r="G3" s="91"/>
    </row>
    <row r="4" ht="23.25">
      <c r="G4" s="5" t="s">
        <v>6</v>
      </c>
    </row>
    <row r="5" spans="1:7" ht="37.5" customHeight="1">
      <c r="A5" s="15" t="s">
        <v>0</v>
      </c>
      <c r="B5" s="89" t="s">
        <v>14</v>
      </c>
      <c r="C5" s="89" t="s">
        <v>4</v>
      </c>
      <c r="D5" s="88" t="s">
        <v>16</v>
      </c>
      <c r="E5" s="88" t="s">
        <v>17</v>
      </c>
      <c r="F5" s="88" t="s">
        <v>47</v>
      </c>
      <c r="G5" s="89" t="s">
        <v>15</v>
      </c>
    </row>
    <row r="6" spans="1:7" ht="26.25" customHeight="1">
      <c r="A6" s="15" t="s">
        <v>1</v>
      </c>
      <c r="B6" s="89"/>
      <c r="C6" s="89"/>
      <c r="D6" s="88"/>
      <c r="E6" s="88"/>
      <c r="F6" s="88"/>
      <c r="G6" s="89"/>
    </row>
    <row r="7" spans="1:7" ht="21.75" customHeight="1">
      <c r="A7" s="16" t="s">
        <v>22</v>
      </c>
      <c r="B7" s="74" t="s">
        <v>23</v>
      </c>
      <c r="C7" s="74"/>
      <c r="D7" s="10">
        <f>SUM(D8:D10)</f>
        <v>110000</v>
      </c>
      <c r="E7" s="10"/>
      <c r="F7" s="10"/>
      <c r="G7" s="30">
        <f>D7</f>
        <v>110000</v>
      </c>
    </row>
    <row r="8" spans="1:7" ht="31.5" customHeight="1">
      <c r="A8" s="33" t="s">
        <v>33</v>
      </c>
      <c r="B8" s="14" t="s">
        <v>56</v>
      </c>
      <c r="C8" s="14" t="s">
        <v>55</v>
      </c>
      <c r="D8" s="11">
        <v>100000</v>
      </c>
      <c r="E8" s="29"/>
      <c r="F8" s="11"/>
      <c r="G8" s="11">
        <f aca="true" t="shared" si="0" ref="G8:G13">D8+F8</f>
        <v>100000</v>
      </c>
    </row>
    <row r="9" spans="1:7" ht="105.75" customHeight="1">
      <c r="A9" s="33" t="s">
        <v>57</v>
      </c>
      <c r="B9" s="14" t="s">
        <v>58</v>
      </c>
      <c r="C9" s="14" t="s">
        <v>55</v>
      </c>
      <c r="D9" s="11">
        <f>5000+5000</f>
        <v>10000</v>
      </c>
      <c r="E9" s="29"/>
      <c r="F9" s="11"/>
      <c r="G9" s="11">
        <f t="shared" si="0"/>
        <v>10000</v>
      </c>
    </row>
    <row r="10" spans="1:7" ht="31.5" customHeight="1" hidden="1">
      <c r="A10" s="34" t="s">
        <v>45</v>
      </c>
      <c r="B10" s="79" t="s">
        <v>49</v>
      </c>
      <c r="C10" s="79"/>
      <c r="D10" s="10">
        <f>SUM(D11:D13)</f>
        <v>0</v>
      </c>
      <c r="E10" s="29"/>
      <c r="F10" s="10"/>
      <c r="G10" s="10">
        <f t="shared" si="0"/>
        <v>0</v>
      </c>
    </row>
    <row r="11" spans="1:7" ht="78.75" customHeight="1" hidden="1">
      <c r="A11" s="35" t="s">
        <v>45</v>
      </c>
      <c r="B11" s="36" t="s">
        <v>46</v>
      </c>
      <c r="C11" s="28" t="s">
        <v>48</v>
      </c>
      <c r="D11" s="11"/>
      <c r="E11" s="29"/>
      <c r="F11" s="11"/>
      <c r="G11" s="11">
        <f t="shared" si="0"/>
        <v>0</v>
      </c>
    </row>
    <row r="12" spans="1:7" ht="31.5" customHeight="1" hidden="1">
      <c r="A12" s="35" t="s">
        <v>45</v>
      </c>
      <c r="B12" s="36" t="s">
        <v>46</v>
      </c>
      <c r="C12" s="28" t="s">
        <v>50</v>
      </c>
      <c r="D12" s="11"/>
      <c r="E12" s="29"/>
      <c r="F12" s="11"/>
      <c r="G12" s="11">
        <f t="shared" si="0"/>
        <v>0</v>
      </c>
    </row>
    <row r="13" spans="1:7" ht="31.5" customHeight="1" hidden="1">
      <c r="A13" s="35" t="s">
        <v>45</v>
      </c>
      <c r="B13" s="36" t="s">
        <v>46</v>
      </c>
      <c r="C13" s="28" t="s">
        <v>51</v>
      </c>
      <c r="D13" s="11"/>
      <c r="E13" s="29"/>
      <c r="F13" s="11"/>
      <c r="G13" s="11">
        <f t="shared" si="0"/>
        <v>0</v>
      </c>
    </row>
    <row r="14" spans="1:7" ht="28.5" customHeight="1">
      <c r="A14" s="16" t="s">
        <v>36</v>
      </c>
      <c r="B14" s="80" t="s">
        <v>37</v>
      </c>
      <c r="C14" s="81"/>
      <c r="D14" s="10">
        <f>D15+D19+D18+D23+D20+D24+D25+D26+D27</f>
        <v>4799670.74</v>
      </c>
      <c r="E14" s="11"/>
      <c r="F14" s="11"/>
      <c r="G14" s="30">
        <f aca="true" t="shared" si="1" ref="G14:G22">D14</f>
        <v>4799670.74</v>
      </c>
    </row>
    <row r="15" spans="1:7" ht="29.25" customHeight="1">
      <c r="A15" s="82" t="s">
        <v>72</v>
      </c>
      <c r="B15" s="85" t="s">
        <v>60</v>
      </c>
      <c r="C15" s="14" t="s">
        <v>55</v>
      </c>
      <c r="D15" s="11">
        <f>750000+D17+4300</f>
        <v>1683300</v>
      </c>
      <c r="E15" s="11"/>
      <c r="F15" s="11"/>
      <c r="G15" s="11">
        <f t="shared" si="1"/>
        <v>1683300</v>
      </c>
    </row>
    <row r="16" spans="1:7" ht="18" customHeight="1">
      <c r="A16" s="83"/>
      <c r="B16" s="68"/>
      <c r="C16" s="63" t="s">
        <v>107</v>
      </c>
      <c r="D16" s="11"/>
      <c r="E16" s="11"/>
      <c r="F16" s="11"/>
      <c r="G16" s="11"/>
    </row>
    <row r="17" spans="1:7" ht="56.25" customHeight="1">
      <c r="A17" s="83"/>
      <c r="B17" s="68"/>
      <c r="C17" s="59" t="s">
        <v>106</v>
      </c>
      <c r="D17" s="11">
        <v>929000</v>
      </c>
      <c r="E17" s="64"/>
      <c r="F17" s="64"/>
      <c r="G17" s="11">
        <f t="shared" si="1"/>
        <v>929000</v>
      </c>
    </row>
    <row r="18" spans="1:7" ht="75.75" customHeight="1">
      <c r="A18" s="84"/>
      <c r="B18" s="86"/>
      <c r="C18" s="62" t="s">
        <v>38</v>
      </c>
      <c r="D18" s="11">
        <f>1328237-96965+62000+16000-929000</f>
        <v>380272</v>
      </c>
      <c r="E18" s="11"/>
      <c r="F18" s="11"/>
      <c r="G18" s="11">
        <f t="shared" si="1"/>
        <v>380272</v>
      </c>
    </row>
    <row r="19" spans="1:7" ht="75" customHeight="1">
      <c r="A19" s="82" t="s">
        <v>73</v>
      </c>
      <c r="B19" s="85" t="s">
        <v>61</v>
      </c>
      <c r="C19" s="38" t="s">
        <v>38</v>
      </c>
      <c r="D19" s="11">
        <v>1000000</v>
      </c>
      <c r="E19" s="11"/>
      <c r="F19" s="11"/>
      <c r="G19" s="11">
        <f t="shared" si="1"/>
        <v>1000000</v>
      </c>
    </row>
    <row r="20" spans="1:7" ht="29.25" customHeight="1">
      <c r="A20" s="83"/>
      <c r="B20" s="68"/>
      <c r="C20" s="14" t="s">
        <v>55</v>
      </c>
      <c r="D20" s="11">
        <f>750000+30500+64133.74</f>
        <v>844633.74</v>
      </c>
      <c r="E20" s="11"/>
      <c r="F20" s="11"/>
      <c r="G20" s="11">
        <f t="shared" si="1"/>
        <v>844633.74</v>
      </c>
    </row>
    <row r="21" spans="1:7" ht="20.25" customHeight="1">
      <c r="A21" s="83"/>
      <c r="B21" s="68"/>
      <c r="C21" s="63" t="s">
        <v>107</v>
      </c>
      <c r="D21" s="11"/>
      <c r="E21" s="11"/>
      <c r="F21" s="11"/>
      <c r="G21" s="11"/>
    </row>
    <row r="22" spans="1:7" ht="60" customHeight="1">
      <c r="A22" s="84"/>
      <c r="B22" s="86"/>
      <c r="C22" s="14" t="s">
        <v>108</v>
      </c>
      <c r="D22" s="11">
        <v>30500</v>
      </c>
      <c r="E22" s="11"/>
      <c r="F22" s="11"/>
      <c r="G22" s="11">
        <f t="shared" si="1"/>
        <v>30500</v>
      </c>
    </row>
    <row r="23" spans="1:7" ht="93.75" customHeight="1">
      <c r="A23" s="33" t="s">
        <v>73</v>
      </c>
      <c r="B23" s="37" t="s">
        <v>61</v>
      </c>
      <c r="C23" s="28" t="s">
        <v>62</v>
      </c>
      <c r="D23" s="11">
        <v>250000</v>
      </c>
      <c r="E23" s="11"/>
      <c r="F23" s="11"/>
      <c r="G23" s="11">
        <f aca="true" t="shared" si="2" ref="G23:G37">D23</f>
        <v>250000</v>
      </c>
    </row>
    <row r="24" spans="1:7" ht="79.5" customHeight="1">
      <c r="A24" s="33" t="s">
        <v>95</v>
      </c>
      <c r="B24" s="39" t="s">
        <v>97</v>
      </c>
      <c r="C24" s="59" t="s">
        <v>38</v>
      </c>
      <c r="D24" s="11">
        <v>50646</v>
      </c>
      <c r="E24" s="11"/>
      <c r="F24" s="11"/>
      <c r="G24" s="11">
        <f t="shared" si="2"/>
        <v>50646</v>
      </c>
    </row>
    <row r="25" spans="1:7" ht="45" customHeight="1">
      <c r="A25" s="33" t="s">
        <v>74</v>
      </c>
      <c r="B25" s="39" t="s">
        <v>63</v>
      </c>
      <c r="C25" s="14" t="s">
        <v>55</v>
      </c>
      <c r="D25" s="11">
        <v>200000</v>
      </c>
      <c r="E25" s="11"/>
      <c r="F25" s="11"/>
      <c r="G25" s="11">
        <f t="shared" si="2"/>
        <v>200000</v>
      </c>
    </row>
    <row r="26" spans="1:7" ht="39" customHeight="1">
      <c r="A26" s="33" t="s">
        <v>102</v>
      </c>
      <c r="B26" s="58" t="s">
        <v>103</v>
      </c>
      <c r="C26" s="14" t="s">
        <v>55</v>
      </c>
      <c r="D26" s="11">
        <v>344500</v>
      </c>
      <c r="E26" s="11"/>
      <c r="F26" s="11"/>
      <c r="G26" s="11">
        <f t="shared" si="2"/>
        <v>344500</v>
      </c>
    </row>
    <row r="27" spans="1:7" ht="78" customHeight="1">
      <c r="A27" s="33" t="s">
        <v>96</v>
      </c>
      <c r="B27" s="39" t="s">
        <v>69</v>
      </c>
      <c r="C27" s="59" t="s">
        <v>38</v>
      </c>
      <c r="D27" s="11">
        <v>46319</v>
      </c>
      <c r="E27" s="11"/>
      <c r="F27" s="11"/>
      <c r="G27" s="11">
        <f t="shared" si="2"/>
        <v>46319</v>
      </c>
    </row>
    <row r="28" spans="1:7" ht="27" customHeight="1">
      <c r="A28" s="16" t="s">
        <v>20</v>
      </c>
      <c r="B28" s="80" t="s">
        <v>21</v>
      </c>
      <c r="C28" s="81"/>
      <c r="D28" s="10">
        <f>D29+D33+D34+D36+D35</f>
        <v>1270000</v>
      </c>
      <c r="E28" s="11"/>
      <c r="F28" s="11"/>
      <c r="G28" s="30">
        <f t="shared" si="2"/>
        <v>1270000</v>
      </c>
    </row>
    <row r="29" spans="1:7" ht="20.25" customHeight="1">
      <c r="A29" s="33" t="s">
        <v>75</v>
      </c>
      <c r="B29" s="14" t="s">
        <v>64</v>
      </c>
      <c r="C29" s="14" t="s">
        <v>55</v>
      </c>
      <c r="D29" s="11">
        <v>270000</v>
      </c>
      <c r="E29" s="11"/>
      <c r="F29" s="11"/>
      <c r="G29" s="11">
        <f t="shared" si="2"/>
        <v>270000</v>
      </c>
    </row>
    <row r="30" spans="1:7" ht="14.25" customHeight="1">
      <c r="A30" s="33"/>
      <c r="B30" s="14" t="s">
        <v>81</v>
      </c>
      <c r="C30" s="14"/>
      <c r="D30" s="11"/>
      <c r="E30" s="11"/>
      <c r="F30" s="11"/>
      <c r="G30" s="11"/>
    </row>
    <row r="31" spans="1:7" ht="18" customHeight="1">
      <c r="A31" s="33"/>
      <c r="B31" s="14" t="s">
        <v>82</v>
      </c>
      <c r="C31" s="14"/>
      <c r="D31" s="11">
        <v>270000</v>
      </c>
      <c r="E31" s="11"/>
      <c r="F31" s="11"/>
      <c r="G31" s="11">
        <f t="shared" si="2"/>
        <v>270000</v>
      </c>
    </row>
    <row r="32" spans="1:7" ht="19.5" customHeight="1" hidden="1">
      <c r="A32" s="33"/>
      <c r="B32" s="14" t="s">
        <v>83</v>
      </c>
      <c r="C32" s="14"/>
      <c r="D32" s="11">
        <f>16000-16000</f>
        <v>0</v>
      </c>
      <c r="E32" s="11"/>
      <c r="F32" s="11"/>
      <c r="G32" s="11">
        <f t="shared" si="2"/>
        <v>0</v>
      </c>
    </row>
    <row r="33" spans="1:7" ht="21.75" customHeight="1">
      <c r="A33" s="33" t="s">
        <v>76</v>
      </c>
      <c r="B33" s="40" t="s">
        <v>65</v>
      </c>
      <c r="C33" s="14" t="s">
        <v>55</v>
      </c>
      <c r="D33" s="11">
        <f>500000-250000</f>
        <v>250000</v>
      </c>
      <c r="E33" s="11"/>
      <c r="F33" s="11"/>
      <c r="G33" s="11">
        <f t="shared" si="2"/>
        <v>250000</v>
      </c>
    </row>
    <row r="34" spans="1:7" ht="39" customHeight="1">
      <c r="A34" s="33" t="s">
        <v>77</v>
      </c>
      <c r="B34" s="41" t="s">
        <v>66</v>
      </c>
      <c r="C34" s="14" t="s">
        <v>55</v>
      </c>
      <c r="D34" s="11">
        <v>500000</v>
      </c>
      <c r="E34" s="11"/>
      <c r="F34" s="11"/>
      <c r="G34" s="11">
        <f t="shared" si="2"/>
        <v>500000</v>
      </c>
    </row>
    <row r="35" spans="1:7" ht="41.25" customHeight="1">
      <c r="A35" s="15">
        <v>150101</v>
      </c>
      <c r="B35" s="40" t="s">
        <v>2</v>
      </c>
      <c r="C35" s="28" t="s">
        <v>101</v>
      </c>
      <c r="D35" s="11">
        <v>250000</v>
      </c>
      <c r="E35" s="11"/>
      <c r="F35" s="11"/>
      <c r="G35" s="11">
        <f t="shared" si="2"/>
        <v>250000</v>
      </c>
    </row>
    <row r="36" spans="1:7" ht="39" customHeight="1" hidden="1">
      <c r="A36" s="15">
        <v>150101</v>
      </c>
      <c r="B36" s="40" t="s">
        <v>2</v>
      </c>
      <c r="C36" s="28" t="s">
        <v>86</v>
      </c>
      <c r="D36" s="11">
        <v>0</v>
      </c>
      <c r="E36" s="11"/>
      <c r="F36" s="11"/>
      <c r="G36" s="11">
        <f t="shared" si="2"/>
        <v>0</v>
      </c>
    </row>
    <row r="37" spans="1:7" ht="44.25" customHeight="1">
      <c r="A37" s="16" t="s">
        <v>39</v>
      </c>
      <c r="B37" s="80" t="s">
        <v>40</v>
      </c>
      <c r="C37" s="81"/>
      <c r="D37" s="10">
        <f>SUM(D38:D38)</f>
        <v>21700</v>
      </c>
      <c r="E37" s="10"/>
      <c r="F37" s="10">
        <f>F38</f>
        <v>0</v>
      </c>
      <c r="G37" s="30">
        <f t="shared" si="2"/>
        <v>21700</v>
      </c>
    </row>
    <row r="38" spans="1:7" ht="76.5" customHeight="1">
      <c r="A38" s="49" t="s">
        <v>92</v>
      </c>
      <c r="B38" s="50" t="s">
        <v>93</v>
      </c>
      <c r="C38" s="48" t="s">
        <v>80</v>
      </c>
      <c r="D38" s="11">
        <v>21700</v>
      </c>
      <c r="E38" s="29"/>
      <c r="F38" s="11"/>
      <c r="G38" s="11">
        <f>D38+F38</f>
        <v>21700</v>
      </c>
    </row>
    <row r="39" spans="1:7" ht="23.25">
      <c r="A39" s="16" t="s">
        <v>84</v>
      </c>
      <c r="B39" s="96" t="s">
        <v>7</v>
      </c>
      <c r="C39" s="96"/>
      <c r="D39" s="10">
        <f>D40+D41+D44+D50+D49</f>
        <v>5003602</v>
      </c>
      <c r="E39" s="10">
        <f>E40+E41+E44+E50+E49</f>
        <v>0</v>
      </c>
      <c r="F39" s="10">
        <f>F40+F41+F44+F50+F49</f>
        <v>0</v>
      </c>
      <c r="G39" s="10">
        <f>G40+G41+G44+G50+G49</f>
        <v>5003602</v>
      </c>
    </row>
    <row r="40" spans="1:7" ht="24.75" customHeight="1">
      <c r="A40" s="35" t="s">
        <v>33</v>
      </c>
      <c r="B40" s="14" t="s">
        <v>56</v>
      </c>
      <c r="C40" s="43" t="s">
        <v>55</v>
      </c>
      <c r="D40" s="11">
        <f>68000+7000</f>
        <v>75000</v>
      </c>
      <c r="E40" s="29"/>
      <c r="F40" s="11"/>
      <c r="G40" s="11">
        <f>D40+F40</f>
        <v>75000</v>
      </c>
    </row>
    <row r="41" spans="1:7" ht="27" customHeight="1">
      <c r="A41" s="56" t="s">
        <v>53</v>
      </c>
      <c r="B41" s="42" t="s">
        <v>54</v>
      </c>
      <c r="C41" s="43" t="s">
        <v>55</v>
      </c>
      <c r="D41" s="11">
        <f>2598072-2000000</f>
        <v>598072</v>
      </c>
      <c r="E41" s="30"/>
      <c r="F41" s="30"/>
      <c r="G41" s="61">
        <f>D41</f>
        <v>598072</v>
      </c>
    </row>
    <row r="42" spans="1:7" ht="21.75" customHeight="1" hidden="1">
      <c r="A42" s="34"/>
      <c r="B42" s="42"/>
      <c r="C42" s="43" t="s">
        <v>59</v>
      </c>
      <c r="D42" s="30"/>
      <c r="E42" s="30"/>
      <c r="F42" s="30"/>
      <c r="G42" s="30"/>
    </row>
    <row r="43" spans="1:7" ht="37.5" hidden="1">
      <c r="A43" s="34"/>
      <c r="B43" s="42"/>
      <c r="C43" s="28" t="s">
        <v>87</v>
      </c>
      <c r="D43" s="11"/>
      <c r="E43" s="30"/>
      <c r="F43" s="30"/>
      <c r="G43" s="30">
        <f>D43</f>
        <v>0</v>
      </c>
    </row>
    <row r="44" spans="1:7" ht="28.5" customHeight="1">
      <c r="A44" s="34" t="s">
        <v>8</v>
      </c>
      <c r="B44" s="79" t="s">
        <v>9</v>
      </c>
      <c r="C44" s="79"/>
      <c r="D44" s="10">
        <f>SUM(D45:D48)</f>
        <v>2260530</v>
      </c>
      <c r="E44" s="30">
        <f>SUM(E45:E48)</f>
        <v>0</v>
      </c>
      <c r="F44" s="30">
        <f>SUM(F45:F48)</f>
        <v>0</v>
      </c>
      <c r="G44" s="30">
        <f>SUM(G45:G48)</f>
        <v>2260530</v>
      </c>
    </row>
    <row r="45" spans="1:8" s="7" customFormat="1" ht="93.75" customHeight="1">
      <c r="A45" s="15">
        <v>150101</v>
      </c>
      <c r="B45" s="42" t="s">
        <v>2</v>
      </c>
      <c r="C45" s="28" t="s">
        <v>88</v>
      </c>
      <c r="D45" s="11">
        <v>600000</v>
      </c>
      <c r="E45" s="11"/>
      <c r="F45" s="11"/>
      <c r="G45" s="11">
        <f>D45</f>
        <v>600000</v>
      </c>
      <c r="H45" s="6"/>
    </row>
    <row r="46" spans="1:7" ht="97.5" customHeight="1">
      <c r="A46" s="15">
        <v>150101</v>
      </c>
      <c r="B46" s="42" t="s">
        <v>2</v>
      </c>
      <c r="C46" s="28" t="s">
        <v>18</v>
      </c>
      <c r="D46" s="11">
        <v>1000000</v>
      </c>
      <c r="E46" s="11"/>
      <c r="F46" s="11"/>
      <c r="G46" s="11">
        <f>D46</f>
        <v>1000000</v>
      </c>
    </row>
    <row r="47" spans="1:9" ht="98.25" customHeight="1">
      <c r="A47" s="15">
        <v>150101</v>
      </c>
      <c r="B47" s="42" t="s">
        <v>2</v>
      </c>
      <c r="C47" s="28" t="s">
        <v>104</v>
      </c>
      <c r="D47" s="11">
        <f>600000-259470</f>
        <v>340530</v>
      </c>
      <c r="E47" s="11"/>
      <c r="F47" s="11"/>
      <c r="G47" s="11">
        <f>D47</f>
        <v>340530</v>
      </c>
      <c r="H47" s="3"/>
      <c r="I47" s="4"/>
    </row>
    <row r="48" spans="1:9" ht="99.75" customHeight="1">
      <c r="A48" s="15">
        <v>150101</v>
      </c>
      <c r="B48" s="42" t="s">
        <v>2</v>
      </c>
      <c r="C48" s="28" t="s">
        <v>89</v>
      </c>
      <c r="D48" s="11">
        <v>320000</v>
      </c>
      <c r="E48" s="11"/>
      <c r="F48" s="11"/>
      <c r="G48" s="11">
        <f>D48</f>
        <v>320000</v>
      </c>
      <c r="H48" s="3"/>
      <c r="I48" s="4"/>
    </row>
    <row r="49" spans="1:9" ht="81" customHeight="1">
      <c r="A49" s="44">
        <v>170703</v>
      </c>
      <c r="B49" s="45" t="s">
        <v>90</v>
      </c>
      <c r="C49" s="28" t="s">
        <v>91</v>
      </c>
      <c r="D49" s="10">
        <v>1500000</v>
      </c>
      <c r="E49" s="10"/>
      <c r="F49" s="10"/>
      <c r="G49" s="10">
        <f>D49</f>
        <v>1500000</v>
      </c>
      <c r="H49" s="3"/>
      <c r="I49" s="4"/>
    </row>
    <row r="50" spans="1:7" ht="41.25" customHeight="1">
      <c r="A50" s="44">
        <v>180409</v>
      </c>
      <c r="B50" s="95" t="s">
        <v>12</v>
      </c>
      <c r="C50" s="95"/>
      <c r="D50" s="10">
        <f>SUM(D51:D52)</f>
        <v>570000</v>
      </c>
      <c r="E50" s="10">
        <f>SUM(E51:E52)</f>
        <v>0</v>
      </c>
      <c r="F50" s="10">
        <f>SUM(F51:F52)</f>
        <v>0</v>
      </c>
      <c r="G50" s="10">
        <f>SUM(G51:G52)</f>
        <v>570000</v>
      </c>
    </row>
    <row r="51" spans="1:9" ht="150.75" customHeight="1">
      <c r="A51" s="46">
        <v>180409</v>
      </c>
      <c r="B51" s="45" t="s">
        <v>11</v>
      </c>
      <c r="C51" s="47" t="s">
        <v>52</v>
      </c>
      <c r="D51" s="11">
        <v>500000</v>
      </c>
      <c r="E51" s="11"/>
      <c r="F51" s="11"/>
      <c r="G51" s="11">
        <f>D51</f>
        <v>500000</v>
      </c>
      <c r="H51" s="3"/>
      <c r="I51" s="4"/>
    </row>
    <row r="52" spans="1:7" ht="76.5" customHeight="1">
      <c r="A52" s="46">
        <v>180409</v>
      </c>
      <c r="B52" s="28" t="s">
        <v>11</v>
      </c>
      <c r="C52" s="14" t="s">
        <v>116</v>
      </c>
      <c r="D52" s="11">
        <v>70000</v>
      </c>
      <c r="E52" s="29"/>
      <c r="F52" s="11"/>
      <c r="G52" s="11">
        <f>D52+F52</f>
        <v>70000</v>
      </c>
    </row>
    <row r="53" spans="1:7" ht="24" customHeight="1">
      <c r="A53" s="16" t="s">
        <v>25</v>
      </c>
      <c r="B53" s="74" t="s">
        <v>26</v>
      </c>
      <c r="C53" s="74"/>
      <c r="D53" s="10">
        <f>SUM(D54:D59)</f>
        <v>1023183</v>
      </c>
      <c r="E53" s="10">
        <f>SUM(E54:E59)</f>
        <v>0</v>
      </c>
      <c r="F53" s="10">
        <f>SUM(F54:F59)</f>
        <v>0</v>
      </c>
      <c r="G53" s="10">
        <f>SUM(G54:G59)</f>
        <v>1023183</v>
      </c>
    </row>
    <row r="54" spans="1:7" ht="38.25" customHeight="1">
      <c r="A54" s="15">
        <v>110103</v>
      </c>
      <c r="B54" s="65" t="s">
        <v>68</v>
      </c>
      <c r="C54" s="43" t="s">
        <v>55</v>
      </c>
      <c r="D54" s="11">
        <f>200000+25133</f>
        <v>225133</v>
      </c>
      <c r="E54" s="10"/>
      <c r="F54" s="10"/>
      <c r="G54" s="11">
        <f aca="true" t="shared" si="3" ref="G54:G59">D54</f>
        <v>225133</v>
      </c>
    </row>
    <row r="55" spans="1:7" ht="25.5" customHeight="1">
      <c r="A55" s="15">
        <v>110201</v>
      </c>
      <c r="B55" s="65" t="s">
        <v>67</v>
      </c>
      <c r="C55" s="43" t="s">
        <v>55</v>
      </c>
      <c r="D55" s="11">
        <v>140400</v>
      </c>
      <c r="E55" s="11"/>
      <c r="F55" s="11"/>
      <c r="G55" s="11">
        <f t="shared" si="3"/>
        <v>140400</v>
      </c>
    </row>
    <row r="56" spans="1:7" ht="30" customHeight="1">
      <c r="A56" s="57">
        <v>110205</v>
      </c>
      <c r="B56" s="65" t="s">
        <v>41</v>
      </c>
      <c r="C56" s="43" t="s">
        <v>55</v>
      </c>
      <c r="D56" s="11">
        <f>642650+15000</f>
        <v>657650</v>
      </c>
      <c r="E56" s="11"/>
      <c r="F56" s="11"/>
      <c r="G56" s="11">
        <f t="shared" si="3"/>
        <v>657650</v>
      </c>
    </row>
    <row r="57" spans="1:7" ht="44.25" customHeight="1" hidden="1">
      <c r="A57" s="71">
        <v>110205</v>
      </c>
      <c r="B57" s="75" t="s">
        <v>41</v>
      </c>
      <c r="C57" s="14" t="s">
        <v>42</v>
      </c>
      <c r="D57" s="11"/>
      <c r="E57" s="11"/>
      <c r="F57" s="11"/>
      <c r="G57" s="11">
        <f t="shared" si="3"/>
        <v>0</v>
      </c>
    </row>
    <row r="58" spans="1:7" ht="44.25" customHeight="1" hidden="1">
      <c r="A58" s="72"/>
      <c r="B58" s="76"/>
      <c r="C58" s="14" t="s">
        <v>43</v>
      </c>
      <c r="D58" s="11"/>
      <c r="E58" s="11"/>
      <c r="F58" s="11"/>
      <c r="G58" s="11">
        <f t="shared" si="3"/>
        <v>0</v>
      </c>
    </row>
    <row r="59" spans="1:7" ht="78" customHeight="1" hidden="1">
      <c r="A59" s="73"/>
      <c r="B59" s="77"/>
      <c r="C59" s="28" t="s">
        <v>44</v>
      </c>
      <c r="D59" s="11"/>
      <c r="E59" s="11"/>
      <c r="F59" s="11"/>
      <c r="G59" s="11">
        <f t="shared" si="3"/>
        <v>0</v>
      </c>
    </row>
    <row r="60" spans="1:7" ht="27.75" customHeight="1">
      <c r="A60" s="16" t="s">
        <v>34</v>
      </c>
      <c r="B60" s="74" t="s">
        <v>35</v>
      </c>
      <c r="C60" s="74"/>
      <c r="D60" s="10">
        <f>D61</f>
        <v>500000</v>
      </c>
      <c r="E60" s="10"/>
      <c r="F60" s="10">
        <f>F61</f>
        <v>0</v>
      </c>
      <c r="G60" s="10">
        <f>G61</f>
        <v>500000</v>
      </c>
    </row>
    <row r="61" spans="1:7" ht="38.25" customHeight="1">
      <c r="A61" s="15">
        <v>130107</v>
      </c>
      <c r="B61" s="39" t="s">
        <v>69</v>
      </c>
      <c r="C61" s="43" t="s">
        <v>55</v>
      </c>
      <c r="D61" s="11">
        <v>500000</v>
      </c>
      <c r="E61" s="29"/>
      <c r="F61" s="11"/>
      <c r="G61" s="11">
        <f>D61+F61</f>
        <v>500000</v>
      </c>
    </row>
    <row r="62" spans="1:7" ht="29.25" customHeight="1">
      <c r="A62" s="16" t="s">
        <v>27</v>
      </c>
      <c r="B62" s="74" t="s">
        <v>28</v>
      </c>
      <c r="C62" s="74"/>
      <c r="D62" s="10">
        <f>D64+D63</f>
        <v>5931900</v>
      </c>
      <c r="E62" s="10"/>
      <c r="F62" s="10">
        <f>F64</f>
        <v>0</v>
      </c>
      <c r="G62" s="10">
        <f>G64+G63</f>
        <v>5931900</v>
      </c>
    </row>
    <row r="63" spans="1:7" ht="152.25" customHeight="1">
      <c r="A63" s="15" t="s">
        <v>113</v>
      </c>
      <c r="B63" s="28" t="s">
        <v>114</v>
      </c>
      <c r="C63" s="66" t="s">
        <v>115</v>
      </c>
      <c r="D63" s="11">
        <v>151900</v>
      </c>
      <c r="E63" s="10"/>
      <c r="F63" s="10"/>
      <c r="G63" s="11">
        <f>D63+F63</f>
        <v>151900</v>
      </c>
    </row>
    <row r="64" spans="1:7" ht="74.25" customHeight="1">
      <c r="A64" s="15">
        <v>180409</v>
      </c>
      <c r="B64" s="28" t="s">
        <v>11</v>
      </c>
      <c r="C64" s="14" t="s">
        <v>29</v>
      </c>
      <c r="D64" s="11">
        <f>5000000+780000</f>
        <v>5780000</v>
      </c>
      <c r="E64" s="29"/>
      <c r="F64" s="11"/>
      <c r="G64" s="11">
        <f>D64+F64</f>
        <v>5780000</v>
      </c>
    </row>
    <row r="65" spans="1:7" ht="18" customHeight="1">
      <c r="A65" s="15"/>
      <c r="B65" s="17"/>
      <c r="C65" s="67" t="s">
        <v>59</v>
      </c>
      <c r="D65" s="11"/>
      <c r="E65" s="29"/>
      <c r="F65" s="11"/>
      <c r="G65" s="11"/>
    </row>
    <row r="66" spans="1:7" ht="52.5" customHeight="1">
      <c r="A66" s="15"/>
      <c r="C66" s="67" t="s">
        <v>117</v>
      </c>
      <c r="D66" s="11">
        <v>780000</v>
      </c>
      <c r="E66" s="29"/>
      <c r="F66" s="11"/>
      <c r="G66" s="11">
        <f>D66+F66</f>
        <v>780000</v>
      </c>
    </row>
    <row r="67" spans="1:9" ht="30.75" customHeight="1">
      <c r="A67" s="16" t="s">
        <v>10</v>
      </c>
      <c r="B67" s="78" t="s">
        <v>3</v>
      </c>
      <c r="C67" s="78"/>
      <c r="D67" s="12">
        <f>SUM(D68:D77)</f>
        <v>24107000</v>
      </c>
      <c r="E67" s="12">
        <f>SUM(E68:E75)</f>
        <v>0</v>
      </c>
      <c r="F67" s="12">
        <f>SUM(F68:F75)</f>
        <v>0</v>
      </c>
      <c r="G67" s="12">
        <f>SUM(G68:G77)</f>
        <v>24107000</v>
      </c>
      <c r="I67" s="8"/>
    </row>
    <row r="68" spans="1:7" ht="77.25" customHeight="1">
      <c r="A68" s="15">
        <v>150101</v>
      </c>
      <c r="B68" s="40" t="s">
        <v>2</v>
      </c>
      <c r="C68" s="60" t="s">
        <v>85</v>
      </c>
      <c r="D68" s="11">
        <v>1500000</v>
      </c>
      <c r="E68" s="11"/>
      <c r="F68" s="11"/>
      <c r="G68" s="11">
        <f aca="true" t="shared" si="4" ref="G68:G77">D68</f>
        <v>1500000</v>
      </c>
    </row>
    <row r="69" spans="1:7" ht="37.5" customHeight="1">
      <c r="A69" s="15">
        <v>150101</v>
      </c>
      <c r="B69" s="40" t="s">
        <v>2</v>
      </c>
      <c r="C69" s="54" t="s">
        <v>94</v>
      </c>
      <c r="D69" s="11">
        <v>267000</v>
      </c>
      <c r="E69" s="11"/>
      <c r="F69" s="11"/>
      <c r="G69" s="11">
        <f t="shared" si="4"/>
        <v>267000</v>
      </c>
    </row>
    <row r="70" spans="1:7" ht="23.25">
      <c r="A70" s="15">
        <v>150101</v>
      </c>
      <c r="B70" s="40" t="s">
        <v>2</v>
      </c>
      <c r="C70" s="14" t="s">
        <v>13</v>
      </c>
      <c r="D70" s="13">
        <v>2000000</v>
      </c>
      <c r="E70" s="13"/>
      <c r="F70" s="13"/>
      <c r="G70" s="11">
        <f t="shared" si="4"/>
        <v>2000000</v>
      </c>
    </row>
    <row r="71" spans="1:7" ht="37.5" customHeight="1">
      <c r="A71" s="15">
        <v>150101</v>
      </c>
      <c r="B71" s="40" t="s">
        <v>2</v>
      </c>
      <c r="C71" s="14" t="s">
        <v>19</v>
      </c>
      <c r="D71" s="13">
        <v>620000</v>
      </c>
      <c r="E71" s="13"/>
      <c r="F71" s="13"/>
      <c r="G71" s="11">
        <f t="shared" si="4"/>
        <v>620000</v>
      </c>
    </row>
    <row r="72" spans="1:7" ht="97.5" customHeight="1">
      <c r="A72" s="15">
        <v>150101</v>
      </c>
      <c r="B72" s="40" t="s">
        <v>2</v>
      </c>
      <c r="C72" s="28" t="s">
        <v>109</v>
      </c>
      <c r="D72" s="13">
        <v>4000000</v>
      </c>
      <c r="E72" s="13"/>
      <c r="F72" s="13"/>
      <c r="G72" s="11">
        <f t="shared" si="4"/>
        <v>4000000</v>
      </c>
    </row>
    <row r="73" spans="1:7" ht="42" customHeight="1">
      <c r="A73" s="15">
        <v>150101</v>
      </c>
      <c r="B73" s="40" t="s">
        <v>2</v>
      </c>
      <c r="C73" s="14" t="s">
        <v>98</v>
      </c>
      <c r="D73" s="13">
        <v>100000</v>
      </c>
      <c r="E73" s="13"/>
      <c r="F73" s="13"/>
      <c r="G73" s="11">
        <f t="shared" si="4"/>
        <v>100000</v>
      </c>
    </row>
    <row r="74" spans="1:7" ht="60.75" customHeight="1">
      <c r="A74" s="15">
        <v>150101</v>
      </c>
      <c r="B74" s="40" t="s">
        <v>2</v>
      </c>
      <c r="C74" s="28" t="s">
        <v>99</v>
      </c>
      <c r="D74" s="13">
        <v>100000</v>
      </c>
      <c r="E74" s="13"/>
      <c r="F74" s="13"/>
      <c r="G74" s="11">
        <f t="shared" si="4"/>
        <v>100000</v>
      </c>
    </row>
    <row r="75" spans="1:7" ht="21" customHeight="1">
      <c r="A75" s="15">
        <v>150101</v>
      </c>
      <c r="B75" s="40" t="s">
        <v>2</v>
      </c>
      <c r="C75" s="55" t="s">
        <v>24</v>
      </c>
      <c r="D75" s="13">
        <f>1220000-100000-100000</f>
        <v>1020000</v>
      </c>
      <c r="E75" s="13"/>
      <c r="F75" s="13"/>
      <c r="G75" s="11">
        <f t="shared" si="4"/>
        <v>1020000</v>
      </c>
    </row>
    <row r="76" spans="1:7" ht="57" customHeight="1">
      <c r="A76" s="71">
        <v>150101</v>
      </c>
      <c r="B76" s="93" t="s">
        <v>110</v>
      </c>
      <c r="C76" s="55" t="s">
        <v>111</v>
      </c>
      <c r="D76" s="13">
        <v>7500000</v>
      </c>
      <c r="E76" s="13"/>
      <c r="F76" s="13"/>
      <c r="G76" s="11">
        <f t="shared" si="4"/>
        <v>7500000</v>
      </c>
    </row>
    <row r="77" spans="1:7" ht="48.75" customHeight="1">
      <c r="A77" s="73"/>
      <c r="B77" s="94"/>
      <c r="C77" s="55" t="s">
        <v>112</v>
      </c>
      <c r="D77" s="13">
        <v>7000000</v>
      </c>
      <c r="E77" s="13"/>
      <c r="F77" s="13"/>
      <c r="G77" s="11">
        <f t="shared" si="4"/>
        <v>7000000</v>
      </c>
    </row>
    <row r="78" spans="1:7" ht="24.75" customHeight="1">
      <c r="A78" s="16" t="s">
        <v>31</v>
      </c>
      <c r="B78" s="74" t="s">
        <v>32</v>
      </c>
      <c r="C78" s="74"/>
      <c r="D78" s="10">
        <f>D79</f>
        <v>60000</v>
      </c>
      <c r="E78" s="10"/>
      <c r="F78" s="10">
        <f>F79</f>
        <v>0</v>
      </c>
      <c r="G78" s="10">
        <f>G79</f>
        <v>60000</v>
      </c>
    </row>
    <row r="79" spans="1:7" ht="24.75" customHeight="1">
      <c r="A79" s="33" t="s">
        <v>33</v>
      </c>
      <c r="B79" s="14" t="s">
        <v>56</v>
      </c>
      <c r="C79" s="14" t="s">
        <v>55</v>
      </c>
      <c r="D79" s="11">
        <v>60000</v>
      </c>
      <c r="E79" s="29"/>
      <c r="F79" s="11"/>
      <c r="G79" s="11">
        <f>D79+F79</f>
        <v>60000</v>
      </c>
    </row>
    <row r="80" spans="1:7" ht="24.75" customHeight="1" hidden="1">
      <c r="A80" s="16" t="s">
        <v>71</v>
      </c>
      <c r="B80" s="80" t="s">
        <v>70</v>
      </c>
      <c r="C80" s="81"/>
      <c r="D80" s="10">
        <f>D81</f>
        <v>0</v>
      </c>
      <c r="E80" s="10"/>
      <c r="F80" s="10">
        <f>F81</f>
        <v>0</v>
      </c>
      <c r="G80" s="10">
        <f>G81</f>
        <v>0</v>
      </c>
    </row>
    <row r="81" spans="1:7" ht="31.5" customHeight="1" hidden="1">
      <c r="A81" s="34" t="s">
        <v>45</v>
      </c>
      <c r="B81" s="79" t="s">
        <v>79</v>
      </c>
      <c r="C81" s="79"/>
      <c r="D81" s="10">
        <f>SUM(D82:D84)</f>
        <v>0</v>
      </c>
      <c r="E81" s="29"/>
      <c r="F81" s="10"/>
      <c r="G81" s="10">
        <f>D81+F81</f>
        <v>0</v>
      </c>
    </row>
    <row r="82" spans="1:7" ht="78.75" customHeight="1" hidden="1">
      <c r="A82" s="35" t="s">
        <v>45</v>
      </c>
      <c r="B82" s="36" t="s">
        <v>78</v>
      </c>
      <c r="C82" s="28" t="s">
        <v>48</v>
      </c>
      <c r="D82" s="11"/>
      <c r="E82" s="29"/>
      <c r="F82" s="11"/>
      <c r="G82" s="11">
        <f>D82+F82</f>
        <v>0</v>
      </c>
    </row>
    <row r="83" spans="1:7" ht="31.5" customHeight="1" hidden="1">
      <c r="A83" s="35" t="s">
        <v>45</v>
      </c>
      <c r="B83" s="36" t="s">
        <v>78</v>
      </c>
      <c r="C83" s="28" t="s">
        <v>50</v>
      </c>
      <c r="D83" s="11"/>
      <c r="E83" s="29"/>
      <c r="F83" s="11"/>
      <c r="G83" s="11">
        <f>D83+F83</f>
        <v>0</v>
      </c>
    </row>
    <row r="84" spans="1:7" ht="31.5" customHeight="1" hidden="1">
      <c r="A84" s="35" t="s">
        <v>45</v>
      </c>
      <c r="B84" s="36" t="s">
        <v>78</v>
      </c>
      <c r="C84" s="28" t="s">
        <v>51</v>
      </c>
      <c r="D84" s="11"/>
      <c r="E84" s="29"/>
      <c r="F84" s="11"/>
      <c r="G84" s="11">
        <f>D84+F84</f>
        <v>0</v>
      </c>
    </row>
    <row r="85" spans="1:7" ht="23.25" customHeight="1">
      <c r="A85" s="17"/>
      <c r="B85" s="18" t="s">
        <v>5</v>
      </c>
      <c r="C85" s="19"/>
      <c r="D85" s="32">
        <f>D7+D14+D37+D60+D78+D67+D62+D39+D28+D53+D80</f>
        <v>42827055.74</v>
      </c>
      <c r="E85" s="32">
        <f>E7+E14+E37+E60+E78+E67+E62+E39+E28+E53+E80</f>
        <v>0</v>
      </c>
      <c r="F85" s="32">
        <f>F7+F14+F37+F60+F78+F67+F62+F39+F28+F53+F80</f>
        <v>0</v>
      </c>
      <c r="G85" s="32">
        <f>G7+G14+G37+G60+G78+G67+G62+G39+G28+G53+G80</f>
        <v>42827055.74</v>
      </c>
    </row>
    <row r="86" spans="1:14" s="25" customFormat="1" ht="33.75" customHeight="1">
      <c r="A86" s="69" t="s">
        <v>100</v>
      </c>
      <c r="B86" s="69"/>
      <c r="C86" s="69"/>
      <c r="D86" s="69"/>
      <c r="E86" s="70" t="s">
        <v>105</v>
      </c>
      <c r="F86" s="70"/>
      <c r="G86" s="70"/>
      <c r="M86" s="26"/>
      <c r="N86" s="27"/>
    </row>
    <row r="87" spans="2:7" ht="23.25">
      <c r="B87" s="22"/>
      <c r="C87" s="23"/>
      <c r="D87" s="31"/>
      <c r="E87" s="24"/>
      <c r="F87" s="24"/>
      <c r="G87" s="24"/>
    </row>
    <row r="88" spans="1:7" ht="23.25">
      <c r="A88" s="1"/>
      <c r="B88" s="20"/>
      <c r="C88" s="20"/>
      <c r="D88" s="21"/>
      <c r="E88" s="21"/>
      <c r="F88" s="21"/>
      <c r="G88" s="21"/>
    </row>
    <row r="89" spans="4:7" s="20" customFormat="1" ht="18.75">
      <c r="D89" s="21"/>
      <c r="E89" s="21"/>
      <c r="F89" s="21"/>
      <c r="G89" s="21"/>
    </row>
    <row r="90" ht="23.25">
      <c r="A90" s="9"/>
    </row>
  </sheetData>
  <mergeCells count="34">
    <mergeCell ref="D2:G2"/>
    <mergeCell ref="E5:E6"/>
    <mergeCell ref="A76:A77"/>
    <mergeCell ref="B76:B77"/>
    <mergeCell ref="B28:C28"/>
    <mergeCell ref="A19:A22"/>
    <mergeCell ref="B19:B22"/>
    <mergeCell ref="B53:C53"/>
    <mergeCell ref="B50:C50"/>
    <mergeCell ref="B39:C39"/>
    <mergeCell ref="B44:C44"/>
    <mergeCell ref="D1:G1"/>
    <mergeCell ref="B7:C7"/>
    <mergeCell ref="D5:D6"/>
    <mergeCell ref="B5:B6"/>
    <mergeCell ref="G5:G6"/>
    <mergeCell ref="C5:C6"/>
    <mergeCell ref="B10:C10"/>
    <mergeCell ref="A3:G3"/>
    <mergeCell ref="F5:F6"/>
    <mergeCell ref="B14:C14"/>
    <mergeCell ref="B37:C37"/>
    <mergeCell ref="A15:A18"/>
    <mergeCell ref="B15:B18"/>
    <mergeCell ref="A86:D86"/>
    <mergeCell ref="E86:G86"/>
    <mergeCell ref="A57:A59"/>
    <mergeCell ref="B62:C62"/>
    <mergeCell ref="B78:C78"/>
    <mergeCell ref="B60:C60"/>
    <mergeCell ref="B57:B59"/>
    <mergeCell ref="B67:C67"/>
    <mergeCell ref="B81:C81"/>
    <mergeCell ref="B80:C80"/>
  </mergeCells>
  <printOptions horizontalCentered="1"/>
  <pageMargins left="0.15748031496062992" right="0.1968503937007874" top="1.14" bottom="0.51" header="0.92" footer="0.1968503937007874"/>
  <pageSetup horizontalDpi="600" verticalDpi="600" orientation="landscape" paperSize="9" scale="70" r:id="rId1"/>
  <headerFooter alignWithMargins="0">
    <oddHeader>&amp;R&amp;"Times New Roman,обычный"&amp;14Продовження додатка 7</oddHeader>
    <oddFooter>&amp;C&amp;"Times New Roman,обычный"&amp;14&amp;P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2011-07-15T08:56:20Z</cp:lastPrinted>
  <dcterms:created xsi:type="dcterms:W3CDTF">2004-10-20T09:07:59Z</dcterms:created>
  <dcterms:modified xsi:type="dcterms:W3CDTF">2011-08-03T11:51:30Z</dcterms:modified>
  <cp:category/>
  <cp:version/>
  <cp:contentType/>
  <cp:contentStatus/>
</cp:coreProperties>
</file>