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пецкомбінат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<sst xmlns="http://schemas.openxmlformats.org/spreadsheetml/2006/main" count="64" uniqueCount="39">
  <si>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Джерела фінансування</t>
  </si>
  <si>
    <t>Відповідальний за виконання заходу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</si>
  <si>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</si>
  <si>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</si>
  <si>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</si>
  <si>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</si>
  <si>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</si>
  <si>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ВСЬОГО: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</si>
  <si>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</si>
  <si>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</si>
  <si>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</si>
  <si>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</si>
  <si>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</si>
  <si>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</si>
  <si>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</si>
  <si>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</si>
  <si>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</si>
  <si>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>Забезпечення благоустрою кладовищ (утримання місць поховань)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</si>
  <si>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</si>
  <si>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поховання безрідних (захоронення невідомих, безрідних людей)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</si>
  <si>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</si>
  <si>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 xml:space="preserve">                     Додаток 1.7</t>
  </si>
  <si>
    <t>Примітки</t>
  </si>
  <si>
    <t>Забезпечення благоустрою кладовищ, діяльності спецслужби та поховання безрідних у м.Чернігові на період з 2017 до 2020 року</t>
  </si>
  <si>
    <t>ст.29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</si>
  <si>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</si>
  <si>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>Розроблення проекту землеустрою щодо відведення земельної ділянки в постійне користування орієнтовною площею 1,1 га для обслуговування потреб територіальної громади, а саме, кладовища за адресою: урочище "Кукушанка", Вознесенська сільська рада, Чернігівський район, Чернгівська обл.</t>
  </si>
  <si>
    <t>Розроблення проекту землеустрою щодо відведення земельної ділянки під кладовище в урочищі «Кривулівщина» на території Вознесенської сільської ради, Чернігівського району, Чернігівської обл.</t>
  </si>
  <si>
    <t>Розроблення проекту землеустрою щодо відведення земельної ділянки під кладовище «Яцево» на території Вознесенської сільської ради, Чернігівського району, Чернігівської обл.</t>
  </si>
  <si>
    <t>Звіти з експертної грошової оцінки земельних ділянок (паїв) для обрахунку викупної ціни (під розширення кладовища «Яцево»)</t>
  </si>
  <si>
    <t>Нотаріальні послуги при оформленні договорів купівлі-продажу земельних ділянок для суспільних потреб (під розширення кладовища «Яцево»)</t>
  </si>
  <si>
    <t>тис.грн.</t>
  </si>
  <si>
    <t>Забезпечення проведення капітального ремонту  на кладовищах</t>
  </si>
  <si>
    <t xml:space="preserve">Викупу земельних паїв під кладовище </t>
  </si>
  <si>
    <t>у редакції рішення міської ради</t>
  </si>
  <si>
    <t>Розширення міського кладовища "Яцево"</t>
  </si>
  <si>
    <t>Загальні витрати,              тис.грн.</t>
  </si>
  <si>
    <t xml:space="preserve"> до "Комплексної цільової</t>
  </si>
  <si>
    <t>від  28 листопада  2019 року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</si>
</sst>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2" borderId="0" xfId="0" applyFont="1" applyFill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2" borderId="0" xfId="0" applyFont="1" applyFill="1" applyAlignment="1">
      <alignment horizontal="left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216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216" fontId="6" fillId="0" borderId="0" xfId="0" applyNumberFormat="1" applyFont="1" applyAlignment="1">
      <alignment vertical="center" wrapText="1"/>
    </xf>
    <xf numFmtId="204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0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91" zoomScaleNormal="96" zoomScaleSheetLayoutView="91" zoomScalePageLayoutView="0" workbookViewId="0" topLeftCell="A1">
      <selection activeCell="B14" sqref="B14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7" width="14.57421875" style="0" customWidth="1"/>
    <col min="8" max="8" width="15.140625" style="0" customWidth="1"/>
    <col min="9" max="9" width="14.7109375" style="0" customWidth="1"/>
    <col min="10" max="10" width="15.00390625" style="0" customWidth="1"/>
    <col min="11" max="11" width="46.421875" style="0" customWidth="1"/>
    <col min="12" max="12" width="13.57421875" style="0" hidden="1" customWidth="1"/>
    <col min="13" max="13" width="16.421875" style="0" bestFit="1" customWidth="1"/>
  </cols>
  <sheetData>
    <row r="1" spans="11:12" ht="15.75">
      <c r="K1" s="3" t="s">
        <v>21</v>
      </c>
      <c r="L1" s="3"/>
    </row>
    <row r="2" spans="11:12" ht="15.75" customHeight="1">
      <c r="K2" s="30" t="s">
        <v>37</v>
      </c>
      <c r="L2" s="49"/>
    </row>
    <row r="3" spans="11:12" ht="18.75" customHeight="1">
      <c r="K3" s="19" t="s">
        <v>8</v>
      </c>
      <c r="L3" s="19"/>
    </row>
    <row r="4" spans="11:12" ht="18" customHeight="1">
      <c r="K4" s="19" t="s">
        <v>9</v>
      </c>
      <c r="L4" s="19"/>
    </row>
    <row r="5" spans="1:12" ht="18" customHeight="1">
      <c r="A5" s="1"/>
      <c r="B5" s="1"/>
      <c r="C5" s="1"/>
      <c r="D5" s="1"/>
      <c r="E5" s="1"/>
      <c r="F5" s="1"/>
      <c r="G5" s="1"/>
      <c r="H5" s="1"/>
      <c r="I5" s="2"/>
      <c r="J5" s="2"/>
      <c r="K5" s="19" t="s">
        <v>10</v>
      </c>
      <c r="L5" s="19"/>
    </row>
    <row r="6" spans="1:12" ht="15.75">
      <c r="A6" s="1"/>
      <c r="B6" s="1"/>
      <c r="C6" s="1"/>
      <c r="D6" s="1"/>
      <c r="E6" s="1"/>
      <c r="F6" s="1"/>
      <c r="G6" s="1"/>
      <c r="H6" s="1"/>
      <c r="I6" s="2"/>
      <c r="J6" s="2"/>
      <c r="K6" s="66" t="s">
        <v>34</v>
      </c>
      <c r="L6" s="67"/>
    </row>
    <row r="7" spans="1:12" ht="21" customHeight="1">
      <c r="A7" s="1"/>
      <c r="B7" s="1"/>
      <c r="C7" s="1"/>
      <c r="D7" s="1"/>
      <c r="E7" s="1"/>
      <c r="F7" s="1"/>
      <c r="G7" s="1"/>
      <c r="H7" s="1"/>
      <c r="I7" s="3"/>
      <c r="J7" s="3"/>
      <c r="K7" s="30" t="s">
        <v>38</v>
      </c>
      <c r="L7" s="49"/>
    </row>
    <row r="8" spans="1:11" ht="32.25" customHeight="1">
      <c r="A8" s="63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.75">
      <c r="A9" s="1"/>
      <c r="B9" s="21"/>
      <c r="C9" s="69"/>
      <c r="D9" s="69"/>
      <c r="E9" s="69"/>
      <c r="F9" s="69"/>
      <c r="G9" s="69"/>
      <c r="H9" s="69"/>
      <c r="I9" s="21"/>
      <c r="J9" s="21"/>
      <c r="K9" s="1"/>
    </row>
    <row r="10" spans="1:12" ht="16.5">
      <c r="A10" s="1"/>
      <c r="B10" s="1"/>
      <c r="C10" s="1"/>
      <c r="D10" s="1"/>
      <c r="E10" s="1"/>
      <c r="F10" s="1"/>
      <c r="G10" s="1"/>
      <c r="H10" s="22"/>
      <c r="I10" s="1"/>
      <c r="J10" s="1"/>
      <c r="K10" s="43" t="s">
        <v>31</v>
      </c>
      <c r="L10" s="42" t="s">
        <v>31</v>
      </c>
    </row>
    <row r="11" spans="1:12" ht="15.75" customHeight="1">
      <c r="A11" s="65" t="s">
        <v>4</v>
      </c>
      <c r="B11" s="65" t="s">
        <v>3</v>
      </c>
      <c r="C11" s="65" t="s">
        <v>0</v>
      </c>
      <c r="D11" s="54" t="s">
        <v>15</v>
      </c>
      <c r="E11" s="54" t="s">
        <v>16</v>
      </c>
      <c r="F11" s="65" t="s">
        <v>36</v>
      </c>
      <c r="G11" s="59" t="s">
        <v>5</v>
      </c>
      <c r="H11" s="59"/>
      <c r="I11" s="59"/>
      <c r="J11" s="60"/>
      <c r="K11" s="65" t="s">
        <v>1</v>
      </c>
      <c r="L11" s="54" t="s">
        <v>22</v>
      </c>
    </row>
    <row r="12" spans="1:12" ht="36.75" customHeight="1">
      <c r="A12" s="65"/>
      <c r="B12" s="65"/>
      <c r="C12" s="65"/>
      <c r="D12" s="61"/>
      <c r="E12" s="61"/>
      <c r="F12" s="65"/>
      <c r="G12" s="15" t="s">
        <v>6</v>
      </c>
      <c r="H12" s="15" t="s">
        <v>11</v>
      </c>
      <c r="I12" s="15" t="s">
        <v>12</v>
      </c>
      <c r="J12" s="15" t="s">
        <v>13</v>
      </c>
      <c r="K12" s="65"/>
      <c r="L12" s="55"/>
    </row>
    <row r="13" spans="1:12" ht="47.25" customHeight="1">
      <c r="A13" s="28">
        <v>1</v>
      </c>
      <c r="B13" s="29" t="s">
        <v>17</v>
      </c>
      <c r="C13" s="28" t="s">
        <v>2</v>
      </c>
      <c r="D13" s="28">
        <v>100203</v>
      </c>
      <c r="E13" s="28">
        <v>2610</v>
      </c>
      <c r="F13" s="40">
        <f aca="true" t="shared" si="0" ref="F13:F24">G13+H13+I13+J13</f>
        <v>35080.929000000004</v>
      </c>
      <c r="G13" s="41">
        <f>(4563000+142694+199000+199000+32000)/1000</f>
        <v>5135.694</v>
      </c>
      <c r="H13" s="45">
        <f>5844+199+199+736</f>
        <v>6978</v>
      </c>
      <c r="I13" s="45">
        <f>6566.6+1458.1+608</f>
        <v>8632.7</v>
      </c>
      <c r="J13" s="45">
        <f>8024.7*1.05+5908.6</f>
        <v>14334.535</v>
      </c>
      <c r="K13" s="33" t="s">
        <v>20</v>
      </c>
      <c r="L13" s="32" t="s">
        <v>24</v>
      </c>
    </row>
    <row r="14" spans="1:12" ht="72" customHeight="1">
      <c r="A14" s="38">
        <v>2</v>
      </c>
      <c r="B14" s="29" t="s">
        <v>25</v>
      </c>
      <c r="C14" s="28" t="s">
        <v>2</v>
      </c>
      <c r="D14" s="28">
        <v>100203</v>
      </c>
      <c r="E14" s="28">
        <v>2240</v>
      </c>
      <c r="F14" s="40">
        <f t="shared" si="0"/>
        <v>4806</v>
      </c>
      <c r="G14" s="41">
        <f>950000/1000</f>
        <v>950</v>
      </c>
      <c r="H14" s="45">
        <f>950000/1000-66</f>
        <v>884</v>
      </c>
      <c r="I14" s="45">
        <f>950000/1000-120+656</f>
        <v>1486</v>
      </c>
      <c r="J14" s="45">
        <f>950000/1000-120+656</f>
        <v>1486</v>
      </c>
      <c r="K14" s="33" t="s">
        <v>14</v>
      </c>
      <c r="L14" s="32" t="s">
        <v>24</v>
      </c>
    </row>
    <row r="15" spans="1:12" ht="53.25" customHeight="1">
      <c r="A15" s="38">
        <f>A14+1</f>
        <v>3</v>
      </c>
      <c r="B15" s="29" t="s">
        <v>32</v>
      </c>
      <c r="C15" s="28" t="s">
        <v>2</v>
      </c>
      <c r="D15" s="28">
        <v>100203</v>
      </c>
      <c r="E15" s="28">
        <v>3132</v>
      </c>
      <c r="F15" s="40">
        <f t="shared" si="0"/>
        <v>872</v>
      </c>
      <c r="G15" s="41">
        <v>0</v>
      </c>
      <c r="H15" s="45">
        <v>872</v>
      </c>
      <c r="I15" s="45">
        <v>0</v>
      </c>
      <c r="J15" s="45">
        <v>0</v>
      </c>
      <c r="K15" s="33" t="s">
        <v>14</v>
      </c>
      <c r="L15" s="32" t="s">
        <v>24</v>
      </c>
    </row>
    <row r="16" spans="1:12" ht="53.25" customHeight="1">
      <c r="A16" s="38">
        <v>4</v>
      </c>
      <c r="B16" s="44" t="s">
        <v>33</v>
      </c>
      <c r="C16" s="28" t="s">
        <v>2</v>
      </c>
      <c r="D16" s="28"/>
      <c r="E16" s="28"/>
      <c r="F16" s="40">
        <f t="shared" si="0"/>
        <v>11560</v>
      </c>
      <c r="G16" s="41">
        <f>(400000+160000)/1000</f>
        <v>560</v>
      </c>
      <c r="H16" s="45">
        <v>5000</v>
      </c>
      <c r="I16" s="45">
        <f>5000-4000</f>
        <v>1000</v>
      </c>
      <c r="J16" s="45">
        <f>5000</f>
        <v>5000</v>
      </c>
      <c r="K16" s="33" t="s">
        <v>20</v>
      </c>
      <c r="L16" s="32" t="s">
        <v>24</v>
      </c>
    </row>
    <row r="17" spans="1:12" ht="99.75" customHeight="1">
      <c r="A17" s="38">
        <v>5</v>
      </c>
      <c r="B17" s="29" t="s">
        <v>18</v>
      </c>
      <c r="C17" s="28" t="s">
        <v>2</v>
      </c>
      <c r="D17" s="28">
        <v>100302</v>
      </c>
      <c r="E17" s="28">
        <v>2610</v>
      </c>
      <c r="F17" s="40">
        <f t="shared" si="0"/>
        <v>10602.7</v>
      </c>
      <c r="G17" s="41">
        <f>1298000/1000</f>
        <v>1298</v>
      </c>
      <c r="H17" s="45">
        <f>1778+493</f>
        <v>2271</v>
      </c>
      <c r="I17" s="45">
        <f>1870.4+740.8+476.5</f>
        <v>3087.7</v>
      </c>
      <c r="J17" s="45">
        <f>2741.8+1177.5+26.7</f>
        <v>3946</v>
      </c>
      <c r="K17" s="33" t="s">
        <v>20</v>
      </c>
      <c r="L17" s="16"/>
    </row>
    <row r="18" spans="1:12" ht="50.25" customHeight="1">
      <c r="A18" s="28">
        <v>6</v>
      </c>
      <c r="B18" s="39" t="s">
        <v>19</v>
      </c>
      <c r="C18" s="28" t="s">
        <v>2</v>
      </c>
      <c r="D18" s="28">
        <v>100203</v>
      </c>
      <c r="E18" s="28">
        <v>2610</v>
      </c>
      <c r="F18" s="40">
        <f t="shared" si="0"/>
        <v>350.338</v>
      </c>
      <c r="G18" s="41">
        <f>(20000+58638)/1000</f>
        <v>78.638</v>
      </c>
      <c r="H18" s="45">
        <f>80000/1000</f>
        <v>80</v>
      </c>
      <c r="I18" s="45">
        <f>84.2+7.8</f>
        <v>92</v>
      </c>
      <c r="J18" s="45">
        <f>I18*1.05+3.1</f>
        <v>99.7</v>
      </c>
      <c r="K18" s="33" t="s">
        <v>20</v>
      </c>
      <c r="L18" s="16"/>
    </row>
    <row r="19" spans="1:12" ht="118.5" customHeight="1">
      <c r="A19" s="28">
        <v>7</v>
      </c>
      <c r="B19" s="39" t="s">
        <v>26</v>
      </c>
      <c r="C19" s="28" t="s">
        <v>2</v>
      </c>
      <c r="D19" s="28"/>
      <c r="E19" s="28"/>
      <c r="F19" s="40">
        <f t="shared" si="0"/>
        <v>18</v>
      </c>
      <c r="G19" s="41">
        <f>18000/1000</f>
        <v>18</v>
      </c>
      <c r="H19" s="45">
        <v>0</v>
      </c>
      <c r="I19" s="45">
        <v>0</v>
      </c>
      <c r="J19" s="45">
        <v>0</v>
      </c>
      <c r="K19" s="33" t="s">
        <v>20</v>
      </c>
      <c r="L19" s="35"/>
    </row>
    <row r="20" spans="1:12" ht="85.5" customHeight="1">
      <c r="A20" s="28">
        <v>8</v>
      </c>
      <c r="B20" s="37" t="s">
        <v>27</v>
      </c>
      <c r="C20" s="28" t="s">
        <v>2</v>
      </c>
      <c r="D20" s="28"/>
      <c r="E20" s="28"/>
      <c r="F20" s="40">
        <f t="shared" si="0"/>
        <v>18</v>
      </c>
      <c r="G20" s="41">
        <f>18000/1000</f>
        <v>18</v>
      </c>
      <c r="H20" s="45">
        <v>0</v>
      </c>
      <c r="I20" s="45">
        <v>0</v>
      </c>
      <c r="J20" s="45">
        <v>0</v>
      </c>
      <c r="K20" s="33" t="s">
        <v>20</v>
      </c>
      <c r="L20" s="35"/>
    </row>
    <row r="21" spans="1:12" ht="79.5" customHeight="1">
      <c r="A21" s="28">
        <v>9</v>
      </c>
      <c r="B21" s="36" t="s">
        <v>28</v>
      </c>
      <c r="C21" s="28" t="s">
        <v>2</v>
      </c>
      <c r="D21" s="28"/>
      <c r="E21" s="28"/>
      <c r="F21" s="40">
        <f t="shared" si="0"/>
        <v>18</v>
      </c>
      <c r="G21" s="41">
        <f>18000/1000</f>
        <v>18</v>
      </c>
      <c r="H21" s="45">
        <v>0</v>
      </c>
      <c r="I21" s="45">
        <v>0</v>
      </c>
      <c r="J21" s="45">
        <v>0</v>
      </c>
      <c r="K21" s="33" t="s">
        <v>20</v>
      </c>
      <c r="L21" s="35"/>
    </row>
    <row r="22" spans="1:12" ht="56.25" customHeight="1">
      <c r="A22" s="28">
        <v>10</v>
      </c>
      <c r="B22" s="37" t="s">
        <v>29</v>
      </c>
      <c r="C22" s="28" t="s">
        <v>2</v>
      </c>
      <c r="D22" s="28"/>
      <c r="E22" s="28"/>
      <c r="F22" s="40">
        <f t="shared" si="0"/>
        <v>170</v>
      </c>
      <c r="G22" s="41">
        <f>20000/1000</f>
        <v>20</v>
      </c>
      <c r="H22" s="45">
        <v>30</v>
      </c>
      <c r="I22" s="45">
        <v>60</v>
      </c>
      <c r="J22" s="45">
        <v>60</v>
      </c>
      <c r="K22" s="33" t="s">
        <v>14</v>
      </c>
      <c r="L22" s="35"/>
    </row>
    <row r="23" spans="1:12" ht="67.5" customHeight="1">
      <c r="A23" s="28">
        <v>11</v>
      </c>
      <c r="B23" s="37" t="s">
        <v>30</v>
      </c>
      <c r="C23" s="28" t="s">
        <v>2</v>
      </c>
      <c r="D23" s="28"/>
      <c r="E23" s="28"/>
      <c r="F23" s="40">
        <f t="shared" si="0"/>
        <v>176</v>
      </c>
      <c r="G23" s="41">
        <f>20000/1000</f>
        <v>20</v>
      </c>
      <c r="H23" s="45">
        <v>36</v>
      </c>
      <c r="I23" s="45">
        <v>60</v>
      </c>
      <c r="J23" s="45">
        <v>60</v>
      </c>
      <c r="K23" s="33" t="s">
        <v>14</v>
      </c>
      <c r="L23" s="35"/>
    </row>
    <row r="24" spans="1:12" ht="37.5" customHeight="1">
      <c r="A24" s="28">
        <v>12</v>
      </c>
      <c r="B24" s="46" t="s">
        <v>35</v>
      </c>
      <c r="C24" s="28" t="s">
        <v>2</v>
      </c>
      <c r="D24" s="28"/>
      <c r="E24" s="28"/>
      <c r="F24" s="40">
        <f t="shared" si="0"/>
        <v>25869</v>
      </c>
      <c r="G24" s="41">
        <v>0</v>
      </c>
      <c r="H24" s="45">
        <v>6000</v>
      </c>
      <c r="I24" s="45">
        <f>8000+1869</f>
        <v>9869</v>
      </c>
      <c r="J24" s="45">
        <f>10000</f>
        <v>10000</v>
      </c>
      <c r="K24" s="33" t="s">
        <v>14</v>
      </c>
      <c r="L24" s="35"/>
    </row>
    <row r="25" spans="1:12" ht="26.25" customHeight="1">
      <c r="A25" s="35"/>
      <c r="B25" s="31" t="s">
        <v>7</v>
      </c>
      <c r="C25" s="31"/>
      <c r="D25" s="31"/>
      <c r="E25" s="31"/>
      <c r="F25" s="40">
        <f>F13+F14+F15+F16+F17+F18+F19+F20+F21+F22+F23+F24-0.06</f>
        <v>89540.907</v>
      </c>
      <c r="G25" s="40">
        <f>G13+G14+G15+G16+G17+G18+G19+G20+G21+G22+G23+G24</f>
        <v>8116.332</v>
      </c>
      <c r="H25" s="40">
        <f>H13+H14+H15+H16+H17+H18+H19+H20+H21+H22+H23+H24</f>
        <v>22151</v>
      </c>
      <c r="I25" s="40">
        <f>I13+I14+I15+I16+I17+I18+I19+I20+I21+I22+I23+I24</f>
        <v>24287.4</v>
      </c>
      <c r="J25" s="40">
        <f>J13+J14+J15+J16+J17+J18+J19+J20+J21+J22+J23+J24</f>
        <v>34986.235</v>
      </c>
      <c r="K25" s="28"/>
      <c r="L25" s="35"/>
    </row>
    <row r="26" spans="1:12" ht="18.75" customHeight="1">
      <c r="A26" s="4"/>
      <c r="B26" s="4"/>
      <c r="C26" s="4"/>
      <c r="D26" s="4"/>
      <c r="E26" s="4"/>
      <c r="F26" s="6"/>
      <c r="G26" s="6"/>
      <c r="H26" s="6"/>
      <c r="I26" s="6"/>
      <c r="J26" s="6"/>
      <c r="K26" s="23"/>
      <c r="L26" s="34"/>
    </row>
    <row r="27" spans="1:12" ht="45.75" customHeight="1">
      <c r="A27" s="4"/>
      <c r="B27" s="58"/>
      <c r="C27" s="58"/>
      <c r="D27" s="50"/>
      <c r="E27" s="50"/>
      <c r="F27" s="50"/>
      <c r="G27" s="6"/>
      <c r="H27" s="6"/>
      <c r="I27" s="68"/>
      <c r="J27" s="68"/>
      <c r="K27" s="68"/>
      <c r="L27" s="52"/>
    </row>
    <row r="28" spans="1:11" ht="24.75" customHeight="1">
      <c r="A28" s="58"/>
      <c r="B28" s="58"/>
      <c r="C28" s="47"/>
      <c r="D28" s="48"/>
      <c r="E28" s="48"/>
      <c r="F28" s="51"/>
      <c r="G28" s="51"/>
      <c r="H28" s="51"/>
      <c r="I28" s="51"/>
      <c r="J28" s="51"/>
      <c r="K28" s="51"/>
    </row>
    <row r="29" spans="1:11" ht="17.25" customHeight="1">
      <c r="A29" s="56"/>
      <c r="B29" s="56"/>
      <c r="C29" s="12"/>
      <c r="D29" s="12"/>
      <c r="E29" s="12"/>
      <c r="F29" s="9"/>
      <c r="G29" s="9"/>
      <c r="I29" s="51"/>
      <c r="J29" s="57"/>
      <c r="K29" s="57"/>
    </row>
    <row r="30" spans="1:11" ht="24.75" customHeight="1">
      <c r="A30" s="64"/>
      <c r="B30" s="64"/>
      <c r="C30" s="14"/>
      <c r="D30" s="14"/>
      <c r="E30" s="14"/>
      <c r="F30" s="7"/>
      <c r="G30" s="7"/>
      <c r="H30" s="7"/>
      <c r="I30" s="1"/>
      <c r="J30" s="1"/>
      <c r="K30" s="25"/>
    </row>
    <row r="31" spans="1:11" ht="18.75" customHeight="1">
      <c r="A31" s="17"/>
      <c r="B31" s="17"/>
      <c r="C31" s="7"/>
      <c r="D31" s="7"/>
      <c r="E31" s="7"/>
      <c r="F31" s="7"/>
      <c r="G31" s="7"/>
      <c r="H31" s="7"/>
      <c r="I31" s="1"/>
      <c r="J31" s="1"/>
      <c r="K31" s="13"/>
    </row>
    <row r="32" spans="1:11" ht="39" customHeight="1">
      <c r="A32" s="4"/>
      <c r="B32" s="20"/>
      <c r="C32" s="14"/>
      <c r="D32" s="14"/>
      <c r="E32" s="14"/>
      <c r="F32" s="14"/>
      <c r="G32" s="6"/>
      <c r="H32" s="6"/>
      <c r="I32" s="6"/>
      <c r="J32" s="6"/>
      <c r="K32" s="23"/>
    </row>
    <row r="33" spans="1:11" ht="15.75">
      <c r="A33" s="4"/>
      <c r="B33" s="4"/>
      <c r="C33" s="4"/>
      <c r="D33" s="4"/>
      <c r="E33" s="4"/>
      <c r="F33" s="6"/>
      <c r="G33" s="6"/>
      <c r="H33" s="6"/>
      <c r="I33" s="6"/>
      <c r="J33" s="6"/>
      <c r="K33" s="23"/>
    </row>
    <row r="34" spans="1:11" ht="15.75">
      <c r="A34" s="4"/>
      <c r="B34" s="4"/>
      <c r="C34" s="4"/>
      <c r="D34" s="4"/>
      <c r="E34" s="4"/>
      <c r="F34" s="26"/>
      <c r="G34" s="26"/>
      <c r="H34" s="26"/>
      <c r="I34" s="26"/>
      <c r="J34" s="26"/>
      <c r="K34" s="23"/>
    </row>
    <row r="35" spans="1:11" ht="15.75">
      <c r="A35" s="4"/>
      <c r="B35" s="4"/>
      <c r="C35" s="4"/>
      <c r="D35" s="4"/>
      <c r="E35" s="4"/>
      <c r="F35" s="26"/>
      <c r="G35" s="26"/>
      <c r="H35" s="26"/>
      <c r="I35" s="26"/>
      <c r="J35" s="26"/>
      <c r="K35" s="23"/>
    </row>
    <row r="36" spans="1:11" ht="31.5" customHeight="1">
      <c r="A36" s="4"/>
      <c r="B36" s="62"/>
      <c r="C36" s="62"/>
      <c r="D36" s="18"/>
      <c r="E36" s="18"/>
      <c r="F36" s="26"/>
      <c r="G36" s="26"/>
      <c r="H36" s="26"/>
      <c r="I36" s="26"/>
      <c r="J36" s="26"/>
      <c r="K36" s="27"/>
    </row>
    <row r="37" spans="1:12" ht="34.5" customHeight="1">
      <c r="A37" s="4"/>
      <c r="B37" s="53"/>
      <c r="C37" s="53"/>
      <c r="D37" s="10"/>
      <c r="E37" s="10"/>
      <c r="F37" s="9"/>
      <c r="G37" s="9"/>
      <c r="H37" s="24"/>
      <c r="I37" s="53"/>
      <c r="J37" s="53"/>
      <c r="K37" s="53"/>
      <c r="L37" s="53"/>
    </row>
    <row r="38" spans="1:11" ht="15.75">
      <c r="A38" s="1"/>
      <c r="C38" s="8"/>
      <c r="D38" s="8"/>
      <c r="E38" s="8"/>
      <c r="F38" s="7"/>
      <c r="G38" s="7"/>
      <c r="H38" s="7"/>
      <c r="I38" s="1"/>
      <c r="J38" s="1"/>
      <c r="K38" s="1"/>
    </row>
    <row r="39" spans="1:11" ht="15.75">
      <c r="A39" s="2"/>
      <c r="C39" s="8"/>
      <c r="D39" s="8"/>
      <c r="E39" s="8"/>
      <c r="F39" s="7"/>
      <c r="G39" s="7"/>
      <c r="H39" s="7"/>
      <c r="I39" s="1"/>
      <c r="J39" s="1"/>
      <c r="K39" s="1"/>
    </row>
    <row r="40" spans="3:11" ht="15.75">
      <c r="C40" s="11"/>
      <c r="D40" s="11"/>
      <c r="E40" s="11"/>
      <c r="F40" s="7"/>
      <c r="G40" s="7"/>
      <c r="H40" s="7"/>
      <c r="I40" s="1"/>
      <c r="J40" s="1"/>
      <c r="K40" s="1"/>
    </row>
    <row r="43" ht="12.75">
      <c r="K43" s="5"/>
    </row>
  </sheetData>
  <sheetProtection/>
  <mergeCells count="21">
    <mergeCell ref="K11:K12"/>
    <mergeCell ref="B36:C36"/>
    <mergeCell ref="A8:K8"/>
    <mergeCell ref="A30:B30"/>
    <mergeCell ref="C11:C12"/>
    <mergeCell ref="F11:F12"/>
    <mergeCell ref="K6:L6"/>
    <mergeCell ref="I27:K27"/>
    <mergeCell ref="A11:A12"/>
    <mergeCell ref="B11:B12"/>
    <mergeCell ref="C9:H9"/>
    <mergeCell ref="B37:C37"/>
    <mergeCell ref="I37:L37"/>
    <mergeCell ref="L11:L12"/>
    <mergeCell ref="A29:B29"/>
    <mergeCell ref="J29:K29"/>
    <mergeCell ref="B27:C27"/>
    <mergeCell ref="A28:B28"/>
    <mergeCell ref="G11:J11"/>
    <mergeCell ref="E11:E12"/>
    <mergeCell ref="D11:D12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2019-11-29T07:06:35Z</cp:lastPrinted>
  <dcterms:created xsi:type="dcterms:W3CDTF">1996-10-08T23:32:33Z</dcterms:created>
  <dcterms:modified xsi:type="dcterms:W3CDTF">2019-11-29T07:06:39Z</dcterms:modified>
  <cp:category/>
  <cp:version/>
  <cp:contentType/>
  <cp:contentStatus/>
</cp:coreProperties>
</file>