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40" windowWidth="9720" windowHeight="7200" tabRatio="913" activeTab="2"/>
  </bookViews>
  <sheets>
    <sheet name="загальна" sheetId="1" r:id="rId1"/>
    <sheet name="Лист1" sheetId="2" r:id="rId2"/>
    <sheet name="спецтехніка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<sst xmlns="http://schemas.openxmlformats.org/spreadsheetml/2006/main" count="201" uniqueCount="97">
  <si>
    <t>Джерела фінансування</t>
  </si>
  <si>
    <t>Відповідальний за виконання заходу</t>
  </si>
  <si>
    <t>Всього:</t>
  </si>
  <si>
    <t>Міський бюджет</t>
  </si>
  <si>
    <t>Найменування заходу</t>
  </si>
  <si>
    <t>№ п/п</t>
  </si>
  <si>
    <t>У тому числі за роками</t>
  </si>
  <si>
    <t>2017 рік</t>
  </si>
  <si>
    <t xml:space="preserve">Основні завдання Програми </t>
  </si>
  <si>
    <t xml:space="preserve"> програми   розвитку житлово-</t>
  </si>
  <si>
    <t>комунального господарства міста Чернігова</t>
  </si>
  <si>
    <t>на 2017 - 2020 роки"</t>
  </si>
  <si>
    <t>2018 рік</t>
  </si>
  <si>
    <t>2019 рік</t>
  </si>
  <si>
    <t>2020 рік</t>
  </si>
  <si>
    <t>КТКВК</t>
  </si>
  <si>
    <t>КЕКВК</t>
  </si>
  <si>
    <t>Разом</t>
  </si>
  <si>
    <t>Трактор МТЗ-82 з навісним обладнанням (1 од.)</t>
  </si>
  <si>
    <t>Загальні витрати, грн.</t>
  </si>
  <si>
    <t>Загальні витрати грн.</t>
  </si>
  <si>
    <t>Забезпечення благоустрою кладовищ, діяльності спецслужби та поховання безрідни</t>
  </si>
  <si>
    <t>Поточний ремонт та утримання в належному стані об'єктів благоустрою</t>
  </si>
  <si>
    <t>Будівництво, реконструкція та капітальний ремонт об'єктів благоустрою</t>
  </si>
  <si>
    <t>Забезпечення охорони тваринного світу, регулювання чисельності безпритульних тварин гуманними методами</t>
  </si>
  <si>
    <t>Забезпечення  святкового оформлення міста до урочистих подій, свят та інших заходів</t>
  </si>
  <si>
    <t>Забезпечення зміцнення матеріально-технічної бази підприємств комунальної форми власності</t>
  </si>
  <si>
    <t>Підтримка та розвиток сфери паркування транспортних засобів</t>
  </si>
  <si>
    <t>Управління житлово-комунального господарства ЧМР та КП "Паркування та ринок" ЧМР</t>
  </si>
  <si>
    <t>Управління житлово-комунального господарства ЧМР та Комунальне шляхо – будівельне підприємство ЧМР</t>
  </si>
  <si>
    <t>Управління житлово-комунального господарства ЧМР та КП "Зеленбуд" ЧМР</t>
  </si>
  <si>
    <t>Управління житлово-комунального господарства ЧМР та КП "Спеціалізований комбінат комунально-побутового обслуговування" ЧМР</t>
  </si>
  <si>
    <t>Управління житлово-комунального господарства ЧМР та КП "АТП-2528" ЧМР</t>
  </si>
  <si>
    <t>Управління житлово-комунального господарства ЧМР та КП «Новозаводське»</t>
  </si>
  <si>
    <t>Управління житлово-комунального господарства ЧМР та КП «ЖЕК-13»</t>
  </si>
  <si>
    <t xml:space="preserve">                     Додаток 1</t>
  </si>
  <si>
    <t>Забезпечення функціонування мереж зовнішнього освітлення</t>
  </si>
  <si>
    <t>Причіп тракторний (1 од.)</t>
  </si>
  <si>
    <t>Забезпечення зміцнення матеріально-технічної бази підприємств комунальної форми власності м.Чернігові на період до 2020 року</t>
  </si>
  <si>
    <t xml:space="preserve">                     Додаток 1.12</t>
  </si>
  <si>
    <t>Забезпечення санітарної  очистки території</t>
  </si>
  <si>
    <t>Трактор МТЗ-82 з навісним обладнанням (1од.)</t>
  </si>
  <si>
    <t xml:space="preserve">Капітальний ремонт об'єктів житлового господарства, заміна поштових скриньок та покажчиків назв вулиць </t>
  </si>
  <si>
    <t>Забезпечення проведення будівництва, реконструкції та ремонту об'єктів транспортної інфраструктури, утримання вулично-дорожньої мережі та інші</t>
  </si>
  <si>
    <t>Збереження та утримання на належному рівні зеленої зони та поточний ремонт малих архітектурних споруд</t>
  </si>
  <si>
    <t>Управління житлово-комунального господарства ЧМР та КП "Чернігівводоканал" ЧМР</t>
  </si>
  <si>
    <t>Фреза для вирізання каналізаційних люків</t>
  </si>
  <si>
    <t>МАЗ-5550С3-521-001 (Е-5)</t>
  </si>
  <si>
    <t>Примітка: модель спеціалізованої техніки може бути змінена під час проведення процедури закупівлі.</t>
  </si>
  <si>
    <t>Навантажувач грейферний МТЗ- 82 (2од.)</t>
  </si>
  <si>
    <t>Трактор МТЗ-82 з навісним обладнанням (4 од.)</t>
  </si>
  <si>
    <t>Фронтальний навантажувач Амкадор 342 С4 (2од.)</t>
  </si>
  <si>
    <t>Подрібнювач пнів Laski F-500 (1 од.)</t>
  </si>
  <si>
    <t>Навісне обладнання (косарка) для Diger (1 од.)</t>
  </si>
  <si>
    <t>Садовий пилосос з причіпом (1 од.)</t>
  </si>
  <si>
    <t>до  Комплексної цільової</t>
  </si>
  <si>
    <t xml:space="preserve">Ресурсне забезпечення виконання Комплексної цільової програми розвитку житлово-комунального господарства міста Чернігова на період                                           з  2017  до 2020 року </t>
  </si>
  <si>
    <t>Розкидач піщано-сольової суміші КО-108 з обладнанням (2 од.)</t>
  </si>
  <si>
    <t>Пляжеприбиральна машина (1 од.)</t>
  </si>
  <si>
    <t>Управління житлово-комунального господарства ЧМР та КП «Деснянське»</t>
  </si>
  <si>
    <t>Управління житлово-комунального господарства ЧМР та КП «ЖЕК-10»</t>
  </si>
  <si>
    <t>Вакуумно-підмітальна прибиральна машина (паркова) з навісним обладнанням ( 2 од)</t>
  </si>
  <si>
    <t>Автопідйомник телескопічний АП-18-10 на шасі ГАЗ 3309 з пятимісткою кабіною (1 од.)</t>
  </si>
  <si>
    <t>ГАЗ 3302 32-757  (1 од.)</t>
  </si>
  <si>
    <t>Машина комбінована ВИВА МД-106/01 на базі самоскида МАЗ 5550 універсальна (10 од.)</t>
  </si>
  <si>
    <t>Автомобіль для перевезення (Renault Trafic combi)</t>
  </si>
  <si>
    <t>Автогудронатор ємкістю 4м3 на базі автомобіля МАЗ</t>
  </si>
  <si>
    <t>Подрібнювач деревини (1 од.)</t>
  </si>
  <si>
    <t xml:space="preserve">                     Додаток 1.8</t>
  </si>
  <si>
    <t>у редакції рішення міської ради</t>
  </si>
  <si>
    <t>від ____________№19/VII-____</t>
  </si>
  <si>
    <t>Поточний ремонт та утримання в належному стані об'єктів благоустрою  у м.Чернігові на період з 2017 до 2020 року</t>
  </si>
  <si>
    <t>Примітки</t>
  </si>
  <si>
    <t>2008 рік</t>
  </si>
  <si>
    <t>2009 рік</t>
  </si>
  <si>
    <t>2010 рік</t>
  </si>
  <si>
    <t xml:space="preserve">Забезпечення проведення облаштування пляжів </t>
  </si>
  <si>
    <t>Управління житлово-комунального господарства ЧМР та ішні суб'єкти господарювання</t>
  </si>
  <si>
    <t>Забезпечення проведення поточного ремонту зупинок громадського транспорту</t>
  </si>
  <si>
    <t>Забезпечення проведення поточного ремонту малих архітектурних споруд</t>
  </si>
  <si>
    <t>Забезпечення проведення утримання фонтанів та насосної станції на річці Десна</t>
  </si>
  <si>
    <t>ст.37</t>
  </si>
  <si>
    <t xml:space="preserve">Забезпечення проведення поточного ремонту фонтанів </t>
  </si>
  <si>
    <t xml:space="preserve">Топографо-геодезична зйомка та схематичне визначення меж берегової лінії р. Десна від човнової станції до пішоходного мосту </t>
  </si>
  <si>
    <t>ст.31</t>
  </si>
  <si>
    <t>Послуги з супутникового контролю /GPS/ по утриманню обєктів благоустрою</t>
  </si>
  <si>
    <t>Управління житлово-комунального господарства ЧМР та  ішні суб'єкти господарювання</t>
  </si>
  <si>
    <t>Оренда земельної ділянки під карєр грунту для забезпечення безпечної експлуатації полігону ТПВ</t>
  </si>
  <si>
    <t>Подача газу до Вічного вогню</t>
  </si>
  <si>
    <t>Послуги з благоустрою, які виникають протягом року</t>
  </si>
  <si>
    <t>Послуги з демонтажу незаконно встановлених зовнішніх реклам</t>
  </si>
  <si>
    <t>Послуги з водопостачання та водовідведення фонтанів</t>
  </si>
  <si>
    <t>Причеп типу 2ПТС-4-02 (3 од)</t>
  </si>
  <si>
    <t>Трактор з комунальним устаткуванням (4од.)</t>
  </si>
  <si>
    <t>Мінінавантажувач Digger SSL6700</t>
  </si>
  <si>
    <t>Автомобіль-самоскид на базі шасі МАЗ (2 од)</t>
  </si>
  <si>
    <r>
      <t xml:space="preserve">від 21 квітня №19/VII- </t>
    </r>
    <r>
      <rPr>
        <u val="single"/>
        <sz val="12"/>
        <rFont val="Times New Roman"/>
        <family val="1"/>
      </rPr>
      <t xml:space="preserve">5   </t>
    </r>
  </si>
</sst>
</file>

<file path=xl/styles.xml><?xml version="1.0" encoding="utf-8"?>
<styleSheet xmlns="http://schemas.openxmlformats.org/spreadsheetml/2006/main">
  <numFmts count="6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.0"/>
    <numFmt numFmtId="205" formatCode="0.000"/>
    <numFmt numFmtId="206" formatCode="0.0000"/>
    <numFmt numFmtId="207" formatCode="0.00000"/>
    <numFmt numFmtId="208" formatCode="#,##0_р_.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[$€-2]\ ###,000_);[Red]\([$€-2]\ ###,000\)"/>
    <numFmt numFmtId="213" formatCode="0.000000"/>
    <numFmt numFmtId="214" formatCode="#,##0.00;[Red]\-#,##0.00"/>
    <numFmt numFmtId="215" formatCode="[$-FC19]d\ mmmm\ yyyy\ &quot;г.&quot;"/>
    <numFmt numFmtId="216" formatCode="#,##0.0"/>
    <numFmt numFmtId="217" formatCode="#,##0.000"/>
    <numFmt numFmtId="218" formatCode="#,##0.0000"/>
  </numFmts>
  <fonts count="54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4"/>
      <name val="Times New Roman"/>
      <family val="1"/>
    </font>
    <font>
      <b/>
      <u val="single"/>
      <sz val="12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4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9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204" fontId="3" fillId="0" borderId="0" xfId="0" applyNumberFormat="1" applyFont="1" applyBorder="1" applyAlignment="1">
      <alignment horizontal="center" vertical="center"/>
    </xf>
    <xf numFmtId="204" fontId="0" fillId="0" borderId="0" xfId="0" applyNumberFormat="1" applyAlignment="1">
      <alignment/>
    </xf>
    <xf numFmtId="204" fontId="3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9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204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2" fontId="0" fillId="0" borderId="0" xfId="0" applyNumberFormat="1" applyAlignment="1">
      <alignment/>
    </xf>
    <xf numFmtId="0" fontId="0" fillId="0" borderId="0" xfId="0" applyAlignment="1">
      <alignment horizontal="left"/>
    </xf>
    <xf numFmtId="14" fontId="10" fillId="0" borderId="0" xfId="0" applyNumberFormat="1" applyFont="1" applyAlignment="1">
      <alignment horizontal="left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left" vertical="center" wrapText="1"/>
    </xf>
    <xf numFmtId="1" fontId="2" fillId="32" borderId="10" xfId="0" applyNumberFormat="1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1" fontId="3" fillId="32" borderId="10" xfId="0" applyNumberFormat="1" applyFont="1" applyFill="1" applyBorder="1" applyAlignment="1">
      <alignment horizontal="center" vertical="center" wrapText="1"/>
    </xf>
    <xf numFmtId="1" fontId="9" fillId="0" borderId="10" xfId="0" applyNumberFormat="1" applyFont="1" applyBorder="1" applyAlignment="1">
      <alignment horizontal="center" vertical="center" wrapText="1"/>
    </xf>
    <xf numFmtId="208" fontId="11" fillId="32" borderId="10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/>
    </xf>
    <xf numFmtId="0" fontId="12" fillId="0" borderId="0" xfId="0" applyFont="1" applyAlignment="1">
      <alignment/>
    </xf>
    <xf numFmtId="1" fontId="11" fillId="0" borderId="10" xfId="0" applyNumberFormat="1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1" fontId="9" fillId="0" borderId="10" xfId="0" applyNumberFormat="1" applyFont="1" applyFill="1" applyBorder="1" applyAlignment="1">
      <alignment horizontal="center" vertical="center" wrapText="1"/>
    </xf>
    <xf numFmtId="1" fontId="11" fillId="0" borderId="10" xfId="0" applyNumberFormat="1" applyFont="1" applyFill="1" applyBorder="1" applyAlignment="1">
      <alignment horizontal="center" vertical="center" wrapText="1"/>
    </xf>
    <xf numFmtId="1" fontId="9" fillId="0" borderId="11" xfId="0" applyNumberFormat="1" applyFont="1" applyFill="1" applyBorder="1" applyAlignment="1">
      <alignment horizontal="center" vertical="center" wrapText="1"/>
    </xf>
    <xf numFmtId="1" fontId="9" fillId="0" borderId="10" xfId="0" applyNumberFormat="1" applyFont="1" applyFill="1" applyBorder="1" applyAlignment="1">
      <alignment horizontal="center" vertical="center" wrapText="1"/>
    </xf>
    <xf numFmtId="1" fontId="9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11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14" fontId="2" fillId="0" borderId="0" xfId="0" applyNumberFormat="1" applyFont="1" applyFill="1" applyAlignment="1">
      <alignment horizontal="left" vertical="center" wrapText="1"/>
    </xf>
    <xf numFmtId="0" fontId="12" fillId="0" borderId="0" xfId="0" applyFont="1" applyFill="1" applyAlignment="1">
      <alignment/>
    </xf>
    <xf numFmtId="204" fontId="0" fillId="0" borderId="0" xfId="0" applyNumberFormat="1" applyFill="1" applyAlignment="1">
      <alignment/>
    </xf>
    <xf numFmtId="1" fontId="2" fillId="33" borderId="10" xfId="0" applyNumberFormat="1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center" vertical="center" wrapText="1"/>
    </xf>
    <xf numFmtId="204" fontId="13" fillId="0" borderId="0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Alignment="1">
      <alignment horizontal="center" vertical="center" wrapText="1"/>
    </xf>
    <xf numFmtId="1" fontId="0" fillId="0" borderId="0" xfId="0" applyNumberFormat="1" applyAlignment="1">
      <alignment/>
    </xf>
    <xf numFmtId="0" fontId="9" fillId="33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1" fontId="11" fillId="0" borderId="0" xfId="0" applyNumberFormat="1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left"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1" fontId="9" fillId="33" borderId="10" xfId="0" applyNumberFormat="1" applyFont="1" applyFill="1" applyBorder="1" applyAlignment="1">
      <alignment horizontal="center" vertical="center" wrapText="1"/>
    </xf>
    <xf numFmtId="1" fontId="9" fillId="33" borderId="10" xfId="0" applyNumberFormat="1" applyFont="1" applyFill="1" applyBorder="1" applyAlignment="1">
      <alignment horizontal="center" vertical="center" wrapText="1"/>
    </xf>
    <xf numFmtId="1" fontId="9" fillId="33" borderId="11" xfId="0" applyNumberFormat="1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1" fontId="9" fillId="33" borderId="12" xfId="0" applyNumberFormat="1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208" fontId="11" fillId="33" borderId="11" xfId="0" applyNumberFormat="1" applyFont="1" applyFill="1" applyBorder="1" applyAlignment="1">
      <alignment horizontal="left" vertical="center" wrapText="1"/>
    </xf>
    <xf numFmtId="0" fontId="10" fillId="33" borderId="11" xfId="0" applyFont="1" applyFill="1" applyBorder="1" applyAlignment="1">
      <alignment horizontal="center" vertical="center" wrapText="1"/>
    </xf>
    <xf numFmtId="1" fontId="11" fillId="33" borderId="11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Alignment="1">
      <alignment/>
    </xf>
    <xf numFmtId="208" fontId="9" fillId="33" borderId="10" xfId="0" applyNumberFormat="1" applyFont="1" applyFill="1" applyBorder="1" applyAlignment="1">
      <alignment horizontal="left" vertical="center" wrapText="1"/>
    </xf>
    <xf numFmtId="0" fontId="51" fillId="33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/>
    </xf>
    <xf numFmtId="208" fontId="11" fillId="33" borderId="10" xfId="0" applyNumberFormat="1" applyFont="1" applyFill="1" applyBorder="1" applyAlignment="1">
      <alignment horizontal="left" vertical="center" wrapText="1"/>
    </xf>
    <xf numFmtId="0" fontId="52" fillId="33" borderId="10" xfId="0" applyFont="1" applyFill="1" applyBorder="1" applyAlignment="1">
      <alignment horizontal="left" vertical="center" wrapText="1"/>
    </xf>
    <xf numFmtId="0" fontId="52" fillId="33" borderId="11" xfId="0" applyFont="1" applyFill="1" applyBorder="1" applyAlignment="1">
      <alignment horizontal="left" vertical="center" wrapText="1"/>
    </xf>
    <xf numFmtId="208" fontId="9" fillId="33" borderId="10" xfId="0" applyNumberFormat="1" applyFont="1" applyFill="1" applyBorder="1" applyAlignment="1">
      <alignment horizontal="left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1" fontId="11" fillId="33" borderId="10" xfId="0" applyNumberFormat="1" applyFont="1" applyFill="1" applyBorder="1" applyAlignment="1">
      <alignment horizontal="center" vertical="center" wrapText="1"/>
    </xf>
    <xf numFmtId="1" fontId="9" fillId="33" borderId="11" xfId="0" applyNumberFormat="1" applyFont="1" applyFill="1" applyBorder="1" applyAlignment="1">
      <alignment horizontal="center" vertical="center" wrapText="1"/>
    </xf>
    <xf numFmtId="1" fontId="11" fillId="33" borderId="12" xfId="0" applyNumberFormat="1" applyFont="1" applyFill="1" applyBorder="1" applyAlignment="1">
      <alignment horizontal="center" vertical="center" wrapText="1"/>
    </xf>
    <xf numFmtId="1" fontId="52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1" fontId="3" fillId="0" borderId="10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204" fontId="2" fillId="0" borderId="10" xfId="0" applyNumberFormat="1" applyFont="1" applyBorder="1" applyAlignment="1">
      <alignment horizontal="center" vertical="center"/>
    </xf>
    <xf numFmtId="1" fontId="2" fillId="33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 wrapText="1"/>
    </xf>
    <xf numFmtId="204" fontId="2" fillId="0" borderId="10" xfId="0" applyNumberFormat="1" applyFont="1" applyFill="1" applyBorder="1" applyAlignment="1">
      <alignment horizontal="center" vertical="center"/>
    </xf>
    <xf numFmtId="0" fontId="53" fillId="0" borderId="0" xfId="0" applyFont="1" applyAlignment="1">
      <alignment wrapText="1"/>
    </xf>
    <xf numFmtId="0" fontId="2" fillId="33" borderId="12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1" fontId="3" fillId="33" borderId="12" xfId="0" applyNumberFormat="1" applyFont="1" applyFill="1" applyBorder="1" applyAlignment="1">
      <alignment horizontal="center" vertical="center" wrapText="1"/>
    </xf>
    <xf numFmtId="1" fontId="2" fillId="33" borderId="12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2" fillId="0" borderId="12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3" fontId="2" fillId="33" borderId="10" xfId="61" applyNumberFormat="1" applyFont="1" applyFill="1" applyBorder="1" applyAlignment="1">
      <alignment horizontal="center" vertical="center"/>
    </xf>
    <xf numFmtId="1" fontId="2" fillId="33" borderId="10" xfId="61" applyNumberFormat="1" applyFont="1" applyFill="1" applyBorder="1" applyAlignment="1">
      <alignment horizontal="center" vertical="center"/>
    </xf>
    <xf numFmtId="2" fontId="3" fillId="33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2" fontId="6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righ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8" fillId="0" borderId="0" xfId="0" applyFont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11" fillId="0" borderId="12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32" borderId="0" xfId="0" applyFont="1" applyFill="1" applyAlignment="1">
      <alignment horizontal="center" wrapText="1"/>
    </xf>
    <xf numFmtId="0" fontId="7" fillId="0" borderId="0" xfId="0" applyFont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86;&#1076;&#1072;&#1090;&#1086;&#1082;&#1080;%20&#1076;&#1086;%20&#1055;&#1056;&#1054;&#1043;&#1056;&#1040;&#1052;&#1048;%20&#1079;&#1110;%20&#1079;&#1084;&#1110;&#1085;&#1072;&#1084;&#1080;%20&#1083;&#1110;&#1092;&#1090;&#10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гальна"/>
      <sheetName val="житло"/>
      <sheetName val="1.1.1"/>
      <sheetName val=" дороги"/>
      <sheetName val="світло"/>
      <sheetName val="зеленбуд"/>
      <sheetName val="саночистка"/>
      <sheetName val="тварини"/>
      <sheetName val="спецкомбінат"/>
      <sheetName val="поточ+утримання обєктів"/>
      <sheetName val="парковка"/>
      <sheetName val="капітальний ремонт"/>
      <sheetName val="святкове"/>
      <sheetName val="спецтехніка"/>
    </sheetNames>
    <sheetDataSet>
      <sheetData sheetId="1">
        <row r="29">
          <cell r="F29">
            <v>65098807</v>
          </cell>
          <cell r="G29">
            <v>16348807</v>
          </cell>
          <cell r="H29">
            <v>14250000</v>
          </cell>
          <cell r="I29">
            <v>16250000</v>
          </cell>
          <cell r="J29">
            <v>18250000</v>
          </cell>
        </row>
      </sheetData>
      <sheetData sheetId="3">
        <row r="38">
          <cell r="F38">
            <v>1025210919.055238</v>
          </cell>
          <cell r="G38">
            <v>282933926</v>
          </cell>
          <cell r="H38">
            <v>246781306.93</v>
          </cell>
          <cell r="I38">
            <v>247223846.89036</v>
          </cell>
          <cell r="J38">
            <v>248271839.234878</v>
          </cell>
        </row>
      </sheetData>
      <sheetData sheetId="4">
        <row r="24">
          <cell r="F24">
            <v>134248114.5</v>
          </cell>
          <cell r="G24">
            <v>25137400</v>
          </cell>
          <cell r="H24">
            <v>36894900</v>
          </cell>
          <cell r="I24">
            <v>37800090</v>
          </cell>
          <cell r="J24">
            <v>34415724.5</v>
          </cell>
        </row>
      </sheetData>
      <sheetData sheetId="5">
        <row r="74">
          <cell r="F74">
            <v>94672729.0262</v>
          </cell>
          <cell r="G74">
            <v>22045400</v>
          </cell>
          <cell r="H74">
            <v>23126557</v>
          </cell>
          <cell r="I74">
            <v>24204961.964</v>
          </cell>
          <cell r="J74">
            <v>25295810.062200002</v>
          </cell>
        </row>
      </sheetData>
      <sheetData sheetId="6">
        <row r="21">
          <cell r="F21">
            <v>11296766.524999999</v>
          </cell>
          <cell r="G21">
            <v>2624000</v>
          </cell>
          <cell r="H21">
            <v>2757375</v>
          </cell>
          <cell r="I21">
            <v>2890410.5</v>
          </cell>
          <cell r="J21">
            <v>3024981.0250000004</v>
          </cell>
        </row>
      </sheetData>
      <sheetData sheetId="7">
        <row r="15">
          <cell r="F15">
            <v>7475022.526</v>
          </cell>
          <cell r="G15">
            <v>1807000</v>
          </cell>
          <cell r="H15">
            <v>1795610</v>
          </cell>
          <cell r="I15">
            <v>1888981.72</v>
          </cell>
          <cell r="J15">
            <v>1983430.806</v>
          </cell>
        </row>
      </sheetData>
      <sheetData sheetId="8">
        <row r="21">
          <cell r="F21">
            <v>31896549.469</v>
          </cell>
          <cell r="G21">
            <v>7661000</v>
          </cell>
          <cell r="H21">
            <v>8086215</v>
          </cell>
          <cell r="I21">
            <v>7910602.180000001</v>
          </cell>
          <cell r="J21">
            <v>8238732.289000001</v>
          </cell>
        </row>
      </sheetData>
      <sheetData sheetId="9">
        <row r="24">
          <cell r="F24">
            <v>19674024.82605</v>
          </cell>
          <cell r="G24">
            <v>5097979</v>
          </cell>
          <cell r="H24">
            <v>4698654.75</v>
          </cell>
          <cell r="I24">
            <v>4799075.2809999995</v>
          </cell>
          <cell r="J24">
            <v>5078315.79505</v>
          </cell>
        </row>
      </sheetData>
      <sheetData sheetId="10">
        <row r="17">
          <cell r="F17">
            <v>552927.6900000001</v>
          </cell>
          <cell r="G17">
            <v>120000</v>
          </cell>
          <cell r="H17">
            <v>137150</v>
          </cell>
          <cell r="I17">
            <v>144281.80000000002</v>
          </cell>
          <cell r="J17">
            <v>151495.89</v>
          </cell>
        </row>
      </sheetData>
      <sheetData sheetId="11">
        <row r="29">
          <cell r="F29">
            <v>231764850</v>
          </cell>
          <cell r="G29">
            <v>87651000</v>
          </cell>
          <cell r="H29">
            <v>54758430</v>
          </cell>
          <cell r="I29">
            <v>68624940</v>
          </cell>
          <cell r="J29">
            <v>20730480</v>
          </cell>
        </row>
      </sheetData>
      <sheetData sheetId="12">
        <row r="15">
          <cell r="F15">
            <v>2684732.06</v>
          </cell>
          <cell r="G15">
            <v>620000</v>
          </cell>
          <cell r="H15">
            <v>654100</v>
          </cell>
          <cell r="I15">
            <v>688113.2</v>
          </cell>
          <cell r="J15">
            <v>722518.8600000001</v>
          </cell>
        </row>
      </sheetData>
      <sheetData sheetId="13">
        <row r="50">
          <cell r="F50">
            <v>57640000</v>
          </cell>
          <cell r="G50">
            <v>57640000</v>
          </cell>
          <cell r="H50">
            <v>0</v>
          </cell>
          <cell r="I50">
            <v>0</v>
          </cell>
          <cell r="J5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zoomScale="84" zoomScaleNormal="84" zoomScalePageLayoutView="0" workbookViewId="0" topLeftCell="A16">
      <selection activeCell="O20" sqref="O20"/>
    </sheetView>
  </sheetViews>
  <sheetFormatPr defaultColWidth="9.140625" defaultRowHeight="12.75"/>
  <cols>
    <col min="1" max="1" width="5.421875" style="0" customWidth="1"/>
    <col min="2" max="2" width="70.28125" style="0" customWidth="1"/>
    <col min="3" max="3" width="18.421875" style="0" customWidth="1"/>
    <col min="4" max="4" width="16.00390625" style="0" customWidth="1"/>
    <col min="5" max="8" width="15.140625" style="0" customWidth="1"/>
    <col min="10" max="10" width="10.7109375" style="0" bestFit="1" customWidth="1"/>
  </cols>
  <sheetData>
    <row r="1" spans="1:8" ht="15">
      <c r="A1" s="1"/>
      <c r="B1" s="1"/>
      <c r="C1" s="1"/>
      <c r="D1" s="1"/>
      <c r="F1" s="160" t="s">
        <v>35</v>
      </c>
      <c r="G1" s="160"/>
      <c r="H1" s="160"/>
    </row>
    <row r="2" spans="1:8" ht="15">
      <c r="A2" s="1"/>
      <c r="B2" s="1"/>
      <c r="C2" s="1"/>
      <c r="D2" s="1"/>
      <c r="F2" s="160" t="s">
        <v>55</v>
      </c>
      <c r="G2" s="160"/>
      <c r="H2" s="160"/>
    </row>
    <row r="3" spans="1:8" ht="15">
      <c r="A3" s="1"/>
      <c r="B3" s="1"/>
      <c r="C3" s="1"/>
      <c r="D3" s="1"/>
      <c r="F3" s="160" t="s">
        <v>9</v>
      </c>
      <c r="G3" s="160"/>
      <c r="H3" s="160"/>
    </row>
    <row r="4" spans="1:8" ht="15">
      <c r="A4" s="1"/>
      <c r="B4" s="1"/>
      <c r="C4" s="1"/>
      <c r="D4" s="1"/>
      <c r="F4" s="161" t="s">
        <v>10</v>
      </c>
      <c r="G4" s="161"/>
      <c r="H4" s="161"/>
    </row>
    <row r="5" spans="1:8" ht="15">
      <c r="A5" s="1"/>
      <c r="B5" s="1"/>
      <c r="C5" s="1"/>
      <c r="D5" s="1"/>
      <c r="F5" s="160" t="s">
        <v>11</v>
      </c>
      <c r="G5" s="160"/>
      <c r="H5" s="160"/>
    </row>
    <row r="6" spans="1:8" ht="15">
      <c r="A6" s="1"/>
      <c r="B6" s="1"/>
      <c r="C6" s="1"/>
      <c r="D6" s="1"/>
      <c r="F6" s="1" t="s">
        <v>69</v>
      </c>
      <c r="G6" s="1"/>
      <c r="H6" s="4"/>
    </row>
    <row r="7" spans="1:8" ht="15">
      <c r="A7" s="1"/>
      <c r="B7" s="1"/>
      <c r="C7" s="1"/>
      <c r="D7" s="1"/>
      <c r="E7" s="1"/>
      <c r="F7" s="1" t="s">
        <v>70</v>
      </c>
      <c r="G7" s="1"/>
      <c r="H7" s="1"/>
    </row>
    <row r="8" spans="1:8" ht="50.25" customHeight="1">
      <c r="A8" s="162" t="s">
        <v>56</v>
      </c>
      <c r="B8" s="162"/>
      <c r="C8" s="162"/>
      <c r="D8" s="162"/>
      <c r="E8" s="162"/>
      <c r="F8" s="162"/>
      <c r="G8" s="162"/>
      <c r="H8" s="162"/>
    </row>
    <row r="9" spans="1:8" ht="15">
      <c r="A9" s="1"/>
      <c r="B9" s="1"/>
      <c r="C9" s="1"/>
      <c r="D9" s="1"/>
      <c r="E9" s="1"/>
      <c r="F9" s="1"/>
      <c r="G9" s="1"/>
      <c r="H9" s="1"/>
    </row>
    <row r="10" spans="1:8" ht="19.5" customHeight="1">
      <c r="A10" s="156" t="s">
        <v>5</v>
      </c>
      <c r="B10" s="156" t="s">
        <v>8</v>
      </c>
      <c r="C10" s="156" t="s">
        <v>0</v>
      </c>
      <c r="D10" s="156" t="s">
        <v>19</v>
      </c>
      <c r="E10" s="159" t="s">
        <v>6</v>
      </c>
      <c r="F10" s="159"/>
      <c r="G10" s="159"/>
      <c r="H10" s="159"/>
    </row>
    <row r="11" spans="1:8" ht="21" customHeight="1">
      <c r="A11" s="158"/>
      <c r="B11" s="158"/>
      <c r="C11" s="158"/>
      <c r="D11" s="158"/>
      <c r="E11" s="156" t="s">
        <v>7</v>
      </c>
      <c r="F11" s="156" t="s">
        <v>12</v>
      </c>
      <c r="G11" s="156" t="s">
        <v>13</v>
      </c>
      <c r="H11" s="156" t="s">
        <v>14</v>
      </c>
    </row>
    <row r="12" spans="1:8" ht="35.25" customHeight="1">
      <c r="A12" s="157"/>
      <c r="B12" s="157"/>
      <c r="C12" s="157"/>
      <c r="D12" s="157"/>
      <c r="E12" s="157"/>
      <c r="F12" s="157"/>
      <c r="G12" s="157"/>
      <c r="H12" s="157"/>
    </row>
    <row r="13" spans="1:8" ht="37.5" customHeight="1">
      <c r="A13" s="22">
        <v>1</v>
      </c>
      <c r="B13" s="23" t="s">
        <v>42</v>
      </c>
      <c r="C13" s="3" t="s">
        <v>3</v>
      </c>
      <c r="D13" s="62">
        <f>'[1]житло'!F29</f>
        <v>65098807</v>
      </c>
      <c r="E13" s="24">
        <f>'[1]житло'!G29</f>
        <v>16348807</v>
      </c>
      <c r="F13" s="24">
        <f>'[1]житло'!H29</f>
        <v>14250000</v>
      </c>
      <c r="G13" s="24">
        <f>'[1]житло'!I29</f>
        <v>16250000</v>
      </c>
      <c r="H13" s="24">
        <f>'[1]житло'!J29</f>
        <v>18250000</v>
      </c>
    </row>
    <row r="14" spans="1:10" ht="52.5" customHeight="1">
      <c r="A14" s="22">
        <v>2</v>
      </c>
      <c r="B14" s="23" t="s">
        <v>43</v>
      </c>
      <c r="C14" s="3" t="s">
        <v>3</v>
      </c>
      <c r="D14" s="62">
        <f>'[1] дороги'!F38</f>
        <v>1025210919.055238</v>
      </c>
      <c r="E14" s="24">
        <f>'[1] дороги'!G38</f>
        <v>282933926</v>
      </c>
      <c r="F14" s="24">
        <f>'[1] дороги'!H38</f>
        <v>246781306.93</v>
      </c>
      <c r="G14" s="24">
        <f>'[1] дороги'!I38</f>
        <v>247223846.89036</v>
      </c>
      <c r="H14" s="24">
        <f>'[1] дороги'!J38</f>
        <v>248271839.234878</v>
      </c>
      <c r="J14" s="7"/>
    </row>
    <row r="15" spans="1:8" ht="25.5" customHeight="1">
      <c r="A15" s="22">
        <f>A14+1</f>
        <v>3</v>
      </c>
      <c r="B15" s="23" t="s">
        <v>36</v>
      </c>
      <c r="C15" s="3" t="s">
        <v>3</v>
      </c>
      <c r="D15" s="62">
        <f>'[1]світло'!F24</f>
        <v>134248114.5</v>
      </c>
      <c r="E15" s="24">
        <f>'[1]світло'!G24</f>
        <v>25137400</v>
      </c>
      <c r="F15" s="24">
        <f>'[1]світло'!H24</f>
        <v>36894900</v>
      </c>
      <c r="G15" s="24">
        <f>'[1]світло'!I24</f>
        <v>37800090</v>
      </c>
      <c r="H15" s="24">
        <f>'[1]світло'!J24</f>
        <v>34415724.5</v>
      </c>
    </row>
    <row r="16" spans="1:8" ht="38.25" customHeight="1">
      <c r="A16" s="22">
        <f aca="true" t="shared" si="0" ref="A16:A24">A15+1</f>
        <v>4</v>
      </c>
      <c r="B16" s="23" t="s">
        <v>44</v>
      </c>
      <c r="C16" s="3" t="s">
        <v>3</v>
      </c>
      <c r="D16" s="26">
        <f>'[1]зеленбуд'!F74</f>
        <v>94672729.0262</v>
      </c>
      <c r="E16" s="24">
        <f>'[1]зеленбуд'!G74</f>
        <v>22045400</v>
      </c>
      <c r="F16" s="24">
        <f>'[1]зеленбуд'!H74</f>
        <v>23126557</v>
      </c>
      <c r="G16" s="24">
        <f>'[1]зеленбуд'!I74</f>
        <v>24204961.964</v>
      </c>
      <c r="H16" s="24">
        <f>'[1]зеленбуд'!J74</f>
        <v>25295810.062200002</v>
      </c>
    </row>
    <row r="17" spans="1:8" ht="25.5" customHeight="1">
      <c r="A17" s="22">
        <f t="shared" si="0"/>
        <v>5</v>
      </c>
      <c r="B17" s="23" t="s">
        <v>40</v>
      </c>
      <c r="C17" s="3" t="s">
        <v>3</v>
      </c>
      <c r="D17" s="26">
        <f>'[1]саночистка'!F21</f>
        <v>11296766.524999999</v>
      </c>
      <c r="E17" s="24">
        <f>'[1]саночистка'!G21</f>
        <v>2624000</v>
      </c>
      <c r="F17" s="24">
        <f>'[1]саночистка'!H21</f>
        <v>2757375</v>
      </c>
      <c r="G17" s="24">
        <f>'[1]саночистка'!I21</f>
        <v>2890410.5</v>
      </c>
      <c r="H17" s="24">
        <f>'[1]саночистка'!J21</f>
        <v>3024981.0250000004</v>
      </c>
    </row>
    <row r="18" spans="1:8" ht="36" customHeight="1">
      <c r="A18" s="22">
        <f t="shared" si="0"/>
        <v>6</v>
      </c>
      <c r="B18" s="23" t="s">
        <v>24</v>
      </c>
      <c r="C18" s="3" t="s">
        <v>3</v>
      </c>
      <c r="D18" s="26">
        <f>'[1]тварини'!F15</f>
        <v>7475022.526</v>
      </c>
      <c r="E18" s="24">
        <f>'[1]тварини'!G15</f>
        <v>1807000</v>
      </c>
      <c r="F18" s="24">
        <f>'[1]тварини'!H15</f>
        <v>1795610</v>
      </c>
      <c r="G18" s="24">
        <f>'[1]тварини'!I15</f>
        <v>1888981.72</v>
      </c>
      <c r="H18" s="24">
        <f>'[1]тварини'!J15</f>
        <v>1983430.806</v>
      </c>
    </row>
    <row r="19" spans="1:8" ht="47.25" customHeight="1">
      <c r="A19" s="22">
        <f t="shared" si="0"/>
        <v>7</v>
      </c>
      <c r="B19" s="23" t="s">
        <v>21</v>
      </c>
      <c r="C19" s="3" t="s">
        <v>3</v>
      </c>
      <c r="D19" s="26">
        <f>'[1]спецкомбінат'!F21</f>
        <v>31896549.469</v>
      </c>
      <c r="E19" s="24">
        <f>'[1]спецкомбінат'!G21</f>
        <v>7661000</v>
      </c>
      <c r="F19" s="24">
        <f>'[1]спецкомбінат'!H21</f>
        <v>8086215</v>
      </c>
      <c r="G19" s="24">
        <f>'[1]спецкомбінат'!I21</f>
        <v>7910602.180000001</v>
      </c>
      <c r="H19" s="24">
        <f>'[1]спецкомбінат'!J21</f>
        <v>8238732.289000001</v>
      </c>
    </row>
    <row r="20" spans="1:8" ht="32.25" customHeight="1">
      <c r="A20" s="22">
        <f t="shared" si="0"/>
        <v>8</v>
      </c>
      <c r="B20" s="23" t="s">
        <v>22</v>
      </c>
      <c r="C20" s="3" t="s">
        <v>3</v>
      </c>
      <c r="D20" s="26">
        <f>'[1]поточ+утримання обєктів'!F24</f>
        <v>19674024.82605</v>
      </c>
      <c r="E20" s="24">
        <f>'[1]поточ+утримання обєктів'!G24</f>
        <v>5097979</v>
      </c>
      <c r="F20" s="24">
        <f>'[1]поточ+утримання обєктів'!H24</f>
        <v>4698654.75</v>
      </c>
      <c r="G20" s="24">
        <f>'[1]поточ+утримання обєктів'!I24</f>
        <v>4799075.2809999995</v>
      </c>
      <c r="H20" s="24">
        <f>'[1]поточ+утримання обєктів'!J24</f>
        <v>5078315.79505</v>
      </c>
    </row>
    <row r="21" spans="1:8" ht="32.25" customHeight="1">
      <c r="A21" s="22">
        <f t="shared" si="0"/>
        <v>9</v>
      </c>
      <c r="B21" s="23" t="s">
        <v>27</v>
      </c>
      <c r="C21" s="3" t="s">
        <v>3</v>
      </c>
      <c r="D21" s="26">
        <f>'[1]парковка'!F17</f>
        <v>552927.6900000001</v>
      </c>
      <c r="E21" s="24">
        <f>'[1]парковка'!G17</f>
        <v>120000</v>
      </c>
      <c r="F21" s="24">
        <f>'[1]парковка'!H17</f>
        <v>137150</v>
      </c>
      <c r="G21" s="24">
        <f>'[1]парковка'!I17</f>
        <v>144281.80000000002</v>
      </c>
      <c r="H21" s="24">
        <f>'[1]парковка'!J17</f>
        <v>151495.89</v>
      </c>
    </row>
    <row r="22" spans="1:8" ht="35.25" customHeight="1">
      <c r="A22" s="22">
        <f t="shared" si="0"/>
        <v>10</v>
      </c>
      <c r="B22" s="23" t="s">
        <v>23</v>
      </c>
      <c r="C22" s="3" t="s">
        <v>3</v>
      </c>
      <c r="D22" s="26">
        <f>'[1]капітальний ремонт'!F29</f>
        <v>231764850</v>
      </c>
      <c r="E22" s="24">
        <f>'[1]капітальний ремонт'!G29</f>
        <v>87651000</v>
      </c>
      <c r="F22" s="24">
        <f>'[1]капітальний ремонт'!H29</f>
        <v>54758430</v>
      </c>
      <c r="G22" s="24">
        <f>'[1]капітальний ремонт'!I29</f>
        <v>68624940</v>
      </c>
      <c r="H22" s="24">
        <f>'[1]капітальний ремонт'!J29</f>
        <v>20730480</v>
      </c>
    </row>
    <row r="23" spans="1:8" ht="33.75" customHeight="1">
      <c r="A23" s="22">
        <f t="shared" si="0"/>
        <v>11</v>
      </c>
      <c r="B23" s="23" t="s">
        <v>25</v>
      </c>
      <c r="C23" s="3" t="s">
        <v>3</v>
      </c>
      <c r="D23" s="26">
        <f>'[1]святкове'!F15</f>
        <v>2684732.06</v>
      </c>
      <c r="E23" s="24">
        <f>'[1]святкове'!G15</f>
        <v>620000</v>
      </c>
      <c r="F23" s="24">
        <f>'[1]святкове'!H15</f>
        <v>654100</v>
      </c>
      <c r="G23" s="24">
        <f>'[1]святкове'!I15</f>
        <v>688113.2</v>
      </c>
      <c r="H23" s="24">
        <f>'[1]святкове'!J15</f>
        <v>722518.8600000001</v>
      </c>
    </row>
    <row r="24" spans="1:10" ht="46.5" customHeight="1">
      <c r="A24" s="22">
        <f t="shared" si="0"/>
        <v>12</v>
      </c>
      <c r="B24" s="23" t="s">
        <v>26</v>
      </c>
      <c r="C24" s="3" t="s">
        <v>3</v>
      </c>
      <c r="D24" s="26">
        <f>'[1]спецтехніка'!F50</f>
        <v>57640000</v>
      </c>
      <c r="E24" s="24">
        <f>'[1]спецтехніка'!G50</f>
        <v>57640000</v>
      </c>
      <c r="F24" s="24">
        <f>'[1]спецтехніка'!H50</f>
        <v>0</v>
      </c>
      <c r="G24" s="24">
        <f>'[1]спецтехніка'!I50</f>
        <v>0</v>
      </c>
      <c r="H24" s="24">
        <f>'[1]спецтехніка'!J50</f>
        <v>0</v>
      </c>
      <c r="J24" s="65"/>
    </row>
    <row r="25" spans="1:8" ht="24.75" customHeight="1">
      <c r="A25" s="154" t="s">
        <v>2</v>
      </c>
      <c r="B25" s="154"/>
      <c r="C25" s="25"/>
      <c r="D25" s="26">
        <f>SUM(D13:D24)+1</f>
        <v>1682215443.6774883</v>
      </c>
      <c r="E25" s="26">
        <f>SUM(E13:E24)</f>
        <v>509686512</v>
      </c>
      <c r="F25" s="26">
        <f>SUM(F13:F24)</f>
        <v>393940298.68</v>
      </c>
      <c r="G25" s="26">
        <f>SUM(G13:G24)</f>
        <v>412425303.53536004</v>
      </c>
      <c r="H25" s="26">
        <f>SUM(H13:H24)+1</f>
        <v>366163329.462128</v>
      </c>
    </row>
    <row r="26" spans="1:8" ht="20.25" customHeight="1">
      <c r="A26" s="5"/>
      <c r="B26" s="5"/>
      <c r="C26" s="5"/>
      <c r="D26" s="8"/>
      <c r="E26" s="8"/>
      <c r="F26" s="8"/>
      <c r="G26" s="8"/>
      <c r="H26" s="8"/>
    </row>
    <row r="27" spans="1:10" ht="21.75" customHeight="1">
      <c r="A27" s="155"/>
      <c r="B27" s="155"/>
      <c r="C27" s="11"/>
      <c r="D27" s="85"/>
      <c r="E27" s="9"/>
      <c r="F27" s="150"/>
      <c r="G27" s="151"/>
      <c r="H27" s="151"/>
      <c r="I27" s="6"/>
      <c r="J27" s="6"/>
    </row>
    <row r="28" spans="1:9" ht="22.5" customHeight="1">
      <c r="A28" s="152"/>
      <c r="B28" s="152"/>
      <c r="C28" s="11"/>
      <c r="D28" s="9"/>
      <c r="E28" s="16"/>
      <c r="F28" s="16"/>
      <c r="G28" s="153"/>
      <c r="H28" s="153"/>
      <c r="I28" s="10"/>
    </row>
    <row r="29" spans="1:6" ht="15">
      <c r="A29" s="13"/>
      <c r="B29" s="13"/>
      <c r="C29" s="13"/>
      <c r="D29" s="19"/>
      <c r="E29" s="19"/>
      <c r="F29" s="19"/>
    </row>
    <row r="30" spans="1:3" ht="12.75">
      <c r="A30" s="20"/>
      <c r="B30" s="21"/>
      <c r="C30" s="21"/>
    </row>
    <row r="31" spans="1:8" ht="12.75">
      <c r="A31" s="20"/>
      <c r="B31" s="20"/>
      <c r="C31" s="20"/>
      <c r="D31" s="7"/>
      <c r="E31" s="7"/>
      <c r="F31" s="7"/>
      <c r="G31" s="7"/>
      <c r="H31" s="7"/>
    </row>
    <row r="32" spans="1:8" ht="12.75">
      <c r="A32" s="20"/>
      <c r="B32" s="20"/>
      <c r="C32" s="20"/>
      <c r="D32" s="7"/>
      <c r="E32" s="7"/>
      <c r="F32" s="7"/>
      <c r="G32" s="7"/>
      <c r="H32" s="7"/>
    </row>
    <row r="33" spans="1:3" ht="12.75">
      <c r="A33" s="20"/>
      <c r="B33" s="20"/>
      <c r="C33" s="20"/>
    </row>
    <row r="34" spans="1:3" ht="12.75">
      <c r="A34" s="20"/>
      <c r="B34" s="20"/>
      <c r="C34" s="20"/>
    </row>
    <row r="35" spans="1:3" ht="12.75">
      <c r="A35" s="20"/>
      <c r="B35" s="20"/>
      <c r="C35" s="20"/>
    </row>
    <row r="36" spans="1:8" ht="12.75">
      <c r="A36" s="20"/>
      <c r="B36" s="20"/>
      <c r="C36" s="20"/>
      <c r="D36" s="19"/>
      <c r="E36" s="19"/>
      <c r="F36" s="19"/>
      <c r="G36" s="19"/>
      <c r="H36" s="19"/>
    </row>
    <row r="37" spans="1:6" ht="12.75">
      <c r="A37" s="20"/>
      <c r="B37" s="20"/>
      <c r="C37" s="20"/>
      <c r="D37" s="19"/>
      <c r="E37" s="19"/>
      <c r="F37" s="19"/>
    </row>
    <row r="38" spans="1:3" ht="12.75">
      <c r="A38" s="20"/>
      <c r="B38" s="20"/>
      <c r="C38" s="20"/>
    </row>
    <row r="39" spans="1:3" ht="12.75">
      <c r="A39" s="20"/>
      <c r="B39" s="20"/>
      <c r="C39" s="20"/>
    </row>
    <row r="40" spans="1:3" ht="12.75">
      <c r="A40" s="20"/>
      <c r="B40" s="20"/>
      <c r="C40" s="20"/>
    </row>
    <row r="41" spans="1:3" ht="12.75">
      <c r="A41" s="20"/>
      <c r="B41" s="20"/>
      <c r="C41" s="20"/>
    </row>
    <row r="42" spans="1:3" ht="12.75">
      <c r="A42" s="20"/>
      <c r="B42" s="20"/>
      <c r="C42" s="20"/>
    </row>
    <row r="43" spans="1:3" ht="12.75">
      <c r="A43" s="20"/>
      <c r="B43" s="20"/>
      <c r="C43" s="20"/>
    </row>
    <row r="44" spans="1:3" ht="12.75">
      <c r="A44" s="20"/>
      <c r="B44" s="20"/>
      <c r="C44" s="20"/>
    </row>
    <row r="45" spans="1:3" ht="12.75">
      <c r="A45" s="20"/>
      <c r="B45" s="20"/>
      <c r="C45" s="20"/>
    </row>
    <row r="46" spans="1:3" ht="12.75">
      <c r="A46" s="20"/>
      <c r="B46" s="20"/>
      <c r="C46" s="20"/>
    </row>
    <row r="47" spans="1:3" ht="12.75">
      <c r="A47" s="20"/>
      <c r="B47" s="20"/>
      <c r="C47" s="20"/>
    </row>
    <row r="48" spans="1:3" ht="12.75">
      <c r="A48" s="20"/>
      <c r="B48" s="20"/>
      <c r="C48" s="20"/>
    </row>
    <row r="49" spans="1:3" ht="12.75">
      <c r="A49" s="20"/>
      <c r="B49" s="20"/>
      <c r="C49" s="20"/>
    </row>
    <row r="50" spans="1:3" ht="12.75">
      <c r="A50" s="20"/>
      <c r="B50" s="20"/>
      <c r="C50" s="20"/>
    </row>
    <row r="51" spans="1:3" ht="12.75">
      <c r="A51" s="20"/>
      <c r="B51" s="20"/>
      <c r="C51" s="20"/>
    </row>
    <row r="52" spans="1:3" ht="12.75">
      <c r="A52" s="20"/>
      <c r="B52" s="20"/>
      <c r="C52" s="20"/>
    </row>
    <row r="53" spans="1:3" ht="12.75">
      <c r="A53" s="20"/>
      <c r="B53" s="20"/>
      <c r="C53" s="20"/>
    </row>
    <row r="54" spans="1:3" ht="12.75">
      <c r="A54" s="20"/>
      <c r="B54" s="20"/>
      <c r="C54" s="20"/>
    </row>
    <row r="55" spans="1:3" ht="12.75">
      <c r="A55" s="20"/>
      <c r="B55" s="20"/>
      <c r="C55" s="20"/>
    </row>
    <row r="56" spans="1:3" ht="12.75">
      <c r="A56" s="20"/>
      <c r="B56" s="20"/>
      <c r="C56" s="20"/>
    </row>
    <row r="57" spans="1:3" ht="12.75">
      <c r="A57" s="20"/>
      <c r="B57" s="20"/>
      <c r="C57" s="20"/>
    </row>
    <row r="58" spans="1:3" ht="12.75">
      <c r="A58" s="20"/>
      <c r="B58" s="20"/>
      <c r="C58" s="20"/>
    </row>
    <row r="59" spans="1:3" ht="12.75">
      <c r="A59" s="20"/>
      <c r="B59" s="20"/>
      <c r="C59" s="20"/>
    </row>
    <row r="60" spans="1:3" ht="12.75">
      <c r="A60" s="20"/>
      <c r="B60" s="20"/>
      <c r="C60" s="20"/>
    </row>
    <row r="61" spans="1:3" ht="12.75">
      <c r="A61" s="20"/>
      <c r="B61" s="20"/>
      <c r="C61" s="20"/>
    </row>
    <row r="62" spans="1:3" ht="12.75">
      <c r="A62" s="20"/>
      <c r="B62" s="20"/>
      <c r="C62" s="20"/>
    </row>
    <row r="63" spans="1:3" ht="12.75">
      <c r="A63" s="20"/>
      <c r="B63" s="20"/>
      <c r="C63" s="20"/>
    </row>
    <row r="64" spans="1:3" ht="12.75">
      <c r="A64" s="20"/>
      <c r="B64" s="20"/>
      <c r="C64" s="20"/>
    </row>
    <row r="65" spans="1:3" ht="12.75">
      <c r="A65" s="20"/>
      <c r="B65" s="20"/>
      <c r="C65" s="20"/>
    </row>
    <row r="66" spans="1:3" ht="12.75">
      <c r="A66" s="20"/>
      <c r="B66" s="20"/>
      <c r="C66" s="20"/>
    </row>
    <row r="67" spans="1:3" ht="12.75">
      <c r="A67" s="20"/>
      <c r="B67" s="20"/>
      <c r="C67" s="20"/>
    </row>
    <row r="68" spans="1:3" ht="12.75">
      <c r="A68" s="20"/>
      <c r="B68" s="20"/>
      <c r="C68" s="20"/>
    </row>
    <row r="69" ht="12.75">
      <c r="A69" s="20"/>
    </row>
  </sheetData>
  <sheetProtection/>
  <mergeCells count="20">
    <mergeCell ref="D10:D12"/>
    <mergeCell ref="E10:H10"/>
    <mergeCell ref="G11:G12"/>
    <mergeCell ref="H11:H12"/>
    <mergeCell ref="F1:H1"/>
    <mergeCell ref="F2:H2"/>
    <mergeCell ref="F3:H3"/>
    <mergeCell ref="F4:H4"/>
    <mergeCell ref="F5:H5"/>
    <mergeCell ref="A8:H8"/>
    <mergeCell ref="F27:H27"/>
    <mergeCell ref="A28:B28"/>
    <mergeCell ref="G28:H28"/>
    <mergeCell ref="A25:B25"/>
    <mergeCell ref="A27:B27"/>
    <mergeCell ref="F11:F12"/>
    <mergeCell ref="A10:A12"/>
    <mergeCell ref="B10:B12"/>
    <mergeCell ref="E11:E12"/>
    <mergeCell ref="C10:C12"/>
  </mergeCells>
  <printOptions horizontalCentered="1"/>
  <pageMargins left="1.1811023622047245" right="0.3937007874015748" top="0.7874015748031497" bottom="0.7874015748031497" header="0.31496062992125984" footer="0.31496062992125984"/>
  <pageSetup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4"/>
  <sheetViews>
    <sheetView zoomScalePageLayoutView="0" workbookViewId="0" topLeftCell="A22">
      <selection activeCell="R21" sqref="R21"/>
    </sheetView>
  </sheetViews>
  <sheetFormatPr defaultColWidth="9.140625" defaultRowHeight="12.75"/>
  <cols>
    <col min="1" max="1" width="3.8515625" style="0" customWidth="1"/>
    <col min="2" max="2" width="45.57421875" style="0" customWidth="1"/>
    <col min="3" max="3" width="16.421875" style="0" customWidth="1"/>
    <col min="4" max="4" width="9.28125" style="0" hidden="1" customWidth="1"/>
    <col min="5" max="5" width="9.7109375" style="0" hidden="1" customWidth="1"/>
    <col min="6" max="6" width="12.00390625" style="0" customWidth="1"/>
    <col min="7" max="10" width="10.421875" style="0" customWidth="1"/>
    <col min="11" max="11" width="10.8515625" style="0" hidden="1" customWidth="1"/>
    <col min="12" max="12" width="10.421875" style="0" hidden="1" customWidth="1"/>
    <col min="13" max="13" width="10.7109375" style="0" hidden="1" customWidth="1"/>
    <col min="14" max="14" width="38.7109375" style="0" customWidth="1"/>
    <col min="15" max="15" width="11.8515625" style="0" customWidth="1"/>
  </cols>
  <sheetData>
    <row r="1" spans="1:14" ht="15">
      <c r="A1" s="102"/>
      <c r="B1" s="102"/>
      <c r="C1" s="102"/>
      <c r="D1" s="102"/>
      <c r="E1" s="102"/>
      <c r="F1" s="102"/>
      <c r="G1" s="102"/>
      <c r="H1" s="102"/>
      <c r="I1" s="102"/>
      <c r="J1" s="102"/>
      <c r="K1" s="103"/>
      <c r="L1" s="12"/>
      <c r="M1" s="103"/>
      <c r="N1" s="4" t="s">
        <v>68</v>
      </c>
    </row>
    <row r="2" spans="1:15" ht="15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12"/>
      <c r="L2" s="103"/>
      <c r="M2" s="103"/>
      <c r="N2" s="4" t="s">
        <v>55</v>
      </c>
      <c r="O2" s="15"/>
    </row>
    <row r="3" spans="1:15" ht="15">
      <c r="A3" s="102"/>
      <c r="B3" s="102"/>
      <c r="C3" s="102"/>
      <c r="D3" s="102"/>
      <c r="E3" s="102"/>
      <c r="F3" s="102"/>
      <c r="G3" s="102"/>
      <c r="H3" s="102"/>
      <c r="I3" s="102"/>
      <c r="J3" s="102"/>
      <c r="K3" s="12"/>
      <c r="L3" s="103"/>
      <c r="M3" s="103"/>
      <c r="N3" s="15" t="s">
        <v>9</v>
      </c>
      <c r="O3" s="15"/>
    </row>
    <row r="4" spans="1:14" ht="15">
      <c r="A4" s="102"/>
      <c r="B4" s="102"/>
      <c r="C4" s="102"/>
      <c r="D4" s="102"/>
      <c r="E4" s="102"/>
      <c r="F4" s="102"/>
      <c r="G4" s="102"/>
      <c r="H4" s="102"/>
      <c r="I4" s="102"/>
      <c r="J4" s="102"/>
      <c r="K4" s="12"/>
      <c r="L4" s="103"/>
      <c r="M4" s="103"/>
      <c r="N4" s="15" t="s">
        <v>10</v>
      </c>
    </row>
    <row r="5" spans="1:15" ht="15">
      <c r="A5" s="102"/>
      <c r="B5" s="102"/>
      <c r="C5" s="102"/>
      <c r="D5" s="102"/>
      <c r="E5" s="102"/>
      <c r="F5" s="102"/>
      <c r="G5" s="102"/>
      <c r="H5" s="102"/>
      <c r="I5" s="102"/>
      <c r="J5" s="102"/>
      <c r="K5" s="12"/>
      <c r="L5" s="103"/>
      <c r="M5" s="103"/>
      <c r="N5" s="15" t="s">
        <v>11</v>
      </c>
      <c r="O5" s="15"/>
    </row>
    <row r="6" spans="1:18" ht="15">
      <c r="A6" s="102"/>
      <c r="B6" s="102"/>
      <c r="C6" s="102"/>
      <c r="D6" s="102"/>
      <c r="E6" s="102"/>
      <c r="F6" s="102"/>
      <c r="G6" s="102"/>
      <c r="H6" s="102"/>
      <c r="I6" s="102"/>
      <c r="J6" s="102"/>
      <c r="K6" s="12"/>
      <c r="L6" s="103"/>
      <c r="M6" s="103"/>
      <c r="N6" s="1" t="s">
        <v>69</v>
      </c>
      <c r="O6" s="1"/>
      <c r="P6" s="4"/>
      <c r="Q6" s="103"/>
      <c r="R6" s="104"/>
    </row>
    <row r="7" spans="1:18" ht="15">
      <c r="A7" s="102"/>
      <c r="B7" s="102"/>
      <c r="C7" s="102"/>
      <c r="D7" s="102"/>
      <c r="E7" s="102"/>
      <c r="F7" s="102"/>
      <c r="G7" s="102"/>
      <c r="H7" s="102"/>
      <c r="I7" s="102"/>
      <c r="J7" s="102"/>
      <c r="K7" s="12"/>
      <c r="L7" s="103"/>
      <c r="M7" s="103"/>
      <c r="N7" s="1" t="s">
        <v>70</v>
      </c>
      <c r="O7" s="1"/>
      <c r="P7" s="1"/>
      <c r="Q7" s="102"/>
      <c r="R7" s="102"/>
    </row>
    <row r="8" spans="1:14" ht="24.75" customHeight="1">
      <c r="A8" s="167" t="s">
        <v>71</v>
      </c>
      <c r="B8" s="167"/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</row>
    <row r="9" spans="1:14" ht="17.25">
      <c r="A9" s="105"/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</row>
    <row r="10" spans="1:15" ht="15">
      <c r="A10" s="159" t="s">
        <v>5</v>
      </c>
      <c r="B10" s="159" t="s">
        <v>4</v>
      </c>
      <c r="C10" s="159" t="s">
        <v>0</v>
      </c>
      <c r="D10" s="156" t="s">
        <v>15</v>
      </c>
      <c r="E10" s="156" t="s">
        <v>16</v>
      </c>
      <c r="F10" s="159" t="s">
        <v>19</v>
      </c>
      <c r="G10" s="168" t="s">
        <v>6</v>
      </c>
      <c r="H10" s="169"/>
      <c r="I10" s="169"/>
      <c r="J10" s="169"/>
      <c r="K10" s="169"/>
      <c r="L10" s="169"/>
      <c r="M10" s="169"/>
      <c r="N10" s="159" t="s">
        <v>1</v>
      </c>
      <c r="O10" s="156" t="s">
        <v>72</v>
      </c>
    </row>
    <row r="11" spans="1:15" ht="37.5" customHeight="1">
      <c r="A11" s="159"/>
      <c r="B11" s="159"/>
      <c r="C11" s="159"/>
      <c r="D11" s="158"/>
      <c r="E11" s="158"/>
      <c r="F11" s="159"/>
      <c r="G11" s="100" t="s">
        <v>7</v>
      </c>
      <c r="H11" s="106" t="s">
        <v>12</v>
      </c>
      <c r="I11" s="106" t="s">
        <v>13</v>
      </c>
      <c r="J11" s="100" t="s">
        <v>14</v>
      </c>
      <c r="K11" s="100" t="s">
        <v>73</v>
      </c>
      <c r="L11" s="100" t="s">
        <v>74</v>
      </c>
      <c r="M11" s="100" t="s">
        <v>75</v>
      </c>
      <c r="N11" s="159"/>
      <c r="O11" s="157"/>
    </row>
    <row r="12" spans="1:15" ht="45" customHeight="1">
      <c r="A12" s="3">
        <v>1</v>
      </c>
      <c r="B12" s="107" t="s">
        <v>76</v>
      </c>
      <c r="C12" s="3" t="s">
        <v>3</v>
      </c>
      <c r="D12" s="3">
        <v>100203</v>
      </c>
      <c r="E12" s="3">
        <v>2610</v>
      </c>
      <c r="F12" s="108">
        <f aca="true" t="shared" si="0" ref="F12:F23">G12+H12+I12+J12</f>
        <v>796000</v>
      </c>
      <c r="G12" s="109">
        <v>199000</v>
      </c>
      <c r="H12" s="109">
        <v>199000</v>
      </c>
      <c r="I12" s="109">
        <v>199000</v>
      </c>
      <c r="J12" s="109">
        <v>199000</v>
      </c>
      <c r="K12" s="100"/>
      <c r="L12" s="100"/>
      <c r="M12" s="100"/>
      <c r="N12" s="14" t="s">
        <v>77</v>
      </c>
      <c r="O12" s="110"/>
    </row>
    <row r="13" spans="1:15" ht="48" customHeight="1">
      <c r="A13" s="3">
        <f>A12+1</f>
        <v>2</v>
      </c>
      <c r="B13" s="107" t="s">
        <v>78</v>
      </c>
      <c r="C13" s="3" t="s">
        <v>3</v>
      </c>
      <c r="D13" s="3">
        <v>100203</v>
      </c>
      <c r="E13" s="3">
        <v>2240</v>
      </c>
      <c r="F13" s="108">
        <f t="shared" si="0"/>
        <v>796000</v>
      </c>
      <c r="G13" s="111">
        <v>199000</v>
      </c>
      <c r="H13" s="111">
        <v>199000</v>
      </c>
      <c r="I13" s="111">
        <v>199000</v>
      </c>
      <c r="J13" s="111">
        <v>199000</v>
      </c>
      <c r="K13" s="112"/>
      <c r="L13" s="112"/>
      <c r="M13" s="112"/>
      <c r="N13" s="14" t="s">
        <v>77</v>
      </c>
      <c r="O13" s="110"/>
    </row>
    <row r="14" spans="1:15" ht="52.5" customHeight="1">
      <c r="A14" s="3">
        <f>A13+1</f>
        <v>3</v>
      </c>
      <c r="B14" s="107" t="s">
        <v>79</v>
      </c>
      <c r="C14" s="3" t="s">
        <v>3</v>
      </c>
      <c r="D14" s="3">
        <v>100203</v>
      </c>
      <c r="E14" s="3">
        <v>2240</v>
      </c>
      <c r="F14" s="108">
        <f t="shared" si="0"/>
        <v>796000</v>
      </c>
      <c r="G14" s="113">
        <v>199000</v>
      </c>
      <c r="H14" s="113">
        <v>199000</v>
      </c>
      <c r="I14" s="113">
        <v>199000</v>
      </c>
      <c r="J14" s="113">
        <v>199000</v>
      </c>
      <c r="K14" s="112"/>
      <c r="L14" s="112"/>
      <c r="M14" s="112"/>
      <c r="N14" s="14" t="s">
        <v>77</v>
      </c>
      <c r="O14" s="110"/>
    </row>
    <row r="15" spans="1:15" s="33" customFormat="1" ht="45" customHeight="1">
      <c r="A15" s="114">
        <f>A14+1</f>
        <v>4</v>
      </c>
      <c r="B15" s="115" t="s">
        <v>80</v>
      </c>
      <c r="C15" s="114" t="s">
        <v>3</v>
      </c>
      <c r="D15" s="116">
        <v>100203</v>
      </c>
      <c r="E15" s="116">
        <v>2610</v>
      </c>
      <c r="F15" s="117">
        <f t="shared" si="0"/>
        <v>7216928</v>
      </c>
      <c r="G15" s="113">
        <f>1664629-80100</f>
        <v>1584529</v>
      </c>
      <c r="H15" s="113">
        <v>1756183</v>
      </c>
      <c r="I15" s="118">
        <v>1847505</v>
      </c>
      <c r="J15" s="119">
        <v>2028711</v>
      </c>
      <c r="K15" s="120"/>
      <c r="L15" s="120"/>
      <c r="M15" s="120"/>
      <c r="N15" s="14" t="s">
        <v>77</v>
      </c>
      <c r="O15" s="110" t="s">
        <v>81</v>
      </c>
    </row>
    <row r="16" spans="1:15" ht="47.25" customHeight="1">
      <c r="A16" s="3">
        <f>A15+1</f>
        <v>5</v>
      </c>
      <c r="B16" s="107" t="s">
        <v>82</v>
      </c>
      <c r="C16" s="3" t="s">
        <v>3</v>
      </c>
      <c r="D16" s="116">
        <v>100203</v>
      </c>
      <c r="E16" s="116">
        <v>2610</v>
      </c>
      <c r="F16" s="117">
        <f t="shared" si="0"/>
        <v>433021.3</v>
      </c>
      <c r="G16" s="113">
        <v>100000</v>
      </c>
      <c r="H16" s="113">
        <f>G16*1.055</f>
        <v>105500</v>
      </c>
      <c r="I16" s="111">
        <f>H16*1.052</f>
        <v>110986</v>
      </c>
      <c r="J16" s="109">
        <f>I16*1.05</f>
        <v>116535.3</v>
      </c>
      <c r="K16" s="112"/>
      <c r="L16" s="112"/>
      <c r="M16" s="112"/>
      <c r="N16" s="14" t="s">
        <v>77</v>
      </c>
      <c r="O16" s="110" t="s">
        <v>81</v>
      </c>
    </row>
    <row r="17" spans="1:15" ht="48" customHeight="1">
      <c r="A17" s="3">
        <v>6</v>
      </c>
      <c r="B17" s="121" t="s">
        <v>83</v>
      </c>
      <c r="C17" s="3" t="s">
        <v>3</v>
      </c>
      <c r="D17" s="116">
        <v>100203</v>
      </c>
      <c r="E17" s="116"/>
      <c r="F17" s="117">
        <f t="shared" si="0"/>
        <v>500000</v>
      </c>
      <c r="G17" s="113">
        <v>500000</v>
      </c>
      <c r="H17" s="113"/>
      <c r="I17" s="111"/>
      <c r="J17" s="109"/>
      <c r="K17" s="112"/>
      <c r="L17" s="112"/>
      <c r="M17" s="112"/>
      <c r="N17" s="14" t="s">
        <v>77</v>
      </c>
      <c r="O17" s="110" t="s">
        <v>84</v>
      </c>
    </row>
    <row r="18" spans="1:15" ht="48" customHeight="1">
      <c r="A18" s="122">
        <v>7</v>
      </c>
      <c r="B18" s="123" t="s">
        <v>85</v>
      </c>
      <c r="C18" s="124" t="s">
        <v>3</v>
      </c>
      <c r="D18" s="125"/>
      <c r="E18" s="125"/>
      <c r="F18" s="126">
        <f t="shared" si="0"/>
        <v>282000</v>
      </c>
      <c r="G18" s="127">
        <v>70500</v>
      </c>
      <c r="H18" s="127">
        <v>70500</v>
      </c>
      <c r="I18" s="127">
        <v>70500</v>
      </c>
      <c r="J18" s="127">
        <v>70500</v>
      </c>
      <c r="K18" s="124" t="s">
        <v>86</v>
      </c>
      <c r="L18" s="128"/>
      <c r="M18" s="129"/>
      <c r="N18" s="101" t="s">
        <v>77</v>
      </c>
      <c r="O18" s="130"/>
    </row>
    <row r="19" spans="1:15" ht="48" customHeight="1">
      <c r="A19" s="131">
        <v>8</v>
      </c>
      <c r="B19" s="132" t="s">
        <v>87</v>
      </c>
      <c r="C19" s="116" t="s">
        <v>3</v>
      </c>
      <c r="D19" s="116"/>
      <c r="E19" s="116"/>
      <c r="F19" s="62">
        <f t="shared" si="0"/>
        <v>120000</v>
      </c>
      <c r="G19" s="61">
        <v>30000</v>
      </c>
      <c r="H19" s="61">
        <v>30000</v>
      </c>
      <c r="I19" s="61">
        <v>30000</v>
      </c>
      <c r="J19" s="61">
        <v>30000</v>
      </c>
      <c r="K19" s="116"/>
      <c r="L19" s="133"/>
      <c r="M19" s="134"/>
      <c r="N19" s="66" t="s">
        <v>77</v>
      </c>
      <c r="O19" s="110"/>
    </row>
    <row r="20" spans="1:15" ht="47.25" customHeight="1">
      <c r="A20" s="131">
        <v>9</v>
      </c>
      <c r="B20" s="132" t="s">
        <v>88</v>
      </c>
      <c r="C20" s="116" t="s">
        <v>3</v>
      </c>
      <c r="D20" s="116"/>
      <c r="E20" s="116"/>
      <c r="F20" s="62">
        <f t="shared" si="0"/>
        <v>373975.52605000004</v>
      </c>
      <c r="G20" s="135">
        <v>65850</v>
      </c>
      <c r="H20" s="113">
        <f>G20*1.055</f>
        <v>69471.75</v>
      </c>
      <c r="I20" s="113">
        <f>H20*1.052</f>
        <v>73084.281</v>
      </c>
      <c r="J20" s="61">
        <f>I20*1.05+88831</f>
        <v>165569.49505000003</v>
      </c>
      <c r="K20" s="116"/>
      <c r="L20" s="133"/>
      <c r="M20" s="134"/>
      <c r="N20" s="66" t="s">
        <v>77</v>
      </c>
      <c r="O20" s="110"/>
    </row>
    <row r="21" spans="1:15" ht="47.25" customHeight="1">
      <c r="A21" s="131">
        <v>10</v>
      </c>
      <c r="B21" s="132" t="s">
        <v>89</v>
      </c>
      <c r="C21" s="116" t="s">
        <v>3</v>
      </c>
      <c r="D21" s="116"/>
      <c r="E21" s="116"/>
      <c r="F21" s="62">
        <f t="shared" si="0"/>
        <v>8000000</v>
      </c>
      <c r="G21" s="136">
        <v>2000000</v>
      </c>
      <c r="H21" s="113">
        <v>2000000</v>
      </c>
      <c r="I21" s="113">
        <v>2000000</v>
      </c>
      <c r="J21" s="61">
        <v>2000000</v>
      </c>
      <c r="K21" s="116"/>
      <c r="L21" s="133"/>
      <c r="M21" s="134"/>
      <c r="N21" s="66" t="s">
        <v>77</v>
      </c>
      <c r="O21" s="110"/>
    </row>
    <row r="22" spans="1:15" ht="48" customHeight="1">
      <c r="A22" s="131">
        <v>11</v>
      </c>
      <c r="B22" s="132" t="s">
        <v>90</v>
      </c>
      <c r="C22" s="124" t="s">
        <v>3</v>
      </c>
      <c r="D22" s="116"/>
      <c r="E22" s="116"/>
      <c r="F22" s="126">
        <f t="shared" si="0"/>
        <v>280000</v>
      </c>
      <c r="G22" s="136">
        <v>70000</v>
      </c>
      <c r="H22" s="136">
        <v>70000</v>
      </c>
      <c r="I22" s="136">
        <v>70000</v>
      </c>
      <c r="J22" s="136">
        <v>70000</v>
      </c>
      <c r="K22" s="116"/>
      <c r="L22" s="133"/>
      <c r="M22" s="134"/>
      <c r="N22" s="101" t="s">
        <v>77</v>
      </c>
      <c r="O22" s="131"/>
    </row>
    <row r="23" spans="1:15" ht="47.25" customHeight="1">
      <c r="A23" s="131">
        <v>12</v>
      </c>
      <c r="B23" s="132" t="s">
        <v>91</v>
      </c>
      <c r="C23" s="124" t="s">
        <v>3</v>
      </c>
      <c r="D23" s="116"/>
      <c r="E23" s="116"/>
      <c r="F23" s="126">
        <f t="shared" si="0"/>
        <v>80100</v>
      </c>
      <c r="G23" s="136">
        <v>80100</v>
      </c>
      <c r="H23" s="136"/>
      <c r="I23" s="136"/>
      <c r="J23" s="136"/>
      <c r="K23" s="116"/>
      <c r="L23" s="133"/>
      <c r="M23" s="134"/>
      <c r="N23" s="101" t="s">
        <v>77</v>
      </c>
      <c r="O23" s="131"/>
    </row>
    <row r="24" spans="1:15" ht="15">
      <c r="A24" s="163" t="s">
        <v>2</v>
      </c>
      <c r="B24" s="164"/>
      <c r="C24" s="131"/>
      <c r="D24" s="131"/>
      <c r="E24" s="131"/>
      <c r="F24" s="117">
        <f>SUM(F12:F23)</f>
        <v>19674024.82605</v>
      </c>
      <c r="G24" s="117">
        <f>SUM(G12:G23)</f>
        <v>5097979</v>
      </c>
      <c r="H24" s="117">
        <f>SUM(H12:H22)</f>
        <v>4698654.75</v>
      </c>
      <c r="I24" s="117">
        <f>SUM(I12:I22)</f>
        <v>4799075.2809999995</v>
      </c>
      <c r="J24" s="117">
        <f>SUM(J12:J22)</f>
        <v>5078315.79505</v>
      </c>
      <c r="K24" s="137"/>
      <c r="L24" s="137"/>
      <c r="M24" s="137"/>
      <c r="N24" s="131"/>
      <c r="O24" s="138"/>
    </row>
    <row r="25" spans="1:14" ht="15">
      <c r="A25" s="139"/>
      <c r="B25" s="139"/>
      <c r="C25" s="140"/>
      <c r="D25" s="140"/>
      <c r="E25" s="140"/>
      <c r="F25" s="141"/>
      <c r="G25" s="142"/>
      <c r="H25" s="142"/>
      <c r="I25" s="142"/>
      <c r="J25" s="142"/>
      <c r="K25" s="142"/>
      <c r="L25" s="142"/>
      <c r="M25" s="142"/>
      <c r="N25" s="140"/>
    </row>
    <row r="26" spans="1:16" ht="30" customHeight="1">
      <c r="A26" s="139"/>
      <c r="B26" s="155"/>
      <c r="C26" s="155"/>
      <c r="D26" s="143"/>
      <c r="E26" s="143"/>
      <c r="G26" s="142"/>
      <c r="H26" s="142"/>
      <c r="I26" s="142"/>
      <c r="J26" s="142"/>
      <c r="K26" s="142"/>
      <c r="L26" s="142"/>
      <c r="M26" s="142"/>
      <c r="N26" s="150"/>
      <c r="O26" s="151"/>
      <c r="P26" s="151"/>
    </row>
    <row r="27" spans="1:14" ht="21" customHeight="1">
      <c r="A27" s="139"/>
      <c r="B27" s="144"/>
      <c r="C27" s="143"/>
      <c r="D27" s="143"/>
      <c r="E27" s="143"/>
      <c r="G27" s="142"/>
      <c r="H27" s="142"/>
      <c r="I27" s="142"/>
      <c r="J27" s="142"/>
      <c r="K27" s="142"/>
      <c r="L27" s="142"/>
      <c r="M27" s="142"/>
      <c r="N27" s="143"/>
    </row>
    <row r="28" spans="1:14" ht="18">
      <c r="A28" s="139"/>
      <c r="B28" s="144"/>
      <c r="C28" s="145"/>
      <c r="D28" s="145"/>
      <c r="E28" s="145"/>
      <c r="F28" s="145"/>
      <c r="G28" s="6"/>
      <c r="H28" s="6"/>
      <c r="I28" s="6"/>
      <c r="J28" s="6"/>
      <c r="K28" s="6"/>
      <c r="L28" s="6"/>
      <c r="M28" s="6"/>
      <c r="N28" s="140"/>
    </row>
    <row r="29" spans="1:14" ht="51.75" customHeight="1">
      <c r="A29" s="165"/>
      <c r="B29" s="165"/>
      <c r="C29" s="140"/>
      <c r="D29" s="140"/>
      <c r="E29" s="140"/>
      <c r="F29" s="6"/>
      <c r="G29" s="6"/>
      <c r="H29" s="6"/>
      <c r="I29" s="6"/>
      <c r="J29" s="6"/>
      <c r="K29" s="6"/>
      <c r="L29" s="6"/>
      <c r="M29" s="6"/>
      <c r="N29" s="146"/>
    </row>
    <row r="30" spans="1:14" ht="15">
      <c r="A30" s="139"/>
      <c r="B30" s="139"/>
      <c r="C30" s="140"/>
      <c r="D30" s="140"/>
      <c r="E30" s="140"/>
      <c r="F30" s="139"/>
      <c r="G30" s="6"/>
      <c r="H30" s="6"/>
      <c r="I30" s="6"/>
      <c r="J30" s="6"/>
      <c r="K30" s="6"/>
      <c r="L30" s="6"/>
      <c r="M30" s="6"/>
      <c r="N30" s="140"/>
    </row>
    <row r="31" spans="1:14" ht="39" customHeight="1">
      <c r="A31" s="102"/>
      <c r="B31" s="166"/>
      <c r="C31" s="166"/>
      <c r="D31" s="10"/>
      <c r="E31" s="10"/>
      <c r="F31" s="9"/>
      <c r="G31" s="9"/>
      <c r="H31" s="9"/>
      <c r="I31" s="9"/>
      <c r="J31" s="9"/>
      <c r="M31" s="166"/>
      <c r="N31" s="166"/>
    </row>
    <row r="32" spans="1:15" ht="15">
      <c r="A32" s="102"/>
      <c r="B32" s="102"/>
      <c r="C32" s="147"/>
      <c r="D32" s="147"/>
      <c r="E32" s="147"/>
      <c r="F32" s="148"/>
      <c r="G32" s="148"/>
      <c r="H32" s="148"/>
      <c r="I32" s="148"/>
      <c r="J32" s="148"/>
      <c r="K32" s="148"/>
      <c r="L32" s="148"/>
      <c r="M32" s="148"/>
      <c r="N32" s="1"/>
      <c r="O32" s="1"/>
    </row>
    <row r="33" spans="1:15" ht="15">
      <c r="A33" s="102"/>
      <c r="B33" s="102"/>
      <c r="C33" s="147"/>
      <c r="D33" s="147"/>
      <c r="E33" s="147"/>
      <c r="F33" s="148"/>
      <c r="G33" s="148"/>
      <c r="H33" s="148"/>
      <c r="I33" s="148"/>
      <c r="J33" s="148"/>
      <c r="K33" s="148"/>
      <c r="L33" s="148"/>
      <c r="M33" s="148"/>
      <c r="N33" s="1"/>
      <c r="O33" s="1"/>
    </row>
    <row r="34" spans="1:15" ht="15">
      <c r="A34" s="102"/>
      <c r="B34" s="102"/>
      <c r="C34" s="149"/>
      <c r="D34" s="149"/>
      <c r="E34" s="149"/>
      <c r="F34" s="148"/>
      <c r="G34" s="148"/>
      <c r="H34" s="148"/>
      <c r="I34" s="148"/>
      <c r="J34" s="148"/>
      <c r="K34" s="148"/>
      <c r="L34" s="148"/>
      <c r="M34" s="148"/>
      <c r="N34" s="1"/>
      <c r="O34" s="1"/>
    </row>
    <row r="35" spans="1:14" ht="15">
      <c r="A35" s="102"/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</row>
    <row r="36" spans="1:14" ht="15">
      <c r="A36" s="102"/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</row>
    <row r="37" spans="1:14" ht="15">
      <c r="A37" s="102"/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</row>
    <row r="38" spans="1:14" ht="15">
      <c r="A38" s="102"/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</row>
    <row r="39" spans="1:14" ht="15">
      <c r="A39" s="102"/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</row>
    <row r="40" spans="1:14" ht="15">
      <c r="A40" s="102"/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</row>
    <row r="41" spans="1:14" ht="15">
      <c r="A41" s="102"/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</row>
    <row r="42" spans="1:14" ht="15">
      <c r="A42" s="102"/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</row>
    <row r="43" spans="1:14" ht="15">
      <c r="A43" s="102"/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</row>
    <row r="44" spans="1:14" ht="15">
      <c r="A44" s="102"/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</row>
    <row r="45" spans="1:14" ht="15">
      <c r="A45" s="102"/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</row>
    <row r="46" spans="1:14" ht="15">
      <c r="A46" s="102"/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</row>
    <row r="47" spans="1:14" ht="15">
      <c r="A47" s="102"/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</row>
    <row r="48" spans="1:14" ht="15">
      <c r="A48" s="102"/>
      <c r="B48" s="102"/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</row>
    <row r="49" spans="1:14" ht="15">
      <c r="A49" s="102"/>
      <c r="B49" s="102"/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</row>
    <row r="50" spans="1:14" ht="15">
      <c r="A50" s="102"/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</row>
    <row r="51" spans="1:14" ht="15">
      <c r="A51" s="102"/>
      <c r="B51" s="102"/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</row>
    <row r="52" spans="1:14" ht="15">
      <c r="A52" s="102"/>
      <c r="B52" s="102"/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2"/>
    </row>
    <row r="53" spans="1:14" ht="15">
      <c r="A53" s="102"/>
      <c r="B53" s="102"/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</row>
    <row r="54" spans="1:14" ht="15">
      <c r="A54" s="102"/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</row>
    <row r="55" spans="1:14" ht="15">
      <c r="A55" s="102"/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</row>
    <row r="56" spans="1:14" ht="15">
      <c r="A56" s="102"/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</row>
    <row r="57" spans="1:14" ht="15">
      <c r="A57" s="102"/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</row>
    <row r="58" spans="1:14" ht="15">
      <c r="A58" s="102"/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</row>
    <row r="59" spans="1:14" ht="15">
      <c r="A59" s="102"/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</row>
    <row r="60" spans="1:14" ht="15">
      <c r="A60" s="102"/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</row>
    <row r="61" spans="1:14" ht="15">
      <c r="A61" s="102"/>
      <c r="B61" s="102"/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</row>
    <row r="62" spans="1:14" ht="15">
      <c r="A62" s="102"/>
      <c r="B62" s="102"/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02"/>
    </row>
    <row r="63" spans="1:14" ht="15">
      <c r="A63" s="102"/>
      <c r="B63" s="102"/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</row>
    <row r="64" spans="1:14" ht="15">
      <c r="A64" s="102"/>
      <c r="B64" s="102"/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</row>
  </sheetData>
  <sheetProtection/>
  <mergeCells count="16">
    <mergeCell ref="A8:N8"/>
    <mergeCell ref="A10:A11"/>
    <mergeCell ref="B10:B11"/>
    <mergeCell ref="C10:C11"/>
    <mergeCell ref="D10:D11"/>
    <mergeCell ref="E10:E11"/>
    <mergeCell ref="F10:F11"/>
    <mergeCell ref="G10:M10"/>
    <mergeCell ref="N10:N11"/>
    <mergeCell ref="O10:O11"/>
    <mergeCell ref="A24:B24"/>
    <mergeCell ref="B26:C26"/>
    <mergeCell ref="N26:P26"/>
    <mergeCell ref="A29:B29"/>
    <mergeCell ref="B31:C31"/>
    <mergeCell ref="M31:N31"/>
  </mergeCells>
  <printOptions/>
  <pageMargins left="1.1811023622047245" right="0.3937007874015748" top="0.7874015748031497" bottom="0.7874015748031497" header="0.31496062992125984" footer="0.31496062992125984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50"/>
  <sheetViews>
    <sheetView tabSelected="1" zoomScalePageLayoutView="0" workbookViewId="0" topLeftCell="A4">
      <selection activeCell="K14" sqref="K14:K15"/>
    </sheetView>
  </sheetViews>
  <sheetFormatPr defaultColWidth="9.140625" defaultRowHeight="12.75"/>
  <cols>
    <col min="1" max="1" width="4.140625" style="0" customWidth="1"/>
    <col min="2" max="2" width="65.7109375" style="0" customWidth="1"/>
    <col min="3" max="3" width="14.421875" style="0" customWidth="1"/>
    <col min="4" max="4" width="9.7109375" style="0" hidden="1" customWidth="1"/>
    <col min="5" max="5" width="9.8515625" style="0" hidden="1" customWidth="1"/>
    <col min="6" max="6" width="15.28125" style="30" customWidth="1"/>
    <col min="7" max="7" width="14.140625" style="0" customWidth="1"/>
    <col min="8" max="8" width="11.00390625" style="0" customWidth="1"/>
    <col min="9" max="9" width="11.7109375" style="0" customWidth="1"/>
    <col min="10" max="10" width="11.421875" style="12" customWidth="1"/>
    <col min="11" max="11" width="43.28125" style="0" customWidth="1"/>
    <col min="12" max="13" width="9.140625" style="0" customWidth="1"/>
  </cols>
  <sheetData>
    <row r="1" spans="2:12" ht="15">
      <c r="B1" s="1"/>
      <c r="C1" s="1"/>
      <c r="D1" s="1"/>
      <c r="E1" s="1"/>
      <c r="F1" s="29"/>
      <c r="G1" s="1"/>
      <c r="H1" s="1"/>
      <c r="I1" s="1"/>
      <c r="J1" s="2"/>
      <c r="K1" s="4" t="s">
        <v>39</v>
      </c>
      <c r="L1" s="2"/>
    </row>
    <row r="2" spans="2:12" ht="15">
      <c r="B2" s="1"/>
      <c r="C2" s="1"/>
      <c r="D2" s="1"/>
      <c r="E2" s="1"/>
      <c r="F2" s="29"/>
      <c r="G2" s="1"/>
      <c r="H2" s="1"/>
      <c r="I2" s="1"/>
      <c r="J2" s="4"/>
      <c r="K2" s="160" t="s">
        <v>55</v>
      </c>
      <c r="L2" s="160"/>
    </row>
    <row r="3" spans="2:12" ht="15">
      <c r="B3" s="1"/>
      <c r="C3" s="1"/>
      <c r="D3" s="1"/>
      <c r="E3" s="1"/>
      <c r="F3" s="29"/>
      <c r="G3" s="1"/>
      <c r="H3" s="1"/>
      <c r="I3" s="1"/>
      <c r="J3" s="4"/>
      <c r="K3" s="15" t="s">
        <v>9</v>
      </c>
      <c r="L3" s="4"/>
    </row>
    <row r="4" spans="2:12" ht="15">
      <c r="B4" s="1"/>
      <c r="C4" s="1"/>
      <c r="D4" s="1"/>
      <c r="E4" s="1"/>
      <c r="F4" s="29"/>
      <c r="G4" s="1"/>
      <c r="H4" s="1"/>
      <c r="I4" s="1"/>
      <c r="J4" s="4"/>
      <c r="K4" s="15" t="s">
        <v>10</v>
      </c>
      <c r="L4" s="4"/>
    </row>
    <row r="5" spans="2:12" ht="15">
      <c r="B5" s="1"/>
      <c r="C5" s="1"/>
      <c r="D5" s="1"/>
      <c r="E5" s="1"/>
      <c r="F5" s="29"/>
      <c r="G5" s="1"/>
      <c r="H5" s="1"/>
      <c r="I5" s="12"/>
      <c r="J5" s="4"/>
      <c r="K5" s="15" t="s">
        <v>11</v>
      </c>
      <c r="L5" s="4"/>
    </row>
    <row r="6" spans="2:13" ht="15">
      <c r="B6" s="1"/>
      <c r="C6" s="1"/>
      <c r="D6" s="1"/>
      <c r="E6" s="1"/>
      <c r="F6" s="29"/>
      <c r="G6" s="1"/>
      <c r="H6" s="1"/>
      <c r="I6" s="12"/>
      <c r="J6" s="4"/>
      <c r="K6" s="1" t="s">
        <v>69</v>
      </c>
      <c r="L6" s="15"/>
      <c r="M6" s="15"/>
    </row>
    <row r="7" spans="2:12" ht="15">
      <c r="B7" s="1"/>
      <c r="C7" s="1"/>
      <c r="D7" s="1"/>
      <c r="E7" s="1"/>
      <c r="F7" s="29"/>
      <c r="G7" s="1"/>
      <c r="H7" s="1"/>
      <c r="I7" s="1"/>
      <c r="J7" s="1"/>
      <c r="K7" s="1" t="s">
        <v>96</v>
      </c>
      <c r="L7" s="1"/>
    </row>
    <row r="8" spans="2:12" ht="15">
      <c r="B8" s="1"/>
      <c r="C8" s="1"/>
      <c r="D8" s="1"/>
      <c r="E8" s="1"/>
      <c r="F8" s="29"/>
      <c r="G8" s="1"/>
      <c r="H8" s="1"/>
      <c r="I8" s="1"/>
      <c r="J8" s="1"/>
      <c r="K8" s="1"/>
      <c r="L8" s="1"/>
    </row>
    <row r="9" spans="2:12" ht="17.25">
      <c r="B9" s="180" t="s">
        <v>38</v>
      </c>
      <c r="C9" s="180"/>
      <c r="D9" s="180"/>
      <c r="E9" s="180"/>
      <c r="F9" s="180"/>
      <c r="G9" s="180"/>
      <c r="H9" s="180"/>
      <c r="I9" s="180"/>
      <c r="J9" s="180"/>
      <c r="K9" s="180"/>
      <c r="L9" s="1"/>
    </row>
    <row r="10" spans="2:12" ht="15">
      <c r="B10" s="1"/>
      <c r="C10" s="1"/>
      <c r="D10" s="181"/>
      <c r="E10" s="181"/>
      <c r="F10" s="181"/>
      <c r="G10" s="181"/>
      <c r="H10" s="181"/>
      <c r="I10" s="181"/>
      <c r="J10" s="1"/>
      <c r="K10" s="18"/>
      <c r="L10" s="1"/>
    </row>
    <row r="11" spans="1:12" ht="15.75" customHeight="1">
      <c r="A11" s="182" t="s">
        <v>5</v>
      </c>
      <c r="B11" s="182" t="s">
        <v>4</v>
      </c>
      <c r="C11" s="170" t="s">
        <v>0</v>
      </c>
      <c r="D11" s="170" t="s">
        <v>15</v>
      </c>
      <c r="E11" s="170" t="s">
        <v>16</v>
      </c>
      <c r="F11" s="170" t="s">
        <v>20</v>
      </c>
      <c r="G11" s="183" t="s">
        <v>6</v>
      </c>
      <c r="H11" s="183"/>
      <c r="I11" s="183"/>
      <c r="J11" s="184"/>
      <c r="K11" s="182" t="s">
        <v>1</v>
      </c>
      <c r="L11" s="1"/>
    </row>
    <row r="12" spans="1:12" ht="15.75" customHeight="1">
      <c r="A12" s="182"/>
      <c r="B12" s="182"/>
      <c r="C12" s="171"/>
      <c r="D12" s="171"/>
      <c r="E12" s="171"/>
      <c r="F12" s="171"/>
      <c r="G12" s="170" t="s">
        <v>7</v>
      </c>
      <c r="H12" s="170" t="s">
        <v>12</v>
      </c>
      <c r="I12" s="170" t="s">
        <v>13</v>
      </c>
      <c r="J12" s="170" t="s">
        <v>14</v>
      </c>
      <c r="K12" s="182"/>
      <c r="L12" s="1"/>
    </row>
    <row r="13" spans="1:12" ht="24" customHeight="1">
      <c r="A13" s="182"/>
      <c r="B13" s="182"/>
      <c r="C13" s="172"/>
      <c r="D13" s="172"/>
      <c r="E13" s="172"/>
      <c r="F13" s="172"/>
      <c r="G13" s="172"/>
      <c r="H13" s="172"/>
      <c r="I13" s="172"/>
      <c r="J13" s="172"/>
      <c r="K13" s="182"/>
      <c r="L13" s="1"/>
    </row>
    <row r="14" spans="1:12" ht="27.75" customHeight="1">
      <c r="A14" s="14">
        <v>1</v>
      </c>
      <c r="B14" s="71" t="s">
        <v>18</v>
      </c>
      <c r="C14" s="73" t="s">
        <v>3</v>
      </c>
      <c r="D14" s="27">
        <v>180409</v>
      </c>
      <c r="E14" s="27">
        <v>3210</v>
      </c>
      <c r="F14" s="31">
        <f aca="true" t="shared" si="0" ref="F14:F22">G14+H14+I14+J14</f>
        <v>825000</v>
      </c>
      <c r="G14" s="75">
        <v>825000</v>
      </c>
      <c r="H14" s="75"/>
      <c r="I14" s="27"/>
      <c r="J14" s="27"/>
      <c r="K14" s="190" t="s">
        <v>59</v>
      </c>
      <c r="L14" s="1"/>
    </row>
    <row r="15" spans="1:12" ht="19.5" customHeight="1">
      <c r="A15" s="14"/>
      <c r="B15" s="28" t="s">
        <v>17</v>
      </c>
      <c r="C15" s="73"/>
      <c r="D15" s="27"/>
      <c r="E15" s="27">
        <v>3210</v>
      </c>
      <c r="F15" s="31">
        <f>SUM(F14:F14)</f>
        <v>825000</v>
      </c>
      <c r="G15" s="95">
        <f>SUM(G14:G14)</f>
        <v>825000</v>
      </c>
      <c r="H15" s="31">
        <f>SUM(H14:H14)</f>
        <v>0</v>
      </c>
      <c r="I15" s="31">
        <f>SUM(I14:I14)</f>
        <v>0</v>
      </c>
      <c r="J15" s="31">
        <f>SUM(J14:J14)</f>
        <v>0</v>
      </c>
      <c r="K15" s="192"/>
      <c r="L15" s="1"/>
    </row>
    <row r="16" spans="1:12" ht="30.75" customHeight="1">
      <c r="A16" s="14">
        <v>1</v>
      </c>
      <c r="B16" s="71" t="s">
        <v>18</v>
      </c>
      <c r="C16" s="73" t="s">
        <v>3</v>
      </c>
      <c r="D16" s="27">
        <v>180409</v>
      </c>
      <c r="E16" s="27">
        <v>3210</v>
      </c>
      <c r="F16" s="31">
        <f>G16+H16+I16+J16</f>
        <v>825000</v>
      </c>
      <c r="G16" s="75">
        <v>825000</v>
      </c>
      <c r="H16" s="27"/>
      <c r="I16" s="27"/>
      <c r="J16" s="27"/>
      <c r="K16" s="190" t="s">
        <v>60</v>
      </c>
      <c r="L16" s="1"/>
    </row>
    <row r="17" spans="1:12" ht="33" customHeight="1">
      <c r="A17" s="14">
        <v>2</v>
      </c>
      <c r="B17" s="71" t="s">
        <v>37</v>
      </c>
      <c r="C17" s="73" t="s">
        <v>3</v>
      </c>
      <c r="D17" s="27">
        <v>180409</v>
      </c>
      <c r="E17" s="27">
        <v>3210</v>
      </c>
      <c r="F17" s="31">
        <f t="shared" si="0"/>
        <v>190000</v>
      </c>
      <c r="G17" s="36">
        <v>190000</v>
      </c>
      <c r="H17" s="27"/>
      <c r="I17" s="27"/>
      <c r="J17" s="27"/>
      <c r="K17" s="191"/>
      <c r="L17" s="1"/>
    </row>
    <row r="18" spans="1:12" ht="33" customHeight="1">
      <c r="A18" s="14">
        <v>3</v>
      </c>
      <c r="B18" s="71" t="s">
        <v>67</v>
      </c>
      <c r="C18" s="73" t="s">
        <v>3</v>
      </c>
      <c r="D18" s="27"/>
      <c r="E18" s="27"/>
      <c r="F18" s="31">
        <f t="shared" si="0"/>
        <v>150000</v>
      </c>
      <c r="G18" s="36">
        <v>150000</v>
      </c>
      <c r="H18" s="27"/>
      <c r="I18" s="27"/>
      <c r="J18" s="27"/>
      <c r="K18" s="191"/>
      <c r="L18" s="1"/>
    </row>
    <row r="19" spans="1:12" ht="16.5" customHeight="1">
      <c r="A19" s="14"/>
      <c r="B19" s="28" t="s">
        <v>17</v>
      </c>
      <c r="C19" s="73"/>
      <c r="D19" s="27"/>
      <c r="E19" s="27">
        <v>3210</v>
      </c>
      <c r="F19" s="31">
        <f>SUM(F16:F18)</f>
        <v>1165000</v>
      </c>
      <c r="G19" s="37">
        <f>SUM(G16:G18)</f>
        <v>1165000</v>
      </c>
      <c r="H19" s="31">
        <f>SUM(H16:H17)</f>
        <v>0</v>
      </c>
      <c r="I19" s="31">
        <f>SUM(I16:I17)</f>
        <v>0</v>
      </c>
      <c r="J19" s="31">
        <f>SUM(J16:J17)</f>
        <v>0</v>
      </c>
      <c r="K19" s="188"/>
      <c r="L19" s="1"/>
    </row>
    <row r="20" spans="1:12" ht="31.5" customHeight="1">
      <c r="A20" s="14">
        <v>1</v>
      </c>
      <c r="B20" s="71" t="s">
        <v>18</v>
      </c>
      <c r="C20" s="73" t="s">
        <v>3</v>
      </c>
      <c r="D20" s="27">
        <v>180409</v>
      </c>
      <c r="E20" s="27">
        <v>3210</v>
      </c>
      <c r="F20" s="31">
        <f t="shared" si="0"/>
        <v>825000</v>
      </c>
      <c r="G20" s="36">
        <v>825000</v>
      </c>
      <c r="H20" s="27"/>
      <c r="I20" s="27"/>
      <c r="J20" s="27"/>
      <c r="K20" s="189" t="s">
        <v>33</v>
      </c>
      <c r="L20" s="1"/>
    </row>
    <row r="21" spans="1:12" ht="18.75" customHeight="1">
      <c r="A21" s="14"/>
      <c r="B21" s="28" t="s">
        <v>17</v>
      </c>
      <c r="C21" s="73"/>
      <c r="D21" s="27"/>
      <c r="E21" s="27">
        <v>3210</v>
      </c>
      <c r="F21" s="31">
        <f>SUM(F20:F20)</f>
        <v>825000</v>
      </c>
      <c r="G21" s="37">
        <f>SUM(G20:G20)</f>
        <v>825000</v>
      </c>
      <c r="H21" s="31">
        <f>SUM(H20:H20)</f>
        <v>0</v>
      </c>
      <c r="I21" s="31">
        <f>SUM(I20:I20)</f>
        <v>0</v>
      </c>
      <c r="J21" s="31">
        <f>SUM(J20:J20)</f>
        <v>0</v>
      </c>
      <c r="K21" s="189"/>
      <c r="L21" s="1"/>
    </row>
    <row r="22" spans="1:12" ht="30.75" customHeight="1">
      <c r="A22" s="14">
        <f>A21+1</f>
        <v>1</v>
      </c>
      <c r="B22" s="71" t="s">
        <v>41</v>
      </c>
      <c r="C22" s="73" t="s">
        <v>3</v>
      </c>
      <c r="D22" s="27">
        <v>180409</v>
      </c>
      <c r="E22" s="27">
        <v>3210</v>
      </c>
      <c r="F22" s="31">
        <f t="shared" si="0"/>
        <v>825000</v>
      </c>
      <c r="G22" s="36">
        <v>825000</v>
      </c>
      <c r="H22" s="27"/>
      <c r="I22" s="27"/>
      <c r="J22" s="27"/>
      <c r="K22" s="189" t="s">
        <v>34</v>
      </c>
      <c r="L22" s="1"/>
    </row>
    <row r="23" spans="1:12" ht="18" customHeight="1">
      <c r="A23" s="14"/>
      <c r="B23" s="28" t="s">
        <v>17</v>
      </c>
      <c r="C23" s="73"/>
      <c r="D23" s="27"/>
      <c r="E23" s="27"/>
      <c r="F23" s="31">
        <f>SUM(F22:F22)</f>
        <v>825000</v>
      </c>
      <c r="G23" s="37">
        <f>SUM(G22:G22)</f>
        <v>825000</v>
      </c>
      <c r="H23" s="31">
        <f>SUM(H22:H22)</f>
        <v>0</v>
      </c>
      <c r="I23" s="31">
        <f>SUM(I22:I22)</f>
        <v>0</v>
      </c>
      <c r="J23" s="31">
        <f>SUM(J22:J22)</f>
        <v>0</v>
      </c>
      <c r="K23" s="189"/>
      <c r="L23" s="1"/>
    </row>
    <row r="24" spans="1:12" s="34" customFormat="1" ht="30.75" customHeight="1">
      <c r="A24" s="66">
        <v>1</v>
      </c>
      <c r="B24" s="86" t="s">
        <v>64</v>
      </c>
      <c r="C24" s="74" t="s">
        <v>3</v>
      </c>
      <c r="D24" s="75">
        <v>180409</v>
      </c>
      <c r="E24" s="75">
        <v>3210</v>
      </c>
      <c r="F24" s="95">
        <f aca="true" t="shared" si="1" ref="F24:F29">G24+H24+I24+J24</f>
        <v>21500000</v>
      </c>
      <c r="G24" s="76">
        <v>21500000</v>
      </c>
      <c r="H24" s="39"/>
      <c r="I24" s="76"/>
      <c r="J24" s="76"/>
      <c r="K24" s="185" t="s">
        <v>32</v>
      </c>
      <c r="L24" s="35"/>
    </row>
    <row r="25" spans="1:12" s="34" customFormat="1" ht="30.75" customHeight="1">
      <c r="A25" s="66">
        <v>2</v>
      </c>
      <c r="B25" s="86" t="s">
        <v>57</v>
      </c>
      <c r="C25" s="74" t="s">
        <v>3</v>
      </c>
      <c r="D25" s="75">
        <v>180409</v>
      </c>
      <c r="E25" s="75">
        <v>3210</v>
      </c>
      <c r="F25" s="95">
        <f t="shared" si="1"/>
        <v>1600000</v>
      </c>
      <c r="G25" s="76">
        <v>1600000</v>
      </c>
      <c r="H25" s="76"/>
      <c r="I25" s="76"/>
      <c r="J25" s="76"/>
      <c r="K25" s="185"/>
      <c r="L25" s="35"/>
    </row>
    <row r="26" spans="1:12" s="34" customFormat="1" ht="31.5" customHeight="1">
      <c r="A26" s="32">
        <v>3</v>
      </c>
      <c r="B26" s="86" t="s">
        <v>49</v>
      </c>
      <c r="C26" s="74" t="s">
        <v>3</v>
      </c>
      <c r="D26" s="75"/>
      <c r="E26" s="75"/>
      <c r="F26" s="95">
        <f t="shared" si="1"/>
        <v>2400000</v>
      </c>
      <c r="G26" s="96">
        <f>1200000*2</f>
        <v>2400000</v>
      </c>
      <c r="H26" s="40"/>
      <c r="I26" s="40"/>
      <c r="J26" s="40"/>
      <c r="K26" s="185"/>
      <c r="L26" s="35"/>
    </row>
    <row r="27" spans="1:12" s="34" customFormat="1" ht="31.5" customHeight="1">
      <c r="A27" s="32">
        <v>4</v>
      </c>
      <c r="B27" s="87" t="s">
        <v>50</v>
      </c>
      <c r="C27" s="74" t="s">
        <v>3</v>
      </c>
      <c r="D27" s="75"/>
      <c r="E27" s="75"/>
      <c r="F27" s="95">
        <f t="shared" si="1"/>
        <v>3300000</v>
      </c>
      <c r="G27" s="96">
        <f>825000*4</f>
        <v>3300000</v>
      </c>
      <c r="H27" s="40"/>
      <c r="I27" s="40"/>
      <c r="J27" s="40"/>
      <c r="K27" s="185"/>
      <c r="L27" s="35"/>
    </row>
    <row r="28" spans="1:12" s="34" customFormat="1" ht="31.5" customHeight="1">
      <c r="A28" s="32">
        <v>5</v>
      </c>
      <c r="B28" s="86" t="s">
        <v>51</v>
      </c>
      <c r="C28" s="74" t="s">
        <v>3</v>
      </c>
      <c r="D28" s="75"/>
      <c r="E28" s="75"/>
      <c r="F28" s="95">
        <f t="shared" si="1"/>
        <v>3600000</v>
      </c>
      <c r="G28" s="96">
        <f>1800000*2</f>
        <v>3600000</v>
      </c>
      <c r="H28" s="40"/>
      <c r="I28" s="40"/>
      <c r="J28" s="40"/>
      <c r="K28" s="185"/>
      <c r="L28" s="35"/>
    </row>
    <row r="29" spans="1:12" s="34" customFormat="1" ht="25.5" customHeight="1">
      <c r="A29" s="32">
        <v>6</v>
      </c>
      <c r="B29" s="88" t="s">
        <v>66</v>
      </c>
      <c r="C29" s="74" t="s">
        <v>3</v>
      </c>
      <c r="D29" s="75"/>
      <c r="E29" s="75"/>
      <c r="F29" s="95">
        <f t="shared" si="1"/>
        <v>3500000</v>
      </c>
      <c r="G29" s="96">
        <v>3500000</v>
      </c>
      <c r="H29" s="40"/>
      <c r="I29" s="40"/>
      <c r="J29" s="40"/>
      <c r="K29" s="185"/>
      <c r="L29" s="35"/>
    </row>
    <row r="30" spans="1:12" s="34" customFormat="1" ht="16.5" customHeight="1">
      <c r="A30" s="32"/>
      <c r="B30" s="89" t="s">
        <v>17</v>
      </c>
      <c r="C30" s="74"/>
      <c r="D30" s="75"/>
      <c r="E30" s="75"/>
      <c r="F30" s="95">
        <f>SUM(F24:F29)</f>
        <v>35900000</v>
      </c>
      <c r="G30" s="95">
        <f>SUM(G24:G29)</f>
        <v>35900000</v>
      </c>
      <c r="H30" s="37">
        <f>SUM(H24:H28)</f>
        <v>0</v>
      </c>
      <c r="I30" s="37">
        <f>SUM(I24:I28)</f>
        <v>0</v>
      </c>
      <c r="J30" s="37">
        <f>SUM(J24:J28)</f>
        <v>0</v>
      </c>
      <c r="K30" s="185"/>
      <c r="L30" s="35"/>
    </row>
    <row r="31" spans="1:12" s="34" customFormat="1" ht="23.25" customHeight="1">
      <c r="A31" s="32">
        <v>1</v>
      </c>
      <c r="B31" s="92" t="s">
        <v>92</v>
      </c>
      <c r="C31" s="74" t="s">
        <v>3</v>
      </c>
      <c r="D31" s="75"/>
      <c r="E31" s="75"/>
      <c r="F31" s="95">
        <f aca="true" t="shared" si="2" ref="F31:F38">G31+H31+I31+J31</f>
        <v>510000</v>
      </c>
      <c r="G31" s="75">
        <v>510000</v>
      </c>
      <c r="H31" s="41"/>
      <c r="I31" s="41"/>
      <c r="J31" s="41"/>
      <c r="K31" s="186" t="s">
        <v>30</v>
      </c>
      <c r="L31" s="35"/>
    </row>
    <row r="32" spans="1:12" s="34" customFormat="1" ht="34.5" customHeight="1">
      <c r="A32" s="66">
        <v>2</v>
      </c>
      <c r="B32" s="72" t="s">
        <v>61</v>
      </c>
      <c r="C32" s="74" t="s">
        <v>3</v>
      </c>
      <c r="D32" s="75">
        <v>180409</v>
      </c>
      <c r="E32" s="75">
        <v>3210</v>
      </c>
      <c r="F32" s="95">
        <f t="shared" si="2"/>
        <v>4500000</v>
      </c>
      <c r="G32" s="75">
        <f>4500000</f>
        <v>4500000</v>
      </c>
      <c r="H32" s="77"/>
      <c r="I32" s="77"/>
      <c r="J32" s="77"/>
      <c r="K32" s="187"/>
      <c r="L32" s="35"/>
    </row>
    <row r="33" spans="1:12" s="34" customFormat="1" ht="26.25" customHeight="1">
      <c r="A33" s="101">
        <v>3</v>
      </c>
      <c r="B33" s="90" t="s">
        <v>93</v>
      </c>
      <c r="C33" s="78" t="s">
        <v>3</v>
      </c>
      <c r="D33" s="79">
        <v>180409</v>
      </c>
      <c r="E33" s="79">
        <v>3210</v>
      </c>
      <c r="F33" s="97">
        <f t="shared" si="2"/>
        <v>2875000</v>
      </c>
      <c r="G33" s="98">
        <v>2875000</v>
      </c>
      <c r="H33" s="80"/>
      <c r="I33" s="80"/>
      <c r="J33" s="80"/>
      <c r="K33" s="187"/>
      <c r="L33" s="35"/>
    </row>
    <row r="34" spans="1:12" s="34" customFormat="1" ht="26.25" customHeight="1">
      <c r="A34" s="66">
        <v>4</v>
      </c>
      <c r="B34" s="91" t="s">
        <v>94</v>
      </c>
      <c r="C34" s="74" t="s">
        <v>3</v>
      </c>
      <c r="D34" s="77"/>
      <c r="E34" s="77"/>
      <c r="F34" s="95">
        <f t="shared" si="2"/>
        <v>933000</v>
      </c>
      <c r="G34" s="77">
        <v>933000</v>
      </c>
      <c r="H34" s="81"/>
      <c r="I34" s="77"/>
      <c r="J34" s="77"/>
      <c r="K34" s="187"/>
      <c r="L34" s="35"/>
    </row>
    <row r="35" spans="1:12" s="34" customFormat="1" ht="25.5" customHeight="1">
      <c r="A35" s="66">
        <v>5</v>
      </c>
      <c r="B35" s="87" t="s">
        <v>52</v>
      </c>
      <c r="C35" s="74" t="s">
        <v>3</v>
      </c>
      <c r="D35" s="77"/>
      <c r="E35" s="77"/>
      <c r="F35" s="95">
        <f t="shared" si="2"/>
        <v>500000</v>
      </c>
      <c r="G35" s="77">
        <v>500000</v>
      </c>
      <c r="H35" s="81"/>
      <c r="I35" s="77"/>
      <c r="J35" s="77"/>
      <c r="K35" s="187"/>
      <c r="L35" s="35"/>
    </row>
    <row r="36" spans="1:12" s="34" customFormat="1" ht="28.5" customHeight="1">
      <c r="A36" s="81">
        <v>6</v>
      </c>
      <c r="B36" s="91" t="s">
        <v>53</v>
      </c>
      <c r="C36" s="74" t="s">
        <v>3</v>
      </c>
      <c r="D36" s="77"/>
      <c r="E36" s="77"/>
      <c r="F36" s="95">
        <f t="shared" si="2"/>
        <v>300000</v>
      </c>
      <c r="G36" s="77">
        <v>300000</v>
      </c>
      <c r="H36" s="81"/>
      <c r="I36" s="77"/>
      <c r="J36" s="77"/>
      <c r="K36" s="187"/>
      <c r="L36" s="35"/>
    </row>
    <row r="37" spans="1:12" s="34" customFormat="1" ht="24.75" customHeight="1">
      <c r="A37" s="81">
        <v>7</v>
      </c>
      <c r="B37" s="91" t="s">
        <v>54</v>
      </c>
      <c r="C37" s="74" t="s">
        <v>3</v>
      </c>
      <c r="D37" s="77"/>
      <c r="E37" s="77"/>
      <c r="F37" s="95">
        <f t="shared" si="2"/>
        <v>500000</v>
      </c>
      <c r="G37" s="77">
        <v>500000</v>
      </c>
      <c r="H37" s="81"/>
      <c r="I37" s="77"/>
      <c r="J37" s="77"/>
      <c r="K37" s="187"/>
      <c r="L37" s="35"/>
    </row>
    <row r="38" spans="1:12" s="34" customFormat="1" ht="28.5" customHeight="1">
      <c r="A38" s="81">
        <v>8</v>
      </c>
      <c r="B38" s="91" t="s">
        <v>95</v>
      </c>
      <c r="C38" s="74" t="s">
        <v>3</v>
      </c>
      <c r="D38" s="77"/>
      <c r="E38" s="77"/>
      <c r="F38" s="95">
        <f t="shared" si="2"/>
        <v>2400000</v>
      </c>
      <c r="G38" s="77">
        <v>2400000</v>
      </c>
      <c r="H38" s="81"/>
      <c r="I38" s="77"/>
      <c r="J38" s="77"/>
      <c r="K38" s="187"/>
      <c r="L38" s="35"/>
    </row>
    <row r="39" spans="1:12" s="34" customFormat="1" ht="16.5" customHeight="1">
      <c r="A39" s="81"/>
      <c r="B39" s="82" t="s">
        <v>17</v>
      </c>
      <c r="C39" s="83"/>
      <c r="D39" s="77"/>
      <c r="E39" s="77"/>
      <c r="F39" s="84">
        <f>SUM(F31:F38)</f>
        <v>12518000</v>
      </c>
      <c r="G39" s="84">
        <f>SUM(G31:G38)</f>
        <v>12518000</v>
      </c>
      <c r="H39" s="84">
        <f>SUM(H32:H37)</f>
        <v>0</v>
      </c>
      <c r="I39" s="84">
        <f>SUM(I32:I37)</f>
        <v>0</v>
      </c>
      <c r="J39" s="84">
        <f>SUM(J32:J37)</f>
        <v>0</v>
      </c>
      <c r="K39" s="188"/>
      <c r="L39" s="35"/>
    </row>
    <row r="40" spans="1:12" s="34" customFormat="1" ht="51" customHeight="1">
      <c r="A40" s="32">
        <v>1</v>
      </c>
      <c r="B40" s="86" t="s">
        <v>65</v>
      </c>
      <c r="C40" s="74" t="s">
        <v>3</v>
      </c>
      <c r="D40" s="75">
        <v>180409</v>
      </c>
      <c r="E40" s="75">
        <v>3210</v>
      </c>
      <c r="F40" s="95">
        <f aca="true" t="shared" si="3" ref="F40:F49">G40+H40+I40+J40</f>
        <v>854000</v>
      </c>
      <c r="G40" s="77">
        <v>854000</v>
      </c>
      <c r="H40" s="38"/>
      <c r="I40" s="38"/>
      <c r="J40" s="38"/>
      <c r="K40" s="174" t="s">
        <v>31</v>
      </c>
      <c r="L40" s="35"/>
    </row>
    <row r="41" spans="1:12" s="34" customFormat="1" ht="18" customHeight="1">
      <c r="A41" s="32"/>
      <c r="B41" s="89" t="s">
        <v>17</v>
      </c>
      <c r="C41" s="74"/>
      <c r="D41" s="75"/>
      <c r="E41" s="75"/>
      <c r="F41" s="95">
        <f t="shared" si="3"/>
        <v>854000</v>
      </c>
      <c r="G41" s="84">
        <f>SUM(G40)</f>
        <v>854000</v>
      </c>
      <c r="H41" s="41">
        <f>SUM(H40)</f>
        <v>0</v>
      </c>
      <c r="I41" s="41">
        <f>SUM(I40)</f>
        <v>0</v>
      </c>
      <c r="J41" s="41">
        <f>SUM(J40)</f>
        <v>0</v>
      </c>
      <c r="K41" s="174"/>
      <c r="L41" s="35"/>
    </row>
    <row r="42" spans="1:12" s="34" customFormat="1" ht="33" customHeight="1">
      <c r="A42" s="32">
        <v>1</v>
      </c>
      <c r="B42" s="72" t="s">
        <v>62</v>
      </c>
      <c r="C42" s="74" t="s">
        <v>3</v>
      </c>
      <c r="D42" s="75">
        <v>180409</v>
      </c>
      <c r="E42" s="75">
        <v>3210</v>
      </c>
      <c r="F42" s="95">
        <f t="shared" si="3"/>
        <v>1600000</v>
      </c>
      <c r="G42" s="75">
        <v>1600000</v>
      </c>
      <c r="H42" s="36"/>
      <c r="I42" s="36"/>
      <c r="J42" s="38"/>
      <c r="K42" s="174" t="s">
        <v>29</v>
      </c>
      <c r="L42" s="35"/>
    </row>
    <row r="43" spans="1:12" s="34" customFormat="1" ht="22.5" customHeight="1">
      <c r="A43" s="32">
        <v>2</v>
      </c>
      <c r="B43" s="86" t="s">
        <v>63</v>
      </c>
      <c r="C43" s="74" t="s">
        <v>3</v>
      </c>
      <c r="D43" s="75">
        <v>180409</v>
      </c>
      <c r="E43" s="75">
        <v>3210</v>
      </c>
      <c r="F43" s="95">
        <f t="shared" si="3"/>
        <v>490000</v>
      </c>
      <c r="G43" s="77">
        <v>490000</v>
      </c>
      <c r="H43" s="38"/>
      <c r="I43" s="38"/>
      <c r="J43" s="38"/>
      <c r="K43" s="174"/>
      <c r="L43" s="35"/>
    </row>
    <row r="44" spans="1:12" s="34" customFormat="1" ht="18" customHeight="1">
      <c r="A44" s="32"/>
      <c r="B44" s="89" t="s">
        <v>17</v>
      </c>
      <c r="C44" s="74"/>
      <c r="D44" s="75"/>
      <c r="E44" s="75"/>
      <c r="F44" s="95">
        <f>SUM(F42:F43)</f>
        <v>2090000</v>
      </c>
      <c r="G44" s="95">
        <f>SUM(G42:G43)</f>
        <v>2090000</v>
      </c>
      <c r="H44" s="37">
        <f>SUM(H42:H43)</f>
        <v>0</v>
      </c>
      <c r="I44" s="37">
        <f>SUM(I42:I43)</f>
        <v>0</v>
      </c>
      <c r="J44" s="37">
        <f>SUM(J42:J43)</f>
        <v>0</v>
      </c>
      <c r="K44" s="174"/>
      <c r="L44" s="35"/>
    </row>
    <row r="45" spans="1:12" s="34" customFormat="1" ht="31.5" customHeight="1">
      <c r="A45" s="32">
        <v>1</v>
      </c>
      <c r="B45" s="72" t="s">
        <v>58</v>
      </c>
      <c r="C45" s="74" t="s">
        <v>3</v>
      </c>
      <c r="D45" s="75">
        <v>180409</v>
      </c>
      <c r="E45" s="75">
        <v>3210</v>
      </c>
      <c r="F45" s="95">
        <f t="shared" si="3"/>
        <v>299000</v>
      </c>
      <c r="G45" s="77">
        <v>299000</v>
      </c>
      <c r="H45" s="38"/>
      <c r="I45" s="38"/>
      <c r="J45" s="38"/>
      <c r="K45" s="174" t="s">
        <v>28</v>
      </c>
      <c r="L45" s="35"/>
    </row>
    <row r="46" spans="1:12" s="34" customFormat="1" ht="18" customHeight="1">
      <c r="A46" s="32"/>
      <c r="B46" s="89" t="s">
        <v>17</v>
      </c>
      <c r="C46" s="74"/>
      <c r="D46" s="75"/>
      <c r="E46" s="75">
        <v>3210</v>
      </c>
      <c r="F46" s="95">
        <f>SUM(F45:F45)</f>
        <v>299000</v>
      </c>
      <c r="G46" s="95">
        <f>SUM(G45:G45)</f>
        <v>299000</v>
      </c>
      <c r="H46" s="37">
        <f>SUM(H45:H45)</f>
        <v>0</v>
      </c>
      <c r="I46" s="37">
        <f>SUM(I45:I45)</f>
        <v>0</v>
      </c>
      <c r="J46" s="37">
        <f>SUM(J45:J45)</f>
        <v>0</v>
      </c>
      <c r="K46" s="174"/>
      <c r="L46" s="35"/>
    </row>
    <row r="47" spans="1:12" s="34" customFormat="1" ht="33" customHeight="1">
      <c r="A47" s="32">
        <v>1</v>
      </c>
      <c r="B47" s="92" t="s">
        <v>46</v>
      </c>
      <c r="C47" s="74" t="s">
        <v>3</v>
      </c>
      <c r="D47" s="75"/>
      <c r="E47" s="75"/>
      <c r="F47" s="75">
        <f t="shared" si="3"/>
        <v>980000</v>
      </c>
      <c r="G47" s="75">
        <v>980000</v>
      </c>
      <c r="H47" s="37"/>
      <c r="I47" s="37"/>
      <c r="J47" s="37"/>
      <c r="K47" s="175" t="s">
        <v>45</v>
      </c>
      <c r="L47" s="35"/>
    </row>
    <row r="48" spans="1:12" s="34" customFormat="1" ht="30" customHeight="1">
      <c r="A48" s="32">
        <v>2</v>
      </c>
      <c r="B48" s="92" t="s">
        <v>47</v>
      </c>
      <c r="C48" s="74" t="s">
        <v>3</v>
      </c>
      <c r="D48" s="75"/>
      <c r="E48" s="75"/>
      <c r="F48" s="75">
        <f t="shared" si="3"/>
        <v>1351000</v>
      </c>
      <c r="G48" s="75">
        <v>1351000</v>
      </c>
      <c r="H48" s="37"/>
      <c r="I48" s="37"/>
      <c r="J48" s="37"/>
      <c r="K48" s="176"/>
      <c r="L48" s="35"/>
    </row>
    <row r="49" spans="1:12" s="34" customFormat="1" ht="18" customHeight="1">
      <c r="A49" s="32"/>
      <c r="B49" s="89" t="s">
        <v>17</v>
      </c>
      <c r="C49" s="93"/>
      <c r="D49" s="75"/>
      <c r="E49" s="75"/>
      <c r="F49" s="95">
        <f t="shared" si="3"/>
        <v>2331000</v>
      </c>
      <c r="G49" s="95">
        <f>G47+G48</f>
        <v>2331000</v>
      </c>
      <c r="H49" s="37">
        <f>H47+H48</f>
        <v>0</v>
      </c>
      <c r="I49" s="37">
        <f>I47+I48</f>
        <v>0</v>
      </c>
      <c r="J49" s="37">
        <f>J47+J48</f>
        <v>0</v>
      </c>
      <c r="K49" s="177"/>
      <c r="L49" s="35"/>
    </row>
    <row r="50" spans="1:12" s="34" customFormat="1" ht="19.5" customHeight="1">
      <c r="A50" s="42"/>
      <c r="B50" s="99" t="s">
        <v>2</v>
      </c>
      <c r="C50" s="94"/>
      <c r="D50" s="61"/>
      <c r="E50" s="61"/>
      <c r="F50" s="95">
        <f>F49+F46+F44+F41+F39+F30+F23+F21+F19+F15</f>
        <v>57632000</v>
      </c>
      <c r="G50" s="95">
        <f>G49+G46+G44+G41+G39+G30+G23+G21+G19+G15</f>
        <v>57632000</v>
      </c>
      <c r="H50" s="37">
        <f>H49+H46+H44+H41+H39+H30+H23+H21+H19+H15</f>
        <v>0</v>
      </c>
      <c r="I50" s="37">
        <f>I49+I46+I44+I41+I39+I30+I23+I21+I19+I15</f>
        <v>0</v>
      </c>
      <c r="J50" s="37">
        <f>J49+J46+J44+J41+J39+J30+J23+J21+J19+J15</f>
        <v>0</v>
      </c>
      <c r="K50" s="43"/>
      <c r="L50" s="35"/>
    </row>
    <row r="51" spans="1:12" s="34" customFormat="1" ht="15">
      <c r="A51" s="67"/>
      <c r="B51" s="44"/>
      <c r="C51" s="68"/>
      <c r="D51" s="69"/>
      <c r="E51" s="69"/>
      <c r="F51" s="70"/>
      <c r="G51" s="70"/>
      <c r="H51" s="70"/>
      <c r="I51" s="70"/>
      <c r="J51" s="70"/>
      <c r="K51" s="45"/>
      <c r="L51" s="35"/>
    </row>
    <row r="52" spans="1:12" s="34" customFormat="1" ht="15">
      <c r="A52" s="67"/>
      <c r="B52" s="178" t="s">
        <v>48</v>
      </c>
      <c r="C52" s="178"/>
      <c r="D52" s="178"/>
      <c r="E52" s="178"/>
      <c r="F52" s="178"/>
      <c r="G52" s="178"/>
      <c r="H52" s="178"/>
      <c r="I52" s="178"/>
      <c r="J52" s="178"/>
      <c r="K52" s="178"/>
      <c r="L52" s="35"/>
    </row>
    <row r="53" spans="2:12" s="34" customFormat="1" ht="15">
      <c r="B53" s="44"/>
      <c r="C53" s="44"/>
      <c r="D53" s="17"/>
      <c r="E53" s="17"/>
      <c r="F53" s="63"/>
      <c r="G53" s="63"/>
      <c r="H53" s="63"/>
      <c r="I53" s="63"/>
      <c r="J53" s="63"/>
      <c r="K53" s="45"/>
      <c r="L53" s="35"/>
    </row>
    <row r="54" spans="2:13" s="34" customFormat="1" ht="24" customHeight="1">
      <c r="B54" s="166"/>
      <c r="C54" s="179"/>
      <c r="D54" s="179"/>
      <c r="E54" s="46"/>
      <c r="F54" s="47"/>
      <c r="G54" s="47"/>
      <c r="H54" s="59"/>
      <c r="I54" s="59"/>
      <c r="J54" s="59"/>
      <c r="K54" s="150"/>
      <c r="L54" s="151"/>
      <c r="M54" s="151"/>
    </row>
    <row r="55" spans="2:12" s="34" customFormat="1" ht="18">
      <c r="B55" s="46"/>
      <c r="C55" s="46"/>
      <c r="D55" s="46"/>
      <c r="E55" s="46"/>
      <c r="F55" s="64"/>
      <c r="G55" s="64"/>
      <c r="H55" s="64"/>
      <c r="I55" s="64"/>
      <c r="J55" s="64"/>
      <c r="K55" s="48"/>
      <c r="L55" s="49"/>
    </row>
    <row r="56" spans="2:11" s="34" customFormat="1" ht="18">
      <c r="B56" s="173"/>
      <c r="C56" s="173"/>
      <c r="D56" s="50"/>
      <c r="E56" s="50"/>
      <c r="F56" s="51"/>
      <c r="G56" s="52"/>
      <c r="H56" s="52"/>
      <c r="I56" s="52"/>
      <c r="J56" s="52"/>
      <c r="K56" s="35"/>
    </row>
    <row r="57" spans="2:13" s="34" customFormat="1" ht="27" customHeight="1">
      <c r="B57" s="53"/>
      <c r="C57" s="53"/>
      <c r="D57" s="52"/>
      <c r="E57" s="52"/>
      <c r="F57" s="51"/>
      <c r="G57" s="52"/>
      <c r="H57" s="52"/>
      <c r="I57" s="52"/>
      <c r="J57" s="52"/>
      <c r="K57" s="35"/>
      <c r="M57" s="54"/>
    </row>
    <row r="58" spans="2:11" s="34" customFormat="1" ht="15">
      <c r="B58" s="55"/>
      <c r="C58" s="56"/>
      <c r="D58" s="57"/>
      <c r="E58" s="57"/>
      <c r="F58" s="51"/>
      <c r="G58" s="52"/>
      <c r="H58" s="52"/>
      <c r="I58" s="52"/>
      <c r="J58" s="52"/>
      <c r="K58" s="35"/>
    </row>
    <row r="59" spans="3:10" s="34" customFormat="1" ht="15">
      <c r="C59" s="57"/>
      <c r="D59" s="52"/>
      <c r="E59" s="52"/>
      <c r="F59" s="51"/>
      <c r="G59" s="52"/>
      <c r="H59" s="52"/>
      <c r="I59" s="52"/>
      <c r="J59" s="52"/>
    </row>
    <row r="60" spans="3:10" s="34" customFormat="1" ht="15">
      <c r="C60" s="58"/>
      <c r="D60" s="52"/>
      <c r="E60" s="52"/>
      <c r="F60" s="51"/>
      <c r="G60" s="52"/>
      <c r="H60" s="52"/>
      <c r="I60" s="52"/>
      <c r="J60" s="52"/>
    </row>
    <row r="61" spans="6:10" s="34" customFormat="1" ht="12.75">
      <c r="F61" s="59"/>
      <c r="J61" s="33"/>
    </row>
    <row r="62" spans="6:10" s="34" customFormat="1" ht="12.75">
      <c r="F62" s="59"/>
      <c r="I62" s="60"/>
      <c r="J62" s="33"/>
    </row>
    <row r="63" spans="6:10" s="34" customFormat="1" ht="12.75">
      <c r="F63" s="59"/>
      <c r="J63" s="33"/>
    </row>
    <row r="64" spans="6:10" s="34" customFormat="1" ht="12.75">
      <c r="F64" s="59"/>
      <c r="J64" s="33"/>
    </row>
    <row r="65" spans="6:10" s="34" customFormat="1" ht="12.75">
      <c r="F65" s="59"/>
      <c r="J65" s="33"/>
    </row>
    <row r="66" spans="6:10" s="34" customFormat="1" ht="12.75">
      <c r="F66" s="59"/>
      <c r="J66" s="33"/>
    </row>
    <row r="67" spans="6:10" s="34" customFormat="1" ht="12.75">
      <c r="F67" s="59"/>
      <c r="J67" s="33"/>
    </row>
    <row r="68" spans="6:10" s="34" customFormat="1" ht="12.75">
      <c r="F68" s="59"/>
      <c r="J68" s="33"/>
    </row>
    <row r="69" spans="6:10" s="34" customFormat="1" ht="12.75">
      <c r="F69" s="59"/>
      <c r="J69" s="33"/>
    </row>
    <row r="70" spans="6:10" s="34" customFormat="1" ht="12.75">
      <c r="F70" s="59"/>
      <c r="J70" s="33"/>
    </row>
    <row r="71" spans="6:10" s="34" customFormat="1" ht="12.75">
      <c r="F71" s="59"/>
      <c r="J71" s="33"/>
    </row>
    <row r="72" spans="6:10" s="34" customFormat="1" ht="12.75">
      <c r="F72" s="59"/>
      <c r="J72" s="33"/>
    </row>
    <row r="73" spans="6:10" s="34" customFormat="1" ht="12.75">
      <c r="F73" s="59"/>
      <c r="J73" s="33"/>
    </row>
    <row r="74" spans="6:10" s="34" customFormat="1" ht="12.75">
      <c r="F74" s="59"/>
      <c r="J74" s="33"/>
    </row>
    <row r="75" spans="6:10" s="34" customFormat="1" ht="12.75">
      <c r="F75" s="59"/>
      <c r="J75" s="33"/>
    </row>
    <row r="76" spans="6:10" s="34" customFormat="1" ht="12.75">
      <c r="F76" s="59"/>
      <c r="J76" s="33"/>
    </row>
    <row r="77" spans="6:10" s="34" customFormat="1" ht="12.75">
      <c r="F77" s="59"/>
      <c r="J77" s="33"/>
    </row>
    <row r="78" spans="6:10" s="34" customFormat="1" ht="12.75">
      <c r="F78" s="59"/>
      <c r="J78" s="33"/>
    </row>
    <row r="79" spans="6:10" s="34" customFormat="1" ht="12.75">
      <c r="F79" s="59"/>
      <c r="J79" s="33"/>
    </row>
    <row r="80" spans="6:10" s="34" customFormat="1" ht="12.75">
      <c r="F80" s="59"/>
      <c r="J80" s="33"/>
    </row>
    <row r="81" spans="6:10" s="34" customFormat="1" ht="12.75">
      <c r="F81" s="59"/>
      <c r="J81" s="33"/>
    </row>
    <row r="82" spans="6:10" s="34" customFormat="1" ht="12.75">
      <c r="F82" s="59"/>
      <c r="J82" s="33"/>
    </row>
    <row r="83" spans="6:10" s="34" customFormat="1" ht="12.75">
      <c r="F83" s="59"/>
      <c r="J83" s="33"/>
    </row>
    <row r="84" spans="6:10" s="34" customFormat="1" ht="12.75">
      <c r="F84" s="59"/>
      <c r="J84" s="33"/>
    </row>
    <row r="85" spans="6:10" s="34" customFormat="1" ht="12.75">
      <c r="F85" s="59"/>
      <c r="J85" s="33"/>
    </row>
    <row r="86" spans="6:10" s="34" customFormat="1" ht="12.75">
      <c r="F86" s="59"/>
      <c r="J86" s="33"/>
    </row>
    <row r="87" spans="6:10" s="34" customFormat="1" ht="12.75">
      <c r="F87" s="59"/>
      <c r="J87" s="33"/>
    </row>
    <row r="88" spans="6:10" s="34" customFormat="1" ht="12.75">
      <c r="F88" s="59"/>
      <c r="J88" s="33"/>
    </row>
    <row r="89" spans="6:10" s="34" customFormat="1" ht="12.75">
      <c r="F89" s="59"/>
      <c r="J89" s="33"/>
    </row>
    <row r="90" spans="6:10" s="34" customFormat="1" ht="12.75">
      <c r="F90" s="59"/>
      <c r="J90" s="33"/>
    </row>
    <row r="91" spans="6:10" s="34" customFormat="1" ht="12.75">
      <c r="F91" s="59"/>
      <c r="J91" s="33"/>
    </row>
    <row r="92" spans="6:10" s="34" customFormat="1" ht="12.75">
      <c r="F92" s="59"/>
      <c r="J92" s="33"/>
    </row>
    <row r="93" spans="6:10" s="34" customFormat="1" ht="12.75">
      <c r="F93" s="59"/>
      <c r="J93" s="33"/>
    </row>
    <row r="94" spans="6:10" s="34" customFormat="1" ht="12.75">
      <c r="F94" s="59"/>
      <c r="J94" s="33"/>
    </row>
    <row r="95" spans="6:10" s="34" customFormat="1" ht="12.75">
      <c r="F95" s="59"/>
      <c r="J95" s="33"/>
    </row>
    <row r="96" spans="6:10" s="34" customFormat="1" ht="12.75">
      <c r="F96" s="59"/>
      <c r="J96" s="33"/>
    </row>
    <row r="97" spans="6:10" s="34" customFormat="1" ht="12.75">
      <c r="F97" s="59"/>
      <c r="J97" s="33"/>
    </row>
    <row r="98" spans="6:10" s="34" customFormat="1" ht="12.75">
      <c r="F98" s="59"/>
      <c r="J98" s="33"/>
    </row>
    <row r="99" spans="6:10" s="34" customFormat="1" ht="12.75">
      <c r="F99" s="59"/>
      <c r="J99" s="33"/>
    </row>
    <row r="100" spans="6:10" s="34" customFormat="1" ht="12.75">
      <c r="F100" s="59"/>
      <c r="J100" s="33"/>
    </row>
    <row r="101" spans="6:10" s="34" customFormat="1" ht="12.75">
      <c r="F101" s="59"/>
      <c r="J101" s="33"/>
    </row>
    <row r="102" spans="6:10" s="34" customFormat="1" ht="12.75">
      <c r="F102" s="59"/>
      <c r="J102" s="33"/>
    </row>
    <row r="103" spans="6:10" s="34" customFormat="1" ht="12.75">
      <c r="F103" s="59"/>
      <c r="J103" s="33"/>
    </row>
    <row r="104" spans="6:10" s="34" customFormat="1" ht="12.75">
      <c r="F104" s="59"/>
      <c r="J104" s="33"/>
    </row>
    <row r="105" spans="6:10" s="34" customFormat="1" ht="12.75">
      <c r="F105" s="59"/>
      <c r="J105" s="33"/>
    </row>
    <row r="106" spans="6:10" s="34" customFormat="1" ht="12.75">
      <c r="F106" s="59"/>
      <c r="J106" s="33"/>
    </row>
    <row r="107" spans="6:10" s="34" customFormat="1" ht="12.75">
      <c r="F107" s="59"/>
      <c r="J107" s="33"/>
    </row>
    <row r="108" spans="6:10" s="34" customFormat="1" ht="12.75">
      <c r="F108" s="59"/>
      <c r="J108" s="33"/>
    </row>
    <row r="109" spans="6:10" s="34" customFormat="1" ht="12.75">
      <c r="F109" s="59"/>
      <c r="J109" s="33"/>
    </row>
    <row r="110" spans="6:10" s="34" customFormat="1" ht="12.75">
      <c r="F110" s="59"/>
      <c r="J110" s="33"/>
    </row>
    <row r="111" spans="6:10" s="34" customFormat="1" ht="12.75">
      <c r="F111" s="59"/>
      <c r="J111" s="33"/>
    </row>
    <row r="112" spans="6:10" s="34" customFormat="1" ht="12.75">
      <c r="F112" s="59"/>
      <c r="J112" s="33"/>
    </row>
    <row r="113" spans="6:10" s="34" customFormat="1" ht="12.75">
      <c r="F113" s="59"/>
      <c r="J113" s="33"/>
    </row>
    <row r="114" spans="6:10" s="34" customFormat="1" ht="12.75">
      <c r="F114" s="59"/>
      <c r="J114" s="33"/>
    </row>
    <row r="115" spans="6:10" s="34" customFormat="1" ht="12.75">
      <c r="F115" s="59"/>
      <c r="J115" s="33"/>
    </row>
    <row r="116" spans="6:10" s="34" customFormat="1" ht="12.75">
      <c r="F116" s="59"/>
      <c r="J116" s="33"/>
    </row>
    <row r="117" spans="6:10" s="34" customFormat="1" ht="12.75">
      <c r="F117" s="59"/>
      <c r="J117" s="33"/>
    </row>
    <row r="118" spans="6:10" s="34" customFormat="1" ht="12.75">
      <c r="F118" s="59"/>
      <c r="J118" s="33"/>
    </row>
    <row r="119" spans="6:10" s="34" customFormat="1" ht="12.75">
      <c r="F119" s="59"/>
      <c r="J119" s="33"/>
    </row>
    <row r="120" spans="6:10" s="34" customFormat="1" ht="12.75">
      <c r="F120" s="59"/>
      <c r="J120" s="33"/>
    </row>
    <row r="121" spans="6:10" s="34" customFormat="1" ht="12.75">
      <c r="F121" s="59"/>
      <c r="J121" s="33"/>
    </row>
    <row r="122" spans="6:10" s="34" customFormat="1" ht="12.75">
      <c r="F122" s="59"/>
      <c r="J122" s="33"/>
    </row>
    <row r="123" spans="6:10" s="34" customFormat="1" ht="12.75">
      <c r="F123" s="59"/>
      <c r="J123" s="33"/>
    </row>
    <row r="124" spans="6:10" s="34" customFormat="1" ht="12.75">
      <c r="F124" s="59"/>
      <c r="J124" s="33"/>
    </row>
    <row r="125" spans="6:10" s="34" customFormat="1" ht="12.75">
      <c r="F125" s="59"/>
      <c r="J125" s="33"/>
    </row>
    <row r="126" spans="6:10" s="34" customFormat="1" ht="12.75">
      <c r="F126" s="59"/>
      <c r="J126" s="33"/>
    </row>
    <row r="127" spans="6:10" s="34" customFormat="1" ht="12.75">
      <c r="F127" s="59"/>
      <c r="J127" s="33"/>
    </row>
    <row r="128" spans="6:10" s="34" customFormat="1" ht="12.75">
      <c r="F128" s="59"/>
      <c r="J128" s="33"/>
    </row>
    <row r="129" spans="6:10" s="34" customFormat="1" ht="12.75">
      <c r="F129" s="59"/>
      <c r="J129" s="33"/>
    </row>
    <row r="130" spans="6:10" s="34" customFormat="1" ht="12.75">
      <c r="F130" s="59"/>
      <c r="J130" s="33"/>
    </row>
    <row r="131" spans="6:10" s="34" customFormat="1" ht="12.75">
      <c r="F131" s="59"/>
      <c r="J131" s="33"/>
    </row>
    <row r="132" spans="6:10" s="34" customFormat="1" ht="12.75">
      <c r="F132" s="59"/>
      <c r="J132" s="33"/>
    </row>
    <row r="133" spans="6:10" s="34" customFormat="1" ht="12.75">
      <c r="F133" s="59"/>
      <c r="J133" s="33"/>
    </row>
    <row r="134" spans="6:10" s="34" customFormat="1" ht="12.75">
      <c r="F134" s="59"/>
      <c r="J134" s="33"/>
    </row>
    <row r="135" spans="6:10" s="34" customFormat="1" ht="12.75">
      <c r="F135" s="59"/>
      <c r="J135" s="33"/>
    </row>
    <row r="136" spans="6:10" s="34" customFormat="1" ht="12.75">
      <c r="F136" s="59"/>
      <c r="J136" s="33"/>
    </row>
    <row r="137" spans="6:10" s="34" customFormat="1" ht="12.75">
      <c r="F137" s="59"/>
      <c r="J137" s="33"/>
    </row>
    <row r="138" spans="6:10" s="34" customFormat="1" ht="12.75">
      <c r="F138" s="59"/>
      <c r="J138" s="33"/>
    </row>
    <row r="139" spans="6:10" s="34" customFormat="1" ht="12.75">
      <c r="F139" s="59"/>
      <c r="J139" s="33"/>
    </row>
    <row r="140" spans="6:10" s="34" customFormat="1" ht="12.75">
      <c r="F140" s="59"/>
      <c r="J140" s="33"/>
    </row>
    <row r="141" spans="6:10" s="34" customFormat="1" ht="12.75">
      <c r="F141" s="59"/>
      <c r="J141" s="33"/>
    </row>
    <row r="142" spans="6:10" s="34" customFormat="1" ht="12.75">
      <c r="F142" s="59"/>
      <c r="J142" s="33"/>
    </row>
    <row r="143" spans="6:10" s="34" customFormat="1" ht="12.75">
      <c r="F143" s="59"/>
      <c r="J143" s="33"/>
    </row>
    <row r="144" spans="6:10" s="34" customFormat="1" ht="12.75">
      <c r="F144" s="59"/>
      <c r="J144" s="33"/>
    </row>
    <row r="145" spans="6:10" s="34" customFormat="1" ht="12.75">
      <c r="F145" s="59"/>
      <c r="J145" s="33"/>
    </row>
    <row r="146" spans="6:10" s="34" customFormat="1" ht="12.75">
      <c r="F146" s="59"/>
      <c r="J146" s="33"/>
    </row>
    <row r="147" spans="6:10" s="34" customFormat="1" ht="12.75">
      <c r="F147" s="59"/>
      <c r="J147" s="33"/>
    </row>
    <row r="148" spans="6:10" s="34" customFormat="1" ht="12.75">
      <c r="F148" s="59"/>
      <c r="J148" s="33"/>
    </row>
    <row r="149" spans="6:10" s="34" customFormat="1" ht="12.75">
      <c r="F149" s="59"/>
      <c r="J149" s="33"/>
    </row>
    <row r="150" spans="6:10" s="34" customFormat="1" ht="12.75">
      <c r="F150" s="59"/>
      <c r="J150" s="33"/>
    </row>
  </sheetData>
  <sheetProtection/>
  <mergeCells count="29">
    <mergeCell ref="K31:K39"/>
    <mergeCell ref="K22:K23"/>
    <mergeCell ref="A11:A13"/>
    <mergeCell ref="B11:B13"/>
    <mergeCell ref="C11:C13"/>
    <mergeCell ref="K16:K19"/>
    <mergeCell ref="K20:K21"/>
    <mergeCell ref="K14:K15"/>
    <mergeCell ref="D11:D13"/>
    <mergeCell ref="K2:L2"/>
    <mergeCell ref="B9:K9"/>
    <mergeCell ref="D10:I10"/>
    <mergeCell ref="G12:G13"/>
    <mergeCell ref="H12:H13"/>
    <mergeCell ref="I12:I13"/>
    <mergeCell ref="J12:J13"/>
    <mergeCell ref="K11:K13"/>
    <mergeCell ref="F11:F13"/>
    <mergeCell ref="G11:J11"/>
    <mergeCell ref="E11:E13"/>
    <mergeCell ref="B56:C56"/>
    <mergeCell ref="K40:K41"/>
    <mergeCell ref="K42:K44"/>
    <mergeCell ref="K45:K46"/>
    <mergeCell ref="K47:K49"/>
    <mergeCell ref="B52:K52"/>
    <mergeCell ref="B54:D54"/>
    <mergeCell ref="K54:M54"/>
    <mergeCell ref="K24:K30"/>
  </mergeCells>
  <printOptions horizontalCentered="1"/>
  <pageMargins left="1.1811023622047245" right="0.3937007874015748" top="0.7874015748031497" bottom="0.7874015748031497" header="0.31496062992125984" footer="0.31496062992125984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Світлана А. Горбач</cp:lastModifiedBy>
  <cp:lastPrinted>2017-04-24T07:30:25Z</cp:lastPrinted>
  <dcterms:created xsi:type="dcterms:W3CDTF">1996-10-08T23:32:33Z</dcterms:created>
  <dcterms:modified xsi:type="dcterms:W3CDTF">2017-04-24T11:28:43Z</dcterms:modified>
  <cp:category/>
  <cp:version/>
  <cp:contentType/>
  <cp:contentStatus/>
</cp:coreProperties>
</file>