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7795" windowHeight="12015"/>
  </bookViews>
  <sheets>
    <sheet name="Лист1" sheetId="3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L10" i="3" l="1"/>
  <c r="G10" i="3" s="1"/>
  <c r="M10" i="3"/>
  <c r="N10" i="3"/>
  <c r="O10" i="3"/>
  <c r="P10" i="3"/>
  <c r="R10" i="3"/>
  <c r="S10" i="3"/>
  <c r="T10" i="3"/>
  <c r="U10" i="3"/>
  <c r="V10" i="3"/>
  <c r="W10" i="3"/>
  <c r="X10" i="3"/>
  <c r="Z10" i="3"/>
  <c r="AA10" i="3"/>
  <c r="A11" i="3"/>
  <c r="L11" i="3"/>
  <c r="G11" i="3" s="1"/>
  <c r="M11" i="3"/>
  <c r="N11" i="3"/>
  <c r="O11" i="3"/>
  <c r="P11" i="3"/>
  <c r="Q11" i="3"/>
  <c r="R11" i="3"/>
  <c r="S11" i="3"/>
  <c r="T11" i="3"/>
  <c r="U11" i="3"/>
  <c r="V11" i="3"/>
  <c r="W11" i="3"/>
  <c r="X11" i="3"/>
  <c r="Z11" i="3"/>
  <c r="AA11" i="3"/>
  <c r="A12" i="3"/>
  <c r="L12" i="3"/>
  <c r="G12" i="3" s="1"/>
  <c r="M12" i="3"/>
  <c r="N12" i="3"/>
  <c r="O12" i="3"/>
  <c r="P12" i="3"/>
  <c r="Q12" i="3"/>
  <c r="R12" i="3"/>
  <c r="S12" i="3"/>
  <c r="T12" i="3"/>
  <c r="U12" i="3"/>
  <c r="V12" i="3"/>
  <c r="W12" i="3"/>
  <c r="X12" i="3"/>
  <c r="Z12" i="3"/>
  <c r="AA12" i="3"/>
  <c r="A13" i="3"/>
  <c r="L13" i="3"/>
  <c r="G13" i="3" s="1"/>
  <c r="M13" i="3"/>
  <c r="N13" i="3"/>
  <c r="O13" i="3"/>
  <c r="P13" i="3"/>
  <c r="Q13" i="3"/>
  <c r="R13" i="3"/>
  <c r="S13" i="3"/>
  <c r="T13" i="3"/>
  <c r="U13" i="3"/>
  <c r="V13" i="3"/>
  <c r="W13" i="3"/>
  <c r="X13" i="3"/>
  <c r="Z13" i="3"/>
  <c r="AA13" i="3"/>
  <c r="A14" i="3"/>
  <c r="L14" i="3"/>
  <c r="G14" i="3" s="1"/>
  <c r="M14" i="3"/>
  <c r="N14" i="3"/>
  <c r="O14" i="3"/>
  <c r="P14" i="3"/>
  <c r="Q14" i="3"/>
  <c r="R14" i="3"/>
  <c r="S14" i="3"/>
  <c r="T14" i="3"/>
  <c r="U14" i="3"/>
  <c r="V14" i="3"/>
  <c r="W14" i="3"/>
  <c r="X14" i="3"/>
  <c r="Z14" i="3"/>
  <c r="AA14" i="3"/>
  <c r="A15" i="3"/>
  <c r="L15" i="3"/>
  <c r="G15" i="3" s="1"/>
  <c r="M15" i="3"/>
  <c r="N15" i="3"/>
  <c r="O15" i="3"/>
  <c r="P15" i="3"/>
  <c r="Q15" i="3"/>
  <c r="R15" i="3"/>
  <c r="S15" i="3"/>
  <c r="T15" i="3"/>
  <c r="U15" i="3"/>
  <c r="V15" i="3"/>
  <c r="W15" i="3"/>
  <c r="X15" i="3"/>
  <c r="Z15" i="3"/>
  <c r="AA15" i="3"/>
  <c r="A16" i="3"/>
  <c r="L16" i="3"/>
  <c r="G16" i="3" s="1"/>
  <c r="M16" i="3"/>
  <c r="N16" i="3"/>
  <c r="O16" i="3"/>
  <c r="P16" i="3"/>
  <c r="Q16" i="3"/>
  <c r="R16" i="3"/>
  <c r="S16" i="3"/>
  <c r="T16" i="3"/>
  <c r="U16" i="3"/>
  <c r="V16" i="3"/>
  <c r="W16" i="3"/>
  <c r="X16" i="3"/>
  <c r="Z16" i="3"/>
  <c r="AA16" i="3"/>
  <c r="A17" i="3"/>
  <c r="L17" i="3"/>
  <c r="G17" i="3" s="1"/>
  <c r="M17" i="3"/>
  <c r="N17" i="3"/>
  <c r="O17" i="3"/>
  <c r="P17" i="3"/>
  <c r="Q17" i="3"/>
  <c r="R17" i="3"/>
  <c r="S17" i="3"/>
  <c r="T17" i="3"/>
  <c r="U17" i="3"/>
  <c r="V17" i="3"/>
  <c r="W17" i="3"/>
  <c r="X17" i="3"/>
  <c r="Z17" i="3"/>
  <c r="AA17" i="3"/>
  <c r="A18" i="3"/>
  <c r="L18" i="3"/>
  <c r="G18" i="3" s="1"/>
  <c r="M18" i="3"/>
  <c r="N18" i="3"/>
  <c r="O18" i="3"/>
  <c r="P18" i="3"/>
  <c r="Q18" i="3"/>
  <c r="R18" i="3"/>
  <c r="S18" i="3"/>
  <c r="T18" i="3"/>
  <c r="U18" i="3"/>
  <c r="V18" i="3"/>
  <c r="W18" i="3"/>
  <c r="X18" i="3"/>
  <c r="Z18" i="3"/>
  <c r="AA18" i="3"/>
  <c r="A19" i="3"/>
  <c r="L19" i="3"/>
  <c r="G19" i="3" s="1"/>
  <c r="M19" i="3"/>
  <c r="N19" i="3"/>
  <c r="O19" i="3"/>
  <c r="P19" i="3"/>
  <c r="Q19" i="3"/>
  <c r="R19" i="3"/>
  <c r="S19" i="3"/>
  <c r="T19" i="3"/>
  <c r="U19" i="3"/>
  <c r="V19" i="3"/>
  <c r="W19" i="3"/>
  <c r="X19" i="3"/>
  <c r="Z19" i="3"/>
  <c r="AA19" i="3"/>
  <c r="A20" i="3"/>
  <c r="A21" i="3" s="1"/>
  <c r="A22" i="3" s="1"/>
  <c r="A23" i="3" s="1"/>
  <c r="A24" i="3" s="1"/>
  <c r="A25" i="3" s="1"/>
  <c r="A26" i="3" s="1"/>
  <c r="A27" i="3" s="1"/>
  <c r="A28" i="3" s="1"/>
  <c r="A29" i="3" s="1"/>
  <c r="L20" i="3"/>
  <c r="G20" i="3" s="1"/>
  <c r="M20" i="3"/>
  <c r="N20" i="3"/>
  <c r="O20" i="3"/>
  <c r="P20" i="3"/>
  <c r="Q20" i="3"/>
  <c r="R20" i="3"/>
  <c r="S20" i="3"/>
  <c r="T20" i="3"/>
  <c r="U20" i="3"/>
  <c r="V20" i="3"/>
  <c r="W20" i="3"/>
  <c r="X20" i="3"/>
  <c r="Z20" i="3"/>
  <c r="AA20" i="3"/>
  <c r="L21" i="3"/>
  <c r="G21" i="3" s="1"/>
  <c r="M21" i="3"/>
  <c r="N21" i="3"/>
  <c r="O21" i="3"/>
  <c r="P21" i="3"/>
  <c r="Q21" i="3"/>
  <c r="R21" i="3"/>
  <c r="S21" i="3"/>
  <c r="T21" i="3"/>
  <c r="U21" i="3"/>
  <c r="V21" i="3"/>
  <c r="W21" i="3"/>
  <c r="X21" i="3"/>
  <c r="Z21" i="3"/>
  <c r="AA21" i="3"/>
  <c r="L22" i="3"/>
  <c r="G22" i="3" s="1"/>
  <c r="M22" i="3"/>
  <c r="N22" i="3"/>
  <c r="O22" i="3"/>
  <c r="P22" i="3"/>
  <c r="Q22" i="3"/>
  <c r="R22" i="3"/>
  <c r="S22" i="3"/>
  <c r="T22" i="3"/>
  <c r="U22" i="3"/>
  <c r="V22" i="3"/>
  <c r="W22" i="3"/>
  <c r="X22" i="3"/>
  <c r="Z22" i="3"/>
  <c r="AA22" i="3"/>
  <c r="L23" i="3"/>
  <c r="G23" i="3" s="1"/>
  <c r="M23" i="3"/>
  <c r="N23" i="3"/>
  <c r="O23" i="3"/>
  <c r="P23" i="3"/>
  <c r="Q23" i="3"/>
  <c r="R23" i="3"/>
  <c r="S23" i="3"/>
  <c r="T23" i="3"/>
  <c r="U23" i="3"/>
  <c r="V23" i="3"/>
  <c r="W23" i="3"/>
  <c r="X23" i="3"/>
  <c r="Z23" i="3"/>
  <c r="AA23" i="3"/>
  <c r="L24" i="3"/>
  <c r="G24" i="3" s="1"/>
  <c r="M24" i="3"/>
  <c r="N24" i="3"/>
  <c r="O24" i="3"/>
  <c r="P24" i="3"/>
  <c r="Q24" i="3"/>
  <c r="R24" i="3"/>
  <c r="S24" i="3"/>
  <c r="T24" i="3"/>
  <c r="U24" i="3"/>
  <c r="V24" i="3"/>
  <c r="W24" i="3"/>
  <c r="X24" i="3"/>
  <c r="Z24" i="3"/>
  <c r="AA24" i="3"/>
  <c r="L25" i="3"/>
  <c r="G25" i="3" s="1"/>
  <c r="M25" i="3"/>
  <c r="N25" i="3"/>
  <c r="O25" i="3"/>
  <c r="P25" i="3"/>
  <c r="Q25" i="3"/>
  <c r="R25" i="3"/>
  <c r="S25" i="3"/>
  <c r="T25" i="3"/>
  <c r="U25" i="3"/>
  <c r="V25" i="3"/>
  <c r="W25" i="3"/>
  <c r="X25" i="3"/>
  <c r="Z25" i="3"/>
  <c r="AA25" i="3"/>
  <c r="L26" i="3"/>
  <c r="G26" i="3" s="1"/>
  <c r="M26" i="3"/>
  <c r="N26" i="3"/>
  <c r="O26" i="3"/>
  <c r="P26" i="3"/>
  <c r="Q26" i="3"/>
  <c r="R26" i="3"/>
  <c r="S26" i="3"/>
  <c r="T26" i="3"/>
  <c r="U26" i="3"/>
  <c r="V26" i="3"/>
  <c r="W26" i="3"/>
  <c r="X26" i="3"/>
  <c r="Z26" i="3"/>
  <c r="AA26" i="3"/>
  <c r="L27" i="3"/>
  <c r="G27" i="3" s="1"/>
  <c r="M27" i="3"/>
  <c r="N27" i="3"/>
  <c r="O27" i="3"/>
  <c r="P27" i="3"/>
  <c r="Q27" i="3"/>
  <c r="R27" i="3"/>
  <c r="S27" i="3"/>
  <c r="T27" i="3"/>
  <c r="U27" i="3"/>
  <c r="V27" i="3"/>
  <c r="W27" i="3"/>
  <c r="X27" i="3"/>
  <c r="Z27" i="3"/>
  <c r="AA27" i="3"/>
  <c r="L28" i="3"/>
  <c r="G28" i="3" s="1"/>
  <c r="M28" i="3"/>
  <c r="N28" i="3"/>
  <c r="O28" i="3"/>
  <c r="P28" i="3"/>
  <c r="Q28" i="3"/>
  <c r="R28" i="3"/>
  <c r="S28" i="3"/>
  <c r="T28" i="3"/>
  <c r="U28" i="3"/>
  <c r="V28" i="3"/>
  <c r="W28" i="3"/>
  <c r="X28" i="3"/>
  <c r="Z28" i="3"/>
  <c r="AA28" i="3"/>
  <c r="L29" i="3"/>
  <c r="G29" i="3" s="1"/>
  <c r="M29" i="3"/>
  <c r="N29" i="3"/>
  <c r="O29" i="3"/>
  <c r="P29" i="3"/>
  <c r="Q29" i="3"/>
  <c r="R29" i="3"/>
  <c r="S29" i="3"/>
  <c r="T29" i="3"/>
  <c r="U29" i="3"/>
  <c r="V29" i="3"/>
  <c r="W29" i="3"/>
  <c r="X29" i="3"/>
  <c r="Z29" i="3"/>
  <c r="AA29" i="3"/>
  <c r="F29" i="3" l="1"/>
  <c r="J29" i="3" s="1"/>
  <c r="K29" i="3" s="1"/>
  <c r="I29" i="3"/>
  <c r="AC29" i="3"/>
  <c r="F25" i="3"/>
  <c r="J25" i="3" s="1"/>
  <c r="K25" i="3" s="1"/>
  <c r="AC25" i="3"/>
  <c r="I25" i="3"/>
  <c r="F21" i="3"/>
  <c r="J21" i="3" s="1"/>
  <c r="K21" i="3" s="1"/>
  <c r="AC21" i="3"/>
  <c r="I21" i="3"/>
  <c r="I26" i="3"/>
  <c r="F26" i="3"/>
  <c r="J26" i="3" s="1"/>
  <c r="K26" i="3" s="1"/>
  <c r="AC26" i="3"/>
  <c r="I22" i="3"/>
  <c r="F22" i="3"/>
  <c r="J22" i="3" s="1"/>
  <c r="K22" i="3" s="1"/>
  <c r="AC22" i="3"/>
  <c r="F27" i="3"/>
  <c r="J27" i="3" s="1"/>
  <c r="K27" i="3" s="1"/>
  <c r="AC27" i="3"/>
  <c r="I27" i="3"/>
  <c r="F23" i="3"/>
  <c r="J23" i="3" s="1"/>
  <c r="K23" i="3" s="1"/>
  <c r="AC23" i="3"/>
  <c r="I23" i="3"/>
  <c r="F10" i="3"/>
  <c r="J10" i="3" s="1"/>
  <c r="K10" i="3" s="1"/>
  <c r="I10" i="3"/>
  <c r="AC10" i="3"/>
  <c r="I28" i="3"/>
  <c r="F28" i="3"/>
  <c r="J28" i="3" s="1"/>
  <c r="K28" i="3" s="1"/>
  <c r="AC28" i="3"/>
  <c r="I24" i="3"/>
  <c r="F24" i="3"/>
  <c r="J24" i="3" s="1"/>
  <c r="K24" i="3" s="1"/>
  <c r="AC24" i="3"/>
  <c r="I20" i="3"/>
  <c r="F20" i="3"/>
  <c r="J20" i="3" s="1"/>
  <c r="K20" i="3" s="1"/>
  <c r="AC20" i="3"/>
  <c r="F19" i="3"/>
  <c r="J19" i="3" s="1"/>
  <c r="K19" i="3" s="1"/>
  <c r="AC19" i="3"/>
  <c r="I19" i="3"/>
  <c r="I18" i="3"/>
  <c r="F18" i="3"/>
  <c r="J18" i="3" s="1"/>
  <c r="K18" i="3" s="1"/>
  <c r="AC18" i="3"/>
  <c r="F17" i="3"/>
  <c r="J17" i="3" s="1"/>
  <c r="K17" i="3" s="1"/>
  <c r="AC17" i="3"/>
  <c r="I17" i="3"/>
  <c r="I16" i="3"/>
  <c r="F16" i="3"/>
  <c r="J16" i="3" s="1"/>
  <c r="K16" i="3" s="1"/>
  <c r="AC16" i="3"/>
  <c r="F15" i="3"/>
  <c r="J15" i="3" s="1"/>
  <c r="K15" i="3" s="1"/>
  <c r="AC15" i="3"/>
  <c r="I15" i="3"/>
  <c r="I14" i="3"/>
  <c r="F14" i="3"/>
  <c r="J14" i="3" s="1"/>
  <c r="K14" i="3" s="1"/>
  <c r="AC14" i="3"/>
  <c r="F13" i="3"/>
  <c r="J13" i="3" s="1"/>
  <c r="K13" i="3" s="1"/>
  <c r="AC13" i="3"/>
  <c r="I13" i="3"/>
  <c r="I12" i="3"/>
  <c r="F12" i="3"/>
  <c r="J12" i="3" s="1"/>
  <c r="K12" i="3" s="1"/>
  <c r="AC12" i="3"/>
  <c r="F11" i="3"/>
  <c r="J11" i="3" s="1"/>
  <c r="K11" i="3" s="1"/>
  <c r="AC11" i="3"/>
  <c r="I11" i="3"/>
</calcChain>
</file>

<file path=xl/sharedStrings.xml><?xml version="1.0" encoding="utf-8"?>
<sst xmlns="http://schemas.openxmlformats.org/spreadsheetml/2006/main" count="52" uniqueCount="52">
  <si>
    <t>Додаток1</t>
  </si>
  <si>
    <t>до оголошення про наміри здійснити зміну діючих тарифів на послуги з утримання будинків і споруд</t>
  </si>
  <si>
    <t>та прибудинкових територій ТОВ "КК "Габріель"</t>
  </si>
  <si>
    <t>Тарифи на послуги з утримання будинків та прибудинкових територій   ТОВ  "КК"Габріель"</t>
  </si>
  <si>
    <t>грн./м2 (з ПДВ)</t>
  </si>
  <si>
    <t>в тому числі :</t>
  </si>
  <si>
    <t>№ п/п</t>
  </si>
  <si>
    <t>Адреса будинку</t>
  </si>
  <si>
    <t>Тариф для квартир першого поверху</t>
  </si>
  <si>
    <t>Тариф для квартир другого і вище поверхів</t>
  </si>
  <si>
    <t>Тариф для нежитлових приміщень з окремим входом</t>
  </si>
  <si>
    <t>Тариф для нежитлових приміщень без окремого входу</t>
  </si>
  <si>
    <t>1. Прибирання прибудинкової території</t>
  </si>
  <si>
    <t>2. Прибирання сходових кліток</t>
  </si>
  <si>
    <t>3. Вивезення  побутових  відходів (збирання, зберігання, перевезення, перероблення, утилізація, знешкодження та захоронення)</t>
  </si>
  <si>
    <t>4. Прибирання підваліу, технічних поверхів та покрівлі</t>
  </si>
  <si>
    <t>5. Технічне обслуговування ліфтів</t>
  </si>
  <si>
    <t>6. Обслуговування систем диспетчеризації</t>
  </si>
  <si>
    <t>7. Технічне обслуговування внутнішньобудинкових систем: гарячого водопостачання; холодного водопостачання; водовідведення; теплопостачання; зливової каналізації.</t>
  </si>
  <si>
    <t>8. Дератизація</t>
  </si>
  <si>
    <t>9. Дезінсекція</t>
  </si>
  <si>
    <t>10. Обслуговування димових та вентиляційних каналів</t>
  </si>
  <si>
    <t>11. Технічне обслуговування та поточний ремонт мереж електропостачання та електрообладнання, систем протипожежної автоматики та димовидалення, а також інших внутрішньобудинкових інженерних систем у разі їх наявності</t>
  </si>
  <si>
    <t>12.Поточний ремонт конструктивних елементів, внутрішньобудинкових систем ГВП, ХВП, ХВВ, ЦО та зливової каналізації і технічних пристроїв будинків та елементів зовнішнього упорядження</t>
  </si>
  <si>
    <t>13. Прибирання і вивезення снігу, посипання частини прибудинкової території, призначеної для проходу та проїзду, протиожеледними сумішами</t>
  </si>
  <si>
    <t>14. Експлуатація номерних знаків на будинках</t>
  </si>
  <si>
    <t xml:space="preserve">15. Освітлення місць загального користування і підвалів </t>
  </si>
  <si>
    <t>16. Енергопостачання ліфтів</t>
  </si>
  <si>
    <t>Діючий тариф</t>
  </si>
  <si>
    <t>Темп росту</t>
  </si>
  <si>
    <t>О.Кошового.35</t>
  </si>
  <si>
    <t>Льотна.43</t>
  </si>
  <si>
    <t>Льотна.41</t>
  </si>
  <si>
    <t>Льотна.25-Б</t>
  </si>
  <si>
    <t>К.Єськова.14-А</t>
  </si>
  <si>
    <t>К.Єськова.14-Б</t>
  </si>
  <si>
    <t>Героїв Чорнобиля.3</t>
  </si>
  <si>
    <t>Незалежності.56</t>
  </si>
  <si>
    <t>Незалежності.80</t>
  </si>
  <si>
    <t>Незалежності.48</t>
  </si>
  <si>
    <t>Князя Чорного.11-а</t>
  </si>
  <si>
    <t>Молодчого.12</t>
  </si>
  <si>
    <t>Пушкіна.34-В</t>
  </si>
  <si>
    <t>Рокосовського.53</t>
  </si>
  <si>
    <t>Красносільського.37</t>
  </si>
  <si>
    <t>Красносільського.21</t>
  </si>
  <si>
    <t>Красносільського.21-А</t>
  </si>
  <si>
    <t>Красносільського.23-А</t>
  </si>
  <si>
    <t>Красносільського.27</t>
  </si>
  <si>
    <t>Кирпоноса.7</t>
  </si>
  <si>
    <t>Директор_________________Карелін В.В.</t>
  </si>
  <si>
    <t>Гол.бух.___________________________Коваленко С.О.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</si>
</sst>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9"/>
      <name val="Times New Roman"/>
      <family val="1"/>
      <charset val="204"/>
    </font>
    <font>
      <b/>
      <sz val="10"/>
      <color theme="3" tint="0.3999755851924192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0" fillId="0" borderId="0"/>
    <xf numFmtId="0" fontId="3" fillId="0" borderId="0"/>
  </cellStyleXfs>
  <cellXfs count="63">
    <xf numFmtId="0" fontId="0" fillId="0" borderId="0" xfId="0"/>
    <xf numFmtId="49" fontId="4" fillId="2" borderId="0" xfId="2" applyNumberFormat="1" applyFont="1" applyFill="1" applyAlignment="1">
      <alignment horizontal="center"/>
    </xf>
    <xf numFmtId="0" fontId="4" fillId="0" borderId="0" xfId="2" applyFont="1"/>
    <xf numFmtId="0" fontId="5" fillId="0" borderId="0" xfId="2" applyFont="1"/>
    <xf numFmtId="0" fontId="6" fillId="0" borderId="0" xfId="0" applyFont="1"/>
    <xf numFmtId="0" fontId="6" fillId="0" borderId="0" xfId="0" applyFont="1" applyBorder="1"/>
    <xf numFmtId="0" fontId="2" fillId="0" borderId="0" xfId="0" applyFont="1"/>
    <xf numFmtId="0" fontId="7" fillId="0" borderId="0" xfId="2" applyFont="1"/>
    <xf numFmtId="0" fontId="8" fillId="0" borderId="0" xfId="0" applyFont="1"/>
    <xf numFmtId="49" fontId="7" fillId="2" borderId="0" xfId="2" applyNumberFormat="1" applyFont="1" applyFill="1" applyAlignment="1">
      <alignment horizontal="center"/>
    </xf>
    <xf numFmtId="0" fontId="9" fillId="0" borderId="0" xfId="2" applyFont="1" applyAlignment="1">
      <alignment vertical="center"/>
    </xf>
    <xf numFmtId="49" fontId="4" fillId="2" borderId="1" xfId="2" applyNumberFormat="1" applyFont="1" applyFill="1" applyBorder="1" applyAlignment="1">
      <alignment horizontal="center"/>
    </xf>
    <xf numFmtId="49" fontId="4" fillId="2" borderId="2" xfId="2" applyNumberFormat="1" applyFont="1" applyFill="1" applyBorder="1" applyAlignment="1">
      <alignment horizontal="center"/>
    </xf>
    <xf numFmtId="0" fontId="4" fillId="2" borderId="1" xfId="2" applyFont="1" applyFill="1" applyBorder="1"/>
    <xf numFmtId="0" fontId="4" fillId="2" borderId="3" xfId="2" applyFont="1" applyFill="1" applyBorder="1"/>
    <xf numFmtId="0" fontId="5" fillId="2" borderId="4" xfId="2" applyFont="1" applyFill="1" applyBorder="1"/>
    <xf numFmtId="0" fontId="4" fillId="2" borderId="4" xfId="2" applyFont="1" applyFill="1" applyBorder="1"/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2" xfId="0" applyFont="1" applyBorder="1"/>
    <xf numFmtId="0" fontId="6" fillId="0" borderId="1" xfId="0" applyFont="1" applyBorder="1"/>
    <xf numFmtId="0" fontId="4" fillId="2" borderId="7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49" fontId="11" fillId="0" borderId="7" xfId="3" applyNumberFormat="1" applyFont="1" applyFill="1" applyBorder="1" applyAlignment="1" applyProtection="1">
      <alignment horizontal="center" vertical="center" textRotation="90" wrapText="1"/>
    </xf>
    <xf numFmtId="49" fontId="12" fillId="0" borderId="7" xfId="4" applyNumberFormat="1" applyFont="1" applyFill="1" applyBorder="1" applyAlignment="1" applyProtection="1">
      <alignment horizontal="center" vertical="center" textRotation="90" wrapText="1"/>
    </xf>
    <xf numFmtId="0" fontId="5" fillId="2" borderId="7" xfId="3" applyFont="1" applyFill="1" applyBorder="1" applyAlignment="1">
      <alignment horizontal="left" textRotation="90" wrapText="1"/>
    </xf>
    <xf numFmtId="49" fontId="13" fillId="0" borderId="7" xfId="4" applyNumberFormat="1" applyFont="1" applyFill="1" applyBorder="1" applyAlignment="1" applyProtection="1">
      <alignment horizontal="center" vertical="center" textRotation="90" wrapText="1"/>
    </xf>
    <xf numFmtId="49" fontId="11" fillId="0" borderId="7" xfId="4" applyNumberFormat="1" applyFont="1" applyFill="1" applyBorder="1" applyAlignment="1" applyProtection="1">
      <alignment horizontal="left" vertical="center" textRotation="90" wrapText="1"/>
    </xf>
    <xf numFmtId="49" fontId="4" fillId="0" borderId="7" xfId="0" applyNumberFormat="1" applyFont="1" applyFill="1" applyBorder="1" applyAlignment="1" applyProtection="1">
      <alignment horizontal="center" vertical="center" textRotation="90" wrapText="1"/>
    </xf>
    <xf numFmtId="9" fontId="4" fillId="0" borderId="7" xfId="0" applyNumberFormat="1" applyFont="1" applyFill="1" applyBorder="1" applyAlignment="1" applyProtection="1">
      <alignment horizontal="center" vertical="center" textRotation="90" wrapText="1"/>
    </xf>
    <xf numFmtId="1" fontId="4" fillId="2" borderId="7" xfId="2" applyNumberFormat="1" applyFont="1" applyFill="1" applyBorder="1" applyAlignment="1">
      <alignment horizontal="center"/>
    </xf>
    <xf numFmtId="0" fontId="6" fillId="0" borderId="8" xfId="0" applyFont="1" applyBorder="1" applyAlignment="1"/>
    <xf numFmtId="49" fontId="14" fillId="0" borderId="7" xfId="2" applyNumberFormat="1" applyFont="1" applyFill="1" applyBorder="1" applyAlignment="1"/>
    <xf numFmtId="164" fontId="6" fillId="0" borderId="7" xfId="0" applyNumberFormat="1" applyFont="1" applyBorder="1" applyAlignment="1">
      <alignment horizontal="right"/>
    </xf>
    <xf numFmtId="164" fontId="15" fillId="2" borderId="9" xfId="2" applyNumberFormat="1" applyFont="1" applyFill="1" applyBorder="1" applyAlignment="1">
      <alignment horizontal="right"/>
    </xf>
    <xf numFmtId="164" fontId="5" fillId="3" borderId="7" xfId="0" applyNumberFormat="1" applyFont="1" applyFill="1" applyBorder="1" applyAlignment="1">
      <alignment horizontal="right"/>
    </xf>
    <xf numFmtId="164" fontId="5" fillId="3" borderId="7" xfId="0" applyNumberFormat="1" applyFont="1" applyFill="1" applyBorder="1" applyAlignment="1">
      <alignment horizontal="left"/>
    </xf>
    <xf numFmtId="164" fontId="16" fillId="0" borderId="7" xfId="0" applyNumberFormat="1" applyFont="1" applyFill="1" applyBorder="1" applyAlignment="1" applyProtection="1">
      <alignment horizontal="right" vertical="center"/>
    </xf>
    <xf numFmtId="164" fontId="17" fillId="0" borderId="9" xfId="2" applyNumberFormat="1" applyFont="1" applyFill="1" applyBorder="1"/>
    <xf numFmtId="164" fontId="17" fillId="2" borderId="9" xfId="2" applyNumberFormat="1" applyFont="1" applyFill="1" applyBorder="1" applyAlignment="1">
      <alignment horizontal="right"/>
    </xf>
    <xf numFmtId="164" fontId="17" fillId="2" borderId="9" xfId="2" applyNumberFormat="1" applyFont="1" applyFill="1" applyBorder="1"/>
    <xf numFmtId="164" fontId="17" fillId="2" borderId="7" xfId="2" applyNumberFormat="1" applyFont="1" applyFill="1" applyBorder="1"/>
    <xf numFmtId="164" fontId="18" fillId="4" borderId="7" xfId="0" applyNumberFormat="1" applyFont="1" applyFill="1" applyBorder="1"/>
    <xf numFmtId="9" fontId="19" fillId="2" borderId="6" xfId="1" applyNumberFormat="1" applyFont="1" applyFill="1" applyBorder="1"/>
    <xf numFmtId="0" fontId="6" fillId="2" borderId="0" xfId="0" applyFont="1" applyFill="1"/>
    <xf numFmtId="49" fontId="14" fillId="2" borderId="7" xfId="2" applyNumberFormat="1" applyFont="1" applyFill="1" applyBorder="1" applyAlignment="1"/>
    <xf numFmtId="0" fontId="4" fillId="2" borderId="8" xfId="0" applyFont="1" applyFill="1" applyBorder="1" applyAlignment="1"/>
    <xf numFmtId="164" fontId="4" fillId="2" borderId="7" xfId="0" applyNumberFormat="1" applyFont="1" applyFill="1" applyBorder="1" applyAlignment="1">
      <alignment horizontal="right"/>
    </xf>
    <xf numFmtId="164" fontId="4" fillId="2" borderId="7" xfId="0" applyNumberFormat="1" applyFont="1" applyFill="1" applyBorder="1" applyAlignment="1">
      <alignment horizontal="left"/>
    </xf>
    <xf numFmtId="164" fontId="20" fillId="4" borderId="7" xfId="0" applyNumberFormat="1" applyFont="1" applyFill="1" applyBorder="1"/>
    <xf numFmtId="9" fontId="17" fillId="2" borderId="6" xfId="1" applyNumberFormat="1" applyFont="1" applyFill="1" applyBorder="1"/>
    <xf numFmtId="164" fontId="6" fillId="0" borderId="7" xfId="0" applyNumberFormat="1" applyFont="1" applyBorder="1"/>
    <xf numFmtId="164" fontId="4" fillId="2" borderId="9" xfId="2" applyNumberFormat="1" applyFont="1" applyFill="1" applyBorder="1"/>
    <xf numFmtId="164" fontId="18" fillId="2" borderId="7" xfId="0" applyNumberFormat="1" applyFont="1" applyFill="1" applyBorder="1"/>
    <xf numFmtId="0" fontId="4" fillId="2" borderId="0" xfId="2" applyFont="1" applyFill="1"/>
    <xf numFmtId="0" fontId="4" fillId="0" borderId="0" xfId="0" applyFont="1" applyBorder="1" applyAlignment="1">
      <alignment horizontal="left" vertical="top" wrapText="1"/>
    </xf>
    <xf numFmtId="0" fontId="7" fillId="0" borderId="0" xfId="2" applyFont="1" applyAlignment="1">
      <alignment horizontal="left"/>
    </xf>
    <xf numFmtId="0" fontId="21" fillId="0" borderId="0" xfId="2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4" fillId="0" borderId="0" xfId="2" applyFont="1" applyAlignment="1">
      <alignment horizontal="left"/>
    </xf>
  </cellXfs>
  <cellStyles count="5">
    <cellStyle name="Обычный" xfId="0" builtinId="0"/>
    <cellStyle name="Обычный 12" xfId="2"/>
    <cellStyle name="Обычный 2" xfId="3"/>
    <cellStyle name="Обычный 2 4" xfId="4"/>
    <cellStyle name="Процентный" xfId="1" builtinId="5"/>
  </cellStyles>
  <dxfs count="4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datok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д"/>
      <sheetName val="С"/>
      <sheetName val="приб. прибуд тер."/>
      <sheetName val="приб.сніг"/>
      <sheetName val="покос"/>
      <sheetName val="сх.кл."/>
      <sheetName val="ТПВ"/>
      <sheetName val="приб.підв"/>
      <sheetName val="ТО ліф"/>
      <sheetName val="дисп."/>
      <sheetName val="ТО ГВП"/>
      <sheetName val="ТО ХВП"/>
      <sheetName val="ТО ЦОп"/>
      <sheetName val="аварій."/>
      <sheetName val="дерат"/>
      <sheetName val="дезинс"/>
      <sheetName val="ДимВК"/>
      <sheetName val="ПР ГВ"/>
      <sheetName val="ПР ХВ"/>
      <sheetName val="ПР ЦОп"/>
      <sheetName val="ПР констр. ел"/>
      <sheetName val="ТО електро"/>
      <sheetName val="Освітл"/>
      <sheetName val="Елен. ліфт"/>
      <sheetName val=" Ітог для ріш"/>
      <sheetName val="БД"/>
      <sheetName val="Розрахунки"/>
      <sheetName val="пр ЦО"/>
      <sheetName val="ГВ"/>
      <sheetName val="отлив, балкон"/>
      <sheetName val="БД_1"/>
      <sheetName val="БД_2"/>
      <sheetName val="Зведена"/>
      <sheetName val="ФОП"/>
      <sheetName val="Перелік"/>
      <sheetName val="НВ ут"/>
      <sheetName val="авто"/>
      <sheetName val="Факт. ан."/>
      <sheetName val="НЧМ"/>
      <sheetName val="НО"/>
      <sheetName val="ліфт"/>
      <sheetName val="мат ел"/>
      <sheetName val="Матер"/>
      <sheetName val="Чис_двірн"/>
      <sheetName val="Послуги"/>
      <sheetName val="акт"/>
      <sheetName val="ав мат"/>
      <sheetName val="ел_12"/>
      <sheetName val="дисп"/>
      <sheetName val="НРВ"/>
      <sheetName val="ЗП"/>
      <sheetName val="ОТІС_2"/>
      <sheetName val="спецодяг"/>
      <sheetName val="спецодяг дв"/>
      <sheetName val="періодичн"/>
      <sheetName val="період уточн"/>
      <sheetName val="Лист1"/>
      <sheetName val="Лист2"/>
    </sheetNames>
    <sheetDataSet>
      <sheetData sheetId="0"/>
      <sheetData sheetId="1"/>
      <sheetData sheetId="2">
        <row r="9">
          <cell r="AQ9">
            <v>0.20269310505551871</v>
          </cell>
        </row>
        <row r="10">
          <cell r="AQ10">
            <v>0.23653079216517905</v>
          </cell>
        </row>
        <row r="11">
          <cell r="AQ11">
            <v>0.24833324737027929</v>
          </cell>
        </row>
        <row r="12">
          <cell r="AQ12">
            <v>0.20527042844752455</v>
          </cell>
        </row>
        <row r="13">
          <cell r="AQ13">
            <v>0.26063905742122512</v>
          </cell>
        </row>
        <row r="14">
          <cell r="AQ14">
            <v>0.22424909575108529</v>
          </cell>
        </row>
        <row r="15">
          <cell r="AQ15">
            <v>0.22998116867158813</v>
          </cell>
        </row>
        <row r="16">
          <cell r="AQ16">
            <v>0.21307276345625167</v>
          </cell>
        </row>
        <row r="17">
          <cell r="AQ17">
            <v>0.21772123763279658</v>
          </cell>
        </row>
        <row r="18">
          <cell r="AQ18">
            <v>0.28027584297899272</v>
          </cell>
        </row>
        <row r="19">
          <cell r="AQ19">
            <v>0.21918204104900671</v>
          </cell>
        </row>
        <row r="20">
          <cell r="AQ20">
            <v>0.15610442953755488</v>
          </cell>
        </row>
        <row r="21">
          <cell r="AQ21">
            <v>0.24079600829106632</v>
          </cell>
        </row>
        <row r="22">
          <cell r="AQ22">
            <v>0.22638639871567581</v>
          </cell>
        </row>
        <row r="23">
          <cell r="AQ23">
            <v>0.20789066228080563</v>
          </cell>
        </row>
        <row r="24">
          <cell r="AQ24">
            <v>0.19967813623223193</v>
          </cell>
        </row>
        <row r="25">
          <cell r="AQ25">
            <v>0.16789908590230626</v>
          </cell>
        </row>
        <row r="26">
          <cell r="AQ26">
            <v>0.20459351524888328</v>
          </cell>
        </row>
        <row r="27">
          <cell r="AQ27">
            <v>0.2110346902674963</v>
          </cell>
        </row>
        <row r="28">
          <cell r="AQ28">
            <v>0.14550806401056593</v>
          </cell>
        </row>
      </sheetData>
      <sheetData sheetId="3">
        <row r="9">
          <cell r="BK9">
            <v>0.12754115986635761</v>
          </cell>
        </row>
        <row r="10">
          <cell r="BK10">
            <v>0.16127838940285175</v>
          </cell>
        </row>
        <row r="11">
          <cell r="BK11">
            <v>0.1977749595174674</v>
          </cell>
        </row>
        <row r="12">
          <cell r="BK12">
            <v>9.7925835878074699E-2</v>
          </cell>
        </row>
        <row r="13">
          <cell r="BK13">
            <v>0.17891454177554678</v>
          </cell>
        </row>
        <row r="14">
          <cell r="BK14">
            <v>9.9147847278220569E-2</v>
          </cell>
        </row>
        <row r="15">
          <cell r="BK15">
            <v>0.1364172527072382</v>
          </cell>
        </row>
        <row r="16">
          <cell r="BK16">
            <v>0.12334273932958839</v>
          </cell>
        </row>
        <row r="17">
          <cell r="BK17">
            <v>0.13869779612309568</v>
          </cell>
        </row>
        <row r="18">
          <cell r="BK18">
            <v>0.10662586119807976</v>
          </cell>
        </row>
        <row r="19">
          <cell r="BK19">
            <v>0.2237384364477871</v>
          </cell>
        </row>
        <row r="20">
          <cell r="BK20">
            <v>0.14672769666404895</v>
          </cell>
        </row>
        <row r="21">
          <cell r="BK21">
            <v>0.1792501903756035</v>
          </cell>
        </row>
        <row r="22">
          <cell r="BK22">
            <v>0.18709539572425452</v>
          </cell>
        </row>
        <row r="23">
          <cell r="BK23">
            <v>0.13302375653846008</v>
          </cell>
        </row>
        <row r="24">
          <cell r="BK24">
            <v>0.12193496827575058</v>
          </cell>
        </row>
        <row r="25">
          <cell r="BK25">
            <v>0.12053434036561966</v>
          </cell>
        </row>
        <row r="26">
          <cell r="BK26">
            <v>0.16891592476269557</v>
          </cell>
        </row>
        <row r="27">
          <cell r="BK27">
            <v>0.15528912163629419</v>
          </cell>
        </row>
        <row r="28">
          <cell r="BK28">
            <v>0.13301996539172786</v>
          </cell>
        </row>
      </sheetData>
      <sheetData sheetId="4">
        <row r="8">
          <cell r="Y8">
            <v>3.2008696256712941E-3</v>
          </cell>
        </row>
        <row r="9">
          <cell r="Y9">
            <v>4.5464615516011657E-3</v>
          </cell>
        </row>
        <row r="10">
          <cell r="Y10">
            <v>2.7703344098940169E-3</v>
          </cell>
        </row>
        <row r="11">
          <cell r="Y11">
            <v>1.091511409511591E-2</v>
          </cell>
        </row>
        <row r="12">
          <cell r="Y12">
            <v>2.5613105215666408E-3</v>
          </cell>
        </row>
        <row r="13">
          <cell r="Y13">
            <v>9.8249041633751248E-3</v>
          </cell>
        </row>
        <row r="14">
          <cell r="Y14">
            <v>5.0636726224091494E-3</v>
          </cell>
        </row>
        <row r="15">
          <cell r="Y15">
            <v>2.7296843329421804E-3</v>
          </cell>
        </row>
        <row r="16">
          <cell r="Y16">
            <v>4.0796382709693312E-3</v>
          </cell>
        </row>
        <row r="17">
          <cell r="Y17">
            <v>3.0133989878859763E-2</v>
          </cell>
        </row>
        <row r="18">
          <cell r="Y18">
            <v>5.1051325561897358E-3</v>
          </cell>
        </row>
        <row r="19">
          <cell r="Y19">
            <v>3.8847314057681198E-4</v>
          </cell>
        </row>
        <row r="20">
          <cell r="Y20">
            <v>8.5627612044092514E-4</v>
          </cell>
        </row>
        <row r="21">
          <cell r="Y21">
            <v>7.3808396011024327E-3</v>
          </cell>
        </row>
        <row r="22">
          <cell r="Y22">
            <v>7.9155817237476691E-3</v>
          </cell>
        </row>
        <row r="23">
          <cell r="Y23">
            <v>1.2491241727472173E-2</v>
          </cell>
        </row>
        <row r="24">
          <cell r="Y24">
            <v>8.084003258270302E-3</v>
          </cell>
        </row>
        <row r="25">
          <cell r="Y25">
            <v>6.2062979066876281E-3</v>
          </cell>
        </row>
        <row r="26">
          <cell r="Y26">
            <v>9.381609051641435E-3</v>
          </cell>
        </row>
        <row r="27">
          <cell r="Y27">
            <v>3.7255382339212734E-3</v>
          </cell>
        </row>
      </sheetData>
      <sheetData sheetId="5">
        <row r="9">
          <cell r="BM9">
            <v>0.15225168273785475</v>
          </cell>
        </row>
        <row r="10">
          <cell r="BM10">
            <v>0.14701037941204601</v>
          </cell>
        </row>
        <row r="11">
          <cell r="BM11">
            <v>0.12616118546126912</v>
          </cell>
        </row>
        <row r="12">
          <cell r="BM12">
            <v>0.11435811897661342</v>
          </cell>
        </row>
        <row r="13">
          <cell r="BM13">
            <v>0.18195827912889026</v>
          </cell>
        </row>
        <row r="14">
          <cell r="BM14">
            <v>0.14662352303731457</v>
          </cell>
        </row>
        <row r="15">
          <cell r="BM15">
            <v>0.18025263027138944</v>
          </cell>
        </row>
        <row r="16">
          <cell r="BM16">
            <v>0.1880458662536022</v>
          </cell>
        </row>
        <row r="17">
          <cell r="BM17">
            <v>9.9612227183572641E-2</v>
          </cell>
        </row>
        <row r="18">
          <cell r="BM18">
            <v>4.0259873021409494E-2</v>
          </cell>
        </row>
        <row r="19">
          <cell r="BM19">
            <v>0.1081531413518621</v>
          </cell>
        </row>
        <row r="20">
          <cell r="BM20">
            <v>0.12695779497526438</v>
          </cell>
        </row>
        <row r="21">
          <cell r="BM21">
            <v>9.8111510100111987E-2</v>
          </cell>
        </row>
        <row r="22">
          <cell r="BM22">
            <v>4.765385869906421E-2</v>
          </cell>
        </row>
        <row r="23">
          <cell r="BM23">
            <v>0.14418236888898001</v>
          </cell>
        </row>
        <row r="24">
          <cell r="BM24">
            <v>0.10225898806106527</v>
          </cell>
        </row>
        <row r="25">
          <cell r="BM25">
            <v>9.7921214652064992E-2</v>
          </cell>
        </row>
        <row r="26">
          <cell r="BM26">
            <v>0.12083887891430312</v>
          </cell>
        </row>
        <row r="27">
          <cell r="BM27">
            <v>0.10134089369007453</v>
          </cell>
        </row>
        <row r="28">
          <cell r="BM28">
            <v>6.4319383191501281E-2</v>
          </cell>
        </row>
      </sheetData>
      <sheetData sheetId="6">
        <row r="9">
          <cell r="Q9">
            <v>0.2169425082635863</v>
          </cell>
        </row>
        <row r="10">
          <cell r="Q10">
            <v>0.17763775274639698</v>
          </cell>
        </row>
        <row r="11">
          <cell r="Q11">
            <v>0.17668162707986867</v>
          </cell>
        </row>
        <row r="12">
          <cell r="Q12">
            <v>0.19988797092258623</v>
          </cell>
        </row>
        <row r="13">
          <cell r="Q13">
            <v>0.27502080453785205</v>
          </cell>
        </row>
        <row r="14">
          <cell r="Q14">
            <v>0.19253129597055438</v>
          </cell>
        </row>
        <row r="15">
          <cell r="Q15">
            <v>0.19733598261512794</v>
          </cell>
        </row>
        <row r="16">
          <cell r="Q16">
            <v>0.25394251487913055</v>
          </cell>
        </row>
        <row r="17">
          <cell r="Q17">
            <v>0.26201949867271301</v>
          </cell>
        </row>
        <row r="18">
          <cell r="Q18">
            <v>0.21341564422732129</v>
          </cell>
        </row>
        <row r="19">
          <cell r="Q19">
            <v>9.1950017939076104E-2</v>
          </cell>
        </row>
        <row r="20">
          <cell r="Q20">
            <v>8.918043747946168E-2</v>
          </cell>
        </row>
        <row r="21">
          <cell r="Q21">
            <v>0.20908862178474419</v>
          </cell>
        </row>
        <row r="22">
          <cell r="Q22">
            <v>0.18969951029499782</v>
          </cell>
        </row>
        <row r="23">
          <cell r="Q23">
            <v>0.10475397560565736</v>
          </cell>
        </row>
        <row r="24">
          <cell r="Q24">
            <v>0.18364107911603028</v>
          </cell>
        </row>
        <row r="25">
          <cell r="Q25">
            <v>0.12950555341247535</v>
          </cell>
        </row>
        <row r="26">
          <cell r="Q26">
            <v>0.17581754972999736</v>
          </cell>
        </row>
        <row r="27">
          <cell r="Q27">
            <v>0.17769800212198397</v>
          </cell>
        </row>
        <row r="28">
          <cell r="Q28">
            <v>0.11491135034650646</v>
          </cell>
        </row>
      </sheetData>
      <sheetData sheetId="7">
        <row r="9">
          <cell r="AH9">
            <v>1.71145726272719E-3</v>
          </cell>
        </row>
        <row r="10">
          <cell r="AH10">
            <v>1.4839319850228319E-3</v>
          </cell>
        </row>
        <row r="11">
          <cell r="AH11">
            <v>1.5904775798392752E-3</v>
          </cell>
        </row>
        <row r="12">
          <cell r="AH12">
            <v>1.8003971966180188E-3</v>
          </cell>
        </row>
        <row r="13">
          <cell r="AH13">
            <v>2.0408007599365015E-3</v>
          </cell>
        </row>
        <row r="14">
          <cell r="AH14">
            <v>2.5785134471591879E-3</v>
          </cell>
        </row>
        <row r="15">
          <cell r="AH15">
            <v>2.0309190300424091E-3</v>
          </cell>
        </row>
        <row r="16">
          <cell r="AH16">
            <v>2.1372177164808814E-3</v>
          </cell>
        </row>
        <row r="17">
          <cell r="AH17">
            <v>3.2410082854426777E-4</v>
          </cell>
        </row>
        <row r="18">
          <cell r="AH18">
            <v>2.6672096107747405E-3</v>
          </cell>
        </row>
        <row r="19">
          <cell r="AH19">
            <v>9.8566136131115621E-4</v>
          </cell>
        </row>
        <row r="20">
          <cell r="AH20">
            <v>4.2470855232813309E-4</v>
          </cell>
        </row>
        <row r="21">
          <cell r="AH21">
            <v>8.1132701264807349E-4</v>
          </cell>
        </row>
        <row r="22">
          <cell r="AH22">
            <v>3.3392224033560883E-3</v>
          </cell>
        </row>
        <row r="23">
          <cell r="AH23">
            <v>5.6285654753208286E-4</v>
          </cell>
        </row>
        <row r="24">
          <cell r="AH24">
            <v>1.5295146647553827E-3</v>
          </cell>
        </row>
        <row r="25">
          <cell r="AH25">
            <v>1.8969474721956001E-3</v>
          </cell>
        </row>
        <row r="26">
          <cell r="AH26">
            <v>1.0422066590399675E-3</v>
          </cell>
        </row>
        <row r="27">
          <cell r="AH27">
            <v>6.6982482497166028E-4</v>
          </cell>
        </row>
        <row r="28">
          <cell r="AH28">
            <v>3.5417768441998185E-4</v>
          </cell>
        </row>
      </sheetData>
      <sheetData sheetId="8">
        <row r="8">
          <cell r="U8">
            <v>0.25653744205988682</v>
          </cell>
        </row>
        <row r="9">
          <cell r="U9">
            <v>0.2719772907138398</v>
          </cell>
        </row>
        <row r="10">
          <cell r="U10">
            <v>0.2407071615050182</v>
          </cell>
        </row>
        <row r="11">
          <cell r="U11">
            <v>0.23770564660998375</v>
          </cell>
        </row>
        <row r="12">
          <cell r="U12">
            <v>0.14281174766469565</v>
          </cell>
          <cell r="Z12">
            <v>2.1375258059393363E-2</v>
          </cell>
        </row>
        <row r="13">
          <cell r="U13">
            <v>0.14167502195033954</v>
          </cell>
          <cell r="Z13">
            <v>2.1205119356629509E-2</v>
          </cell>
        </row>
        <row r="14">
          <cell r="U14">
            <v>0.37533197046024713</v>
          </cell>
        </row>
        <row r="15">
          <cell r="U15">
            <v>0.31816488040843099</v>
          </cell>
        </row>
        <row r="16">
          <cell r="U16">
            <v>0.1416129827196638</v>
          </cell>
          <cell r="Z16">
            <v>1.4450920245398773E-2</v>
          </cell>
        </row>
        <row r="17">
          <cell r="U17">
            <v>0</v>
          </cell>
        </row>
        <row r="18">
          <cell r="U18">
            <v>0.18841177134720338</v>
          </cell>
          <cell r="Z18">
            <v>3.7320763685336295E-2</v>
          </cell>
        </row>
        <row r="19">
          <cell r="U19">
            <v>0.17490201245693202</v>
          </cell>
        </row>
        <row r="20">
          <cell r="U20">
            <v>0.37922997991076057</v>
          </cell>
        </row>
        <row r="21">
          <cell r="U21">
            <v>0</v>
          </cell>
        </row>
        <row r="22">
          <cell r="U22">
            <v>0.2385899127638543</v>
          </cell>
          <cell r="Z22">
            <v>2.6853250491635079E-2</v>
          </cell>
        </row>
        <row r="23">
          <cell r="U23">
            <v>0</v>
          </cell>
        </row>
        <row r="24">
          <cell r="U24">
            <v>0</v>
          </cell>
        </row>
        <row r="25">
          <cell r="U25">
            <v>0</v>
          </cell>
        </row>
        <row r="26">
          <cell r="U26">
            <v>0</v>
          </cell>
        </row>
        <row r="27">
          <cell r="U27">
            <v>0</v>
          </cell>
        </row>
      </sheetData>
      <sheetData sheetId="9"/>
      <sheetData sheetId="10">
        <row r="14">
          <cell r="BX14">
            <v>8.6043699555423993E-3</v>
          </cell>
        </row>
        <row r="15">
          <cell r="BX15">
            <v>7.2912640502274832E-3</v>
          </cell>
        </row>
        <row r="16">
          <cell r="BX16">
            <v>6.6826358271060496E-3</v>
          </cell>
        </row>
        <row r="17">
          <cell r="BX17">
            <v>4.8274420780167219E-3</v>
          </cell>
        </row>
        <row r="18">
          <cell r="BX18">
            <v>7.6551921598188941E-3</v>
          </cell>
        </row>
        <row r="19">
          <cell r="BX19">
            <v>1.0407834396715514E-2</v>
          </cell>
        </row>
        <row r="20">
          <cell r="BX20">
            <v>1.017285808870603E-2</v>
          </cell>
        </row>
        <row r="21">
          <cell r="BX21">
            <v>7.1152185081075686E-3</v>
          </cell>
        </row>
        <row r="22">
          <cell r="BX22">
            <v>1.5301835638414429E-2</v>
          </cell>
        </row>
        <row r="23">
          <cell r="BX23">
            <v>5.8623271239835011E-3</v>
          </cell>
        </row>
        <row r="24">
          <cell r="BX24">
            <v>0</v>
          </cell>
        </row>
        <row r="25">
          <cell r="BX25">
            <v>0</v>
          </cell>
        </row>
        <row r="26">
          <cell r="BX26">
            <v>0</v>
          </cell>
        </row>
        <row r="27">
          <cell r="BX27">
            <v>0</v>
          </cell>
        </row>
        <row r="28">
          <cell r="BX28">
            <v>0</v>
          </cell>
        </row>
        <row r="29">
          <cell r="BX29">
            <v>0</v>
          </cell>
        </row>
        <row r="30">
          <cell r="BX30">
            <v>0</v>
          </cell>
        </row>
        <row r="31">
          <cell r="BX31">
            <v>0</v>
          </cell>
        </row>
        <row r="32">
          <cell r="BX32">
            <v>0</v>
          </cell>
        </row>
        <row r="33">
          <cell r="BX33">
            <v>3.4159751948169685E-3</v>
          </cell>
        </row>
      </sheetData>
      <sheetData sheetId="11">
        <row r="9">
          <cell r="CU9">
            <v>0.17120142805372826</v>
          </cell>
        </row>
        <row r="10">
          <cell r="CU10">
            <v>0.14749019686382564</v>
          </cell>
        </row>
        <row r="11">
          <cell r="CU11">
            <v>0.1346504074776273</v>
          </cell>
        </row>
        <row r="12">
          <cell r="CU12">
            <v>0.17662002539157867</v>
          </cell>
        </row>
        <row r="13">
          <cell r="CU13">
            <v>0.20598947237601956</v>
          </cell>
        </row>
        <row r="14">
          <cell r="CU14">
            <v>0.20067364601834972</v>
          </cell>
        </row>
        <row r="15">
          <cell r="CU15">
            <v>0.19974797362258989</v>
          </cell>
        </row>
        <row r="16">
          <cell r="CU16">
            <v>0.21611011071292771</v>
          </cell>
        </row>
        <row r="17">
          <cell r="CU17">
            <v>0.19367099916187452</v>
          </cell>
        </row>
        <row r="18">
          <cell r="CU18">
            <v>0.24653233935461999</v>
          </cell>
        </row>
        <row r="19">
          <cell r="CU19">
            <v>0.12558120802945841</v>
          </cell>
        </row>
        <row r="20">
          <cell r="CU20">
            <v>0.18088543452005604</v>
          </cell>
        </row>
        <row r="21">
          <cell r="CU21">
            <v>0.14113599860006762</v>
          </cell>
        </row>
        <row r="22">
          <cell r="CU22">
            <v>0.15306608450771794</v>
          </cell>
        </row>
        <row r="23">
          <cell r="CU23">
            <v>0.26471173384948071</v>
          </cell>
        </row>
        <row r="24">
          <cell r="CU24">
            <v>0.17861493412934271</v>
          </cell>
        </row>
        <row r="25">
          <cell r="CU25">
            <v>0.24227698629922922</v>
          </cell>
        </row>
        <row r="26">
          <cell r="CU26">
            <v>0.18036085951174957</v>
          </cell>
        </row>
        <row r="27">
          <cell r="CU27">
            <v>0.19579154103441257</v>
          </cell>
        </row>
        <row r="28">
          <cell r="CU28">
            <v>9.9402437441370659E-2</v>
          </cell>
        </row>
      </sheetData>
      <sheetData sheetId="12">
        <row r="8">
          <cell r="DT8">
            <v>9.5489052768260169E-2</v>
          </cell>
        </row>
        <row r="9">
          <cell r="DT9">
            <v>8.2016825731620585E-2</v>
          </cell>
        </row>
        <row r="10">
          <cell r="DT10">
            <v>7.2851906659424467E-2</v>
          </cell>
        </row>
        <row r="11">
          <cell r="DT11">
            <v>8.8219846414539393E-2</v>
          </cell>
        </row>
        <row r="12">
          <cell r="DT12">
            <v>9.0876417343514357E-2</v>
          </cell>
        </row>
        <row r="13">
          <cell r="DT13">
            <v>8.8800550448280377E-2</v>
          </cell>
        </row>
        <row r="14">
          <cell r="DT14">
            <v>8.8814001298065479E-2</v>
          </cell>
        </row>
        <row r="15">
          <cell r="DT15">
            <v>9.8544246482511116E-2</v>
          </cell>
        </row>
        <row r="16">
          <cell r="DT16">
            <v>0.2470165167956922</v>
          </cell>
        </row>
        <row r="17">
          <cell r="DT17">
            <v>8.0711497384977668E-2</v>
          </cell>
        </row>
        <row r="18">
          <cell r="DT18">
            <v>3.7188931547269752E-3</v>
          </cell>
        </row>
        <row r="19">
          <cell r="DT19">
            <v>3.11091388545278E-3</v>
          </cell>
        </row>
        <row r="20">
          <cell r="DT20">
            <v>4.9843785855217182E-3</v>
          </cell>
        </row>
        <row r="21">
          <cell r="DT21">
            <v>5.0752958589963216E-3</v>
          </cell>
        </row>
        <row r="22">
          <cell r="DT22">
            <v>5.2401754648057465E-3</v>
          </cell>
        </row>
        <row r="23">
          <cell r="DT23">
            <v>7.2627776810007096E-3</v>
          </cell>
        </row>
        <row r="24">
          <cell r="DT24">
            <v>1.8337268346754209E-2</v>
          </cell>
        </row>
        <row r="25">
          <cell r="DT25">
            <v>4.9049337568434015E-3</v>
          </cell>
        </row>
        <row r="26">
          <cell r="DT26">
            <v>1.0011224728893849E-2</v>
          </cell>
        </row>
        <row r="27">
          <cell r="DT27">
            <v>4.258073594743101E-2</v>
          </cell>
        </row>
      </sheetData>
      <sheetData sheetId="13">
        <row r="6">
          <cell r="O6">
            <v>0.16636397503191308</v>
          </cell>
        </row>
        <row r="7">
          <cell r="O7">
            <v>0.15985775272683589</v>
          </cell>
        </row>
        <row r="8">
          <cell r="O8">
            <v>9.1579696611310893E-2</v>
          </cell>
        </row>
        <row r="9">
          <cell r="O9">
            <v>0.18888767375749313</v>
          </cell>
        </row>
        <row r="10">
          <cell r="O10">
            <v>0.16510637752853088</v>
          </cell>
        </row>
        <row r="11">
          <cell r="O11">
            <v>0.17471167495578599</v>
          </cell>
        </row>
        <row r="12">
          <cell r="O12">
            <v>0.18652162335017669</v>
          </cell>
        </row>
        <row r="13">
          <cell r="O13">
            <v>0.16919234246777509</v>
          </cell>
        </row>
        <row r="14">
          <cell r="O14">
            <v>0.17859445435779417</v>
          </cell>
        </row>
        <row r="15">
          <cell r="O15">
            <v>0.27971821335918867</v>
          </cell>
        </row>
        <row r="16">
          <cell r="O16">
            <v>0.21390552158272999</v>
          </cell>
        </row>
        <row r="17">
          <cell r="O17">
            <v>0.18781223264722871</v>
          </cell>
        </row>
        <row r="18">
          <cell r="O18">
            <v>0.22078798680561582</v>
          </cell>
        </row>
        <row r="19">
          <cell r="O19">
            <v>0.20761366499693651</v>
          </cell>
        </row>
        <row r="20">
          <cell r="O20">
            <v>0.19912261106611873</v>
          </cell>
        </row>
        <row r="21">
          <cell r="O21">
            <v>0.21472171167486961</v>
          </cell>
        </row>
        <row r="22">
          <cell r="O22">
            <v>0.2541992321019948</v>
          </cell>
        </row>
        <row r="23">
          <cell r="O23">
            <v>0.20483501339774274</v>
          </cell>
        </row>
        <row r="24">
          <cell r="O24">
            <v>0.19747078346764205</v>
          </cell>
        </row>
        <row r="25">
          <cell r="O25">
            <v>0.20882995739110796</v>
          </cell>
        </row>
      </sheetData>
      <sheetData sheetId="14">
        <row r="8">
          <cell r="N8">
            <v>1.8679291077325601E-2</v>
          </cell>
        </row>
        <row r="9">
          <cell r="N9">
            <v>1.6196020836082951E-2</v>
          </cell>
        </row>
        <row r="10">
          <cell r="N10">
            <v>1.7358887255202161E-2</v>
          </cell>
        </row>
        <row r="11">
          <cell r="N11">
            <v>1.9650004719860607E-2</v>
          </cell>
        </row>
        <row r="12">
          <cell r="N12">
            <v>2.2273831930185763E-2</v>
          </cell>
        </row>
        <row r="13">
          <cell r="N13">
            <v>2.8142568485487379E-2</v>
          </cell>
        </row>
        <row r="14">
          <cell r="N14">
            <v>2.2165980152020339E-2</v>
          </cell>
        </row>
        <row r="15">
          <cell r="N15">
            <v>2.3326151748685027E-2</v>
          </cell>
        </row>
        <row r="16">
          <cell r="N16">
            <v>3.5373209992599123E-3</v>
          </cell>
        </row>
        <row r="17">
          <cell r="N17">
            <v>2.9110621555639385E-2</v>
          </cell>
        </row>
        <row r="18">
          <cell r="N18">
            <v>1.0757765252207129E-2</v>
          </cell>
        </row>
        <row r="19">
          <cell r="N19">
            <v>4.6353799447642697E-3</v>
          </cell>
        </row>
        <row r="20">
          <cell r="N20">
            <v>8.8550346878081172E-3</v>
          </cell>
        </row>
        <row r="21">
          <cell r="N21">
            <v>3.644514449915174E-2</v>
          </cell>
        </row>
        <row r="22">
          <cell r="N22">
            <v>6.1431632066445852E-3</v>
          </cell>
        </row>
        <row r="23">
          <cell r="N23">
            <v>1.6693522095011286E-2</v>
          </cell>
        </row>
        <row r="24">
          <cell r="N24">
            <v>2.0703779617070588E-2</v>
          </cell>
        </row>
        <row r="25">
          <cell r="N25">
            <v>1.1374915384047066E-2</v>
          </cell>
        </row>
        <row r="26">
          <cell r="N26">
            <v>7.3106428941887855E-3</v>
          </cell>
        </row>
        <row r="27">
          <cell r="N27">
            <v>3.8655876512112366E-3</v>
          </cell>
        </row>
      </sheetData>
      <sheetData sheetId="15">
        <row r="6">
          <cell r="Q6">
            <v>0</v>
          </cell>
        </row>
        <row r="7">
          <cell r="Q7">
            <v>0</v>
          </cell>
        </row>
        <row r="8">
          <cell r="Q8">
            <v>0</v>
          </cell>
        </row>
        <row r="9">
          <cell r="Q9">
            <v>0</v>
          </cell>
        </row>
        <row r="10">
          <cell r="Q10">
            <v>0</v>
          </cell>
        </row>
        <row r="11">
          <cell r="Q11">
            <v>0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0</v>
          </cell>
        </row>
        <row r="15">
          <cell r="Q15">
            <v>0</v>
          </cell>
        </row>
        <row r="16">
          <cell r="Q16">
            <v>0</v>
          </cell>
        </row>
        <row r="17">
          <cell r="Q17">
            <v>0</v>
          </cell>
        </row>
        <row r="18">
          <cell r="Q18">
            <v>0</v>
          </cell>
        </row>
        <row r="19">
          <cell r="Q19">
            <v>0</v>
          </cell>
        </row>
        <row r="20">
          <cell r="Q20">
            <v>0</v>
          </cell>
        </row>
        <row r="21">
          <cell r="Q21">
            <v>0</v>
          </cell>
        </row>
        <row r="22">
          <cell r="Q22">
            <v>0</v>
          </cell>
        </row>
        <row r="23">
          <cell r="Q23">
            <v>0</v>
          </cell>
        </row>
        <row r="24">
          <cell r="Q24">
            <v>0</v>
          </cell>
        </row>
        <row r="25">
          <cell r="Q25">
            <v>0</v>
          </cell>
        </row>
      </sheetData>
      <sheetData sheetId="16">
        <row r="7">
          <cell r="V7">
            <v>0.10717009478825258</v>
          </cell>
        </row>
        <row r="8">
          <cell r="V8">
            <v>0.11000961459227608</v>
          </cell>
        </row>
        <row r="9">
          <cell r="V9">
            <v>9.9857892442255902E-2</v>
          </cell>
        </row>
        <row r="10">
          <cell r="V10">
            <v>0.10960508017210532</v>
          </cell>
        </row>
        <row r="11">
          <cell r="V11">
            <v>0.1101764450471773</v>
          </cell>
        </row>
        <row r="12">
          <cell r="V12">
            <v>0.11405163505140363</v>
          </cell>
        </row>
        <row r="13">
          <cell r="V13">
            <v>0.11725148689685767</v>
          </cell>
        </row>
        <row r="14">
          <cell r="V14">
            <v>0.11453930903529735</v>
          </cell>
        </row>
        <row r="15">
          <cell r="V15">
            <v>0.11226829870374122</v>
          </cell>
        </row>
        <row r="16">
          <cell r="V16">
            <v>0.11121305626553933</v>
          </cell>
        </row>
        <row r="17">
          <cell r="V17">
            <v>0.13526124615561441</v>
          </cell>
        </row>
        <row r="18">
          <cell r="V18">
            <v>7.8708527693375566E-2</v>
          </cell>
        </row>
        <row r="19">
          <cell r="V19">
            <v>0.33630382993165847</v>
          </cell>
        </row>
        <row r="20">
          <cell r="V20">
            <v>0.11294168882296744</v>
          </cell>
        </row>
        <row r="21">
          <cell r="V21">
            <v>0.13319663106983867</v>
          </cell>
        </row>
        <row r="22">
          <cell r="V22">
            <v>0.25957435834139231</v>
          </cell>
        </row>
        <row r="23">
          <cell r="V23">
            <v>0.24583858632297778</v>
          </cell>
        </row>
        <row r="24">
          <cell r="V24">
            <v>0.30209939386044282</v>
          </cell>
        </row>
        <row r="25">
          <cell r="V25">
            <v>0.19933114127498786</v>
          </cell>
        </row>
        <row r="26">
          <cell r="V26">
            <v>7.9774797616602763E-2</v>
          </cell>
        </row>
      </sheetData>
      <sheetData sheetId="17">
        <row r="13">
          <cell r="DC13">
            <v>5.2907422728137372E-2</v>
          </cell>
        </row>
        <row r="14">
          <cell r="DC14">
            <v>4.881042182815408E-2</v>
          </cell>
        </row>
        <row r="15">
          <cell r="DC15">
            <v>4.2794613726559065E-2</v>
          </cell>
        </row>
        <row r="16">
          <cell r="DC16">
            <v>3.8987900628882237E-2</v>
          </cell>
        </row>
        <row r="17">
          <cell r="DC17">
            <v>5.2669186277395211E-2</v>
          </cell>
        </row>
        <row r="18">
          <cell r="DC18">
            <v>5.4834136315750313E-2</v>
          </cell>
        </row>
        <row r="19">
          <cell r="DC19">
            <v>7.7415044800658764E-2</v>
          </cell>
        </row>
        <row r="20">
          <cell r="DC20">
            <v>4.4553971170416387E-2</v>
          </cell>
        </row>
        <row r="21">
          <cell r="DC21">
            <v>0.12066404697543816</v>
          </cell>
        </row>
        <row r="22">
          <cell r="DC22">
            <v>3.5021579567026888E-2</v>
          </cell>
        </row>
        <row r="23">
          <cell r="DC23">
            <v>0</v>
          </cell>
        </row>
        <row r="24">
          <cell r="DC24">
            <v>0</v>
          </cell>
        </row>
        <row r="25">
          <cell r="DC25">
            <v>0</v>
          </cell>
        </row>
        <row r="26">
          <cell r="DC26">
            <v>0</v>
          </cell>
        </row>
        <row r="27">
          <cell r="DC27">
            <v>0</v>
          </cell>
        </row>
        <row r="28">
          <cell r="DC28">
            <v>0</v>
          </cell>
        </row>
        <row r="29">
          <cell r="DC29">
            <v>0</v>
          </cell>
        </row>
        <row r="30">
          <cell r="DC30">
            <v>0</v>
          </cell>
        </row>
        <row r="31">
          <cell r="DC31">
            <v>0</v>
          </cell>
        </row>
        <row r="32">
          <cell r="DC32">
            <v>4.136398952676032E-2</v>
          </cell>
        </row>
      </sheetData>
      <sheetData sheetId="18">
        <row r="8">
          <cell r="CX8">
            <v>7.682247607318507E-2</v>
          </cell>
        </row>
        <row r="9">
          <cell r="CX9">
            <v>8.350316258782324E-2</v>
          </cell>
        </row>
        <row r="10">
          <cell r="CX10">
            <v>7.7923047414889798E-2</v>
          </cell>
        </row>
        <row r="11">
          <cell r="CX11">
            <v>0.11417475133481489</v>
          </cell>
        </row>
        <row r="12">
          <cell r="CX12">
            <v>0.10596196176828263</v>
          </cell>
        </row>
        <row r="13">
          <cell r="CX13">
            <v>0.10409192034252519</v>
          </cell>
        </row>
        <row r="14">
          <cell r="CX14">
            <v>0.11244231618404867</v>
          </cell>
        </row>
        <row r="15">
          <cell r="CX15">
            <v>9.9546986408076327E-2</v>
          </cell>
        </row>
        <row r="16">
          <cell r="CX16">
            <v>0.14513940300945993</v>
          </cell>
        </row>
        <row r="17">
          <cell r="CX17">
            <v>0.13856836426602973</v>
          </cell>
        </row>
        <row r="18">
          <cell r="CX18">
            <v>0.10080243005263734</v>
          </cell>
        </row>
        <row r="19">
          <cell r="CX19">
            <v>0.10476086810562006</v>
          </cell>
        </row>
        <row r="20">
          <cell r="CX20">
            <v>0.14479387422405507</v>
          </cell>
        </row>
        <row r="21">
          <cell r="CX21">
            <v>4.6138833347337475E-2</v>
          </cell>
        </row>
        <row r="22">
          <cell r="CX22">
            <v>0.1942615843031891</v>
          </cell>
        </row>
        <row r="23">
          <cell r="CX23">
            <v>0.2098445530160932</v>
          </cell>
        </row>
        <row r="24">
          <cell r="CX24">
            <v>0.24032947854262421</v>
          </cell>
        </row>
        <row r="25">
          <cell r="CX25">
            <v>0.14849045916703102</v>
          </cell>
        </row>
        <row r="26">
          <cell r="CX26">
            <v>0.21944829495492899</v>
          </cell>
        </row>
        <row r="27">
          <cell r="CX27">
            <v>8.2791839737236084E-2</v>
          </cell>
        </row>
      </sheetData>
      <sheetData sheetId="19">
        <row r="12">
          <cell r="CD12">
            <v>1.240013260999908E-2</v>
          </cell>
        </row>
        <row r="13">
          <cell r="CD13">
            <v>1.030859443875526E-2</v>
          </cell>
        </row>
        <row r="14">
          <cell r="CD14">
            <v>9.6719614163377505E-3</v>
          </cell>
        </row>
        <row r="15">
          <cell r="CD15">
            <v>5.0725708766163483E-3</v>
          </cell>
        </row>
        <row r="16">
          <cell r="CD16">
            <v>3.5335682699377527E-3</v>
          </cell>
        </row>
        <row r="17">
          <cell r="CD17">
            <v>1.4808028025356459E-2</v>
          </cell>
        </row>
        <row r="18">
          <cell r="CD18">
            <v>1.465904763809032E-2</v>
          </cell>
        </row>
        <row r="19">
          <cell r="CD19">
            <v>3.6526547032427869E-3</v>
          </cell>
        </row>
        <row r="20">
          <cell r="CD20">
            <v>2.5229122682537231E-2</v>
          </cell>
        </row>
        <row r="21">
          <cell r="CD21">
            <v>1.6274233329359583E-3</v>
          </cell>
        </row>
        <row r="22">
          <cell r="CD22">
            <v>0</v>
          </cell>
        </row>
        <row r="23">
          <cell r="CD23">
            <v>0</v>
          </cell>
        </row>
        <row r="24">
          <cell r="CD24">
            <v>0</v>
          </cell>
        </row>
        <row r="25">
          <cell r="CD25">
            <v>0</v>
          </cell>
        </row>
        <row r="26">
          <cell r="CD26">
            <v>0</v>
          </cell>
        </row>
        <row r="27">
          <cell r="CD27">
            <v>0</v>
          </cell>
        </row>
        <row r="28">
          <cell r="CD28">
            <v>0</v>
          </cell>
        </row>
        <row r="29">
          <cell r="CD29">
            <v>0</v>
          </cell>
        </row>
        <row r="30">
          <cell r="CD30">
            <v>0</v>
          </cell>
        </row>
        <row r="31">
          <cell r="CD31">
            <v>2.1869814415989461E-4</v>
          </cell>
        </row>
      </sheetData>
      <sheetData sheetId="20">
        <row r="9">
          <cell r="EO9">
            <v>0.13879819411068983</v>
          </cell>
        </row>
        <row r="10">
          <cell r="EO10">
            <v>0.13635993068187693</v>
          </cell>
        </row>
        <row r="11">
          <cell r="EO11">
            <v>0.12950680777391926</v>
          </cell>
        </row>
        <row r="12">
          <cell r="EO12">
            <v>0.17569270610914267</v>
          </cell>
        </row>
        <row r="13">
          <cell r="EO13">
            <v>0.16024825534720011</v>
          </cell>
        </row>
        <row r="14">
          <cell r="EO14">
            <v>0.15966081637048959</v>
          </cell>
        </row>
        <row r="15">
          <cell r="EO15">
            <v>0.19958204429638607</v>
          </cell>
        </row>
        <row r="16">
          <cell r="EO16">
            <v>0.1755154138371442</v>
          </cell>
        </row>
        <row r="17">
          <cell r="EO17">
            <v>0.12986705515764191</v>
          </cell>
        </row>
        <row r="18">
          <cell r="EO18">
            <v>0.21503827515199292</v>
          </cell>
        </row>
        <row r="19">
          <cell r="EO19">
            <v>0.13559821793800739</v>
          </cell>
        </row>
        <row r="20">
          <cell r="EO20">
            <v>0.10044915888167034</v>
          </cell>
        </row>
        <row r="21">
          <cell r="EO21">
            <v>0.13149835417727571</v>
          </cell>
        </row>
        <row r="22">
          <cell r="EO22">
            <v>0.17436068951104269</v>
          </cell>
        </row>
        <row r="23">
          <cell r="EO23">
            <v>0.12877237037015907</v>
          </cell>
        </row>
        <row r="24">
          <cell r="EO24">
            <v>0.30652470726100278</v>
          </cell>
        </row>
        <row r="25">
          <cell r="EO25">
            <v>0.3177357726907431</v>
          </cell>
        </row>
        <row r="26">
          <cell r="EO26">
            <v>0.33087366274962204</v>
          </cell>
        </row>
        <row r="27">
          <cell r="EO27">
            <v>0.31026878462228996</v>
          </cell>
        </row>
        <row r="28">
          <cell r="EO28">
            <v>0.20291027316720059</v>
          </cell>
        </row>
      </sheetData>
      <sheetData sheetId="21">
        <row r="11">
          <cell r="BK11">
            <v>8.4377501571700084E-2</v>
          </cell>
        </row>
        <row r="12">
          <cell r="BK12">
            <v>8.1562425949477713E-2</v>
          </cell>
        </row>
        <row r="13">
          <cell r="BK13">
            <v>6.9583824826855573E-2</v>
          </cell>
        </row>
        <row r="14">
          <cell r="BK14">
            <v>7.8077761379060362E-2</v>
          </cell>
        </row>
        <row r="15">
          <cell r="BK15">
            <v>0.10186067727857025</v>
          </cell>
        </row>
        <row r="16">
          <cell r="BK16">
            <v>0.10059981110162095</v>
          </cell>
        </row>
        <row r="17">
          <cell r="BK17">
            <v>0.10671082130397555</v>
          </cell>
        </row>
        <row r="18">
          <cell r="BK18">
            <v>0.1018132398933566</v>
          </cell>
        </row>
        <row r="19">
          <cell r="BK19">
            <v>7.1905912552083326E-2</v>
          </cell>
        </row>
        <row r="20">
          <cell r="BK20">
            <v>0.10233037510583311</v>
          </cell>
        </row>
        <row r="21">
          <cell r="BK21">
            <v>0.11249929133734425</v>
          </cell>
        </row>
        <row r="22">
          <cell r="BK22">
            <v>8.8360606247368037E-2</v>
          </cell>
        </row>
        <row r="23">
          <cell r="BK23">
            <v>0.11459721047781091</v>
          </cell>
        </row>
        <row r="24">
          <cell r="BK24">
            <v>0.10958527531446068</v>
          </cell>
        </row>
        <row r="25">
          <cell r="BK25">
            <v>0.10847421658091413</v>
          </cell>
        </row>
        <row r="26">
          <cell r="BK26">
            <v>9.175048784877643E-2</v>
          </cell>
        </row>
        <row r="27">
          <cell r="BK27">
            <v>0.1072819265048621</v>
          </cell>
        </row>
        <row r="28">
          <cell r="BK28">
            <v>0.10042020459197987</v>
          </cell>
        </row>
        <row r="29">
          <cell r="BK29">
            <v>9.4473478778951042E-2</v>
          </cell>
        </row>
        <row r="30">
          <cell r="BK30">
            <v>9.3720899406864802E-2</v>
          </cell>
        </row>
      </sheetData>
      <sheetData sheetId="22">
        <row r="11">
          <cell r="AT11">
            <v>0.13226472481464299</v>
          </cell>
        </row>
        <row r="12">
          <cell r="AT12">
            <v>0.1172552419374376</v>
          </cell>
        </row>
        <row r="13">
          <cell r="AT13">
            <v>0.14715030782501737</v>
          </cell>
        </row>
        <row r="14">
          <cell r="AT14">
            <v>0.20740024116934613</v>
          </cell>
        </row>
        <row r="15">
          <cell r="AT15">
            <v>0.1652705936998454</v>
          </cell>
        </row>
        <row r="16">
          <cell r="AT16">
            <v>0.14679613307493944</v>
          </cell>
        </row>
        <row r="17">
          <cell r="AT17">
            <v>0.1255717706822079</v>
          </cell>
        </row>
        <row r="18">
          <cell r="AT18">
            <v>0.15224038552698174</v>
          </cell>
        </row>
        <row r="19">
          <cell r="AT19">
            <v>0.11469972522622145</v>
          </cell>
        </row>
        <row r="20">
          <cell r="AT20">
            <v>0.31627074106034619</v>
          </cell>
        </row>
        <row r="21">
          <cell r="AT21">
            <v>0.12771632803490582</v>
          </cell>
        </row>
        <row r="22">
          <cell r="AT22">
            <v>0.1180294713910114</v>
          </cell>
        </row>
        <row r="23">
          <cell r="AT23">
            <v>0.16522765904146999</v>
          </cell>
        </row>
        <row r="24">
          <cell r="AT24">
            <v>0.32636579875921784</v>
          </cell>
        </row>
        <row r="25">
          <cell r="AT25">
            <v>9.7638635924054751E-2</v>
          </cell>
        </row>
        <row r="26">
          <cell r="AT26">
            <v>0.31756584946156047</v>
          </cell>
        </row>
        <row r="27">
          <cell r="AT27">
            <v>0.24459776242256989</v>
          </cell>
        </row>
        <row r="28">
          <cell r="AT28">
            <v>0.25922299714669744</v>
          </cell>
        </row>
        <row r="29">
          <cell r="AT29">
            <v>0.34388417959882994</v>
          </cell>
        </row>
        <row r="30">
          <cell r="AT30">
            <v>0.20319479986867275</v>
          </cell>
        </row>
      </sheetData>
      <sheetData sheetId="23">
        <row r="7">
          <cell r="R7">
            <v>0.35797176385578644</v>
          </cell>
        </row>
        <row r="8">
          <cell r="R8">
            <v>0.38215139383449259</v>
          </cell>
        </row>
        <row r="9">
          <cell r="R9">
            <v>0.32231264871833504</v>
          </cell>
        </row>
        <row r="10">
          <cell r="R10">
            <v>0.24795649100066153</v>
          </cell>
        </row>
        <row r="11">
          <cell r="R11">
            <v>0.38960313711918937</v>
          </cell>
        </row>
        <row r="12">
          <cell r="R12">
            <v>0.3121269787296807</v>
          </cell>
        </row>
        <row r="13">
          <cell r="R13">
            <v>0.27123084513978152</v>
          </cell>
        </row>
        <row r="14">
          <cell r="R14">
            <v>0.28252779249167437</v>
          </cell>
        </row>
        <row r="15">
          <cell r="R15">
            <v>0.30946672024455457</v>
          </cell>
        </row>
        <row r="16">
          <cell r="R16">
            <v>0</v>
          </cell>
        </row>
        <row r="17">
          <cell r="R17">
            <v>0.34638065060404344</v>
          </cell>
        </row>
        <row r="18">
          <cell r="R18">
            <v>0.37415000621387662</v>
          </cell>
        </row>
        <row r="19">
          <cell r="R19">
            <v>0.23115536197821474</v>
          </cell>
        </row>
        <row r="20">
          <cell r="R20">
            <v>0</v>
          </cell>
        </row>
        <row r="21">
          <cell r="R21">
            <v>0.2601782474917459</v>
          </cell>
        </row>
        <row r="22">
          <cell r="R22">
            <v>0</v>
          </cell>
        </row>
        <row r="23">
          <cell r="R23">
            <v>0</v>
          </cell>
        </row>
        <row r="24">
          <cell r="R24">
            <v>0</v>
          </cell>
        </row>
        <row r="25">
          <cell r="R25">
            <v>0</v>
          </cell>
        </row>
        <row r="26">
          <cell r="R26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tabSelected="1" workbookViewId="0">
      <selection activeCell="G43" sqref="G43"/>
    </sheetView>
  </sheetViews>
  <sheetFormatPr defaultRowHeight="15" x14ac:dyDescent="0.25"/>
  <sheetData>
    <row r="1" spans="1:29" x14ac:dyDescent="0.25">
      <c r="A1" s="1"/>
      <c r="B1" s="1"/>
      <c r="C1" s="2"/>
      <c r="D1" s="2"/>
      <c r="E1" s="2"/>
      <c r="F1" s="2"/>
      <c r="G1" s="2"/>
      <c r="H1" s="3"/>
      <c r="I1" s="3"/>
      <c r="J1" s="2"/>
      <c r="K1" s="4"/>
      <c r="L1" s="4"/>
      <c r="M1" s="2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/>
      <c r="AC1" s="4"/>
    </row>
    <row r="2" spans="1:29" x14ac:dyDescent="0.25">
      <c r="A2" s="1"/>
      <c r="B2" s="1"/>
      <c r="C2" s="2"/>
      <c r="D2" s="2"/>
      <c r="E2" s="2"/>
      <c r="F2" s="2"/>
      <c r="G2" s="2"/>
      <c r="H2" s="3"/>
      <c r="I2" s="3"/>
      <c r="J2" s="2"/>
      <c r="K2" s="4"/>
      <c r="L2" s="4"/>
      <c r="M2" s="2"/>
      <c r="N2" s="4"/>
      <c r="O2" s="4"/>
      <c r="P2" s="4"/>
      <c r="Q2" s="4"/>
      <c r="R2" s="6"/>
      <c r="S2" s="6" t="s">
        <v>0</v>
      </c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x14ac:dyDescent="0.25">
      <c r="A3" s="1"/>
      <c r="B3" s="1"/>
      <c r="C3" s="2"/>
      <c r="D3" s="2"/>
      <c r="E3" s="2"/>
      <c r="F3" s="2"/>
      <c r="G3" s="2"/>
      <c r="H3" s="3"/>
      <c r="I3" s="3"/>
      <c r="J3" s="2"/>
      <c r="K3" s="4"/>
      <c r="L3" s="4"/>
      <c r="M3" s="2"/>
      <c r="N3" s="4"/>
      <c r="O3" s="4"/>
      <c r="P3" s="4"/>
      <c r="Q3" s="4"/>
      <c r="R3" s="6" t="s">
        <v>1</v>
      </c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ht="18.75" x14ac:dyDescent="0.3">
      <c r="A4" s="1"/>
      <c r="B4" s="1"/>
      <c r="C4" s="2"/>
      <c r="D4" s="2"/>
      <c r="E4" s="2"/>
      <c r="F4" s="2"/>
      <c r="G4" s="2"/>
      <c r="H4" s="3"/>
      <c r="I4" s="3"/>
      <c r="J4" s="7"/>
      <c r="K4" s="8"/>
      <c r="L4" s="8"/>
      <c r="M4" s="7"/>
      <c r="N4" s="8"/>
      <c r="O4" s="8"/>
      <c r="P4" s="8"/>
      <c r="Q4" s="8"/>
      <c r="R4" s="6" t="s">
        <v>2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ht="18.75" x14ac:dyDescent="0.3">
      <c r="A5" s="1"/>
      <c r="B5" s="1"/>
      <c r="C5" s="2"/>
      <c r="D5" s="2"/>
      <c r="E5" s="2"/>
      <c r="F5" s="2"/>
      <c r="G5" s="2"/>
      <c r="H5" s="3"/>
      <c r="I5" s="3"/>
      <c r="J5" s="7"/>
      <c r="K5" s="8"/>
      <c r="L5" s="8"/>
      <c r="M5" s="7"/>
      <c r="N5" s="8"/>
      <c r="O5" s="8"/>
      <c r="P5" s="8"/>
      <c r="Q5" s="8"/>
      <c r="R5" s="8"/>
      <c r="S5" s="8"/>
      <c r="T5" s="8"/>
      <c r="U5" s="8"/>
      <c r="V5" s="6"/>
      <c r="W5" s="6"/>
      <c r="X5" s="6"/>
      <c r="Y5" s="6"/>
      <c r="Z5" s="6"/>
      <c r="AA5" s="6"/>
      <c r="AB5" s="6"/>
      <c r="AC5" s="6"/>
    </row>
    <row r="6" spans="1:29" ht="19.5" x14ac:dyDescent="0.3">
      <c r="A6" s="1"/>
      <c r="B6" s="1"/>
      <c r="C6" s="2"/>
      <c r="D6" s="2"/>
      <c r="E6" s="2"/>
      <c r="F6" s="1"/>
      <c r="G6" s="2"/>
      <c r="H6" s="3"/>
      <c r="I6" s="3"/>
      <c r="J6" s="7"/>
      <c r="K6" s="9"/>
      <c r="L6" s="9"/>
      <c r="M6" s="10" t="s">
        <v>3</v>
      </c>
      <c r="N6" s="9"/>
      <c r="O6" s="7"/>
      <c r="P6" s="9"/>
      <c r="Q6" s="7"/>
      <c r="R6" s="9"/>
      <c r="S6" s="7"/>
      <c r="T6" s="9"/>
      <c r="U6" s="7"/>
      <c r="V6" s="9"/>
      <c r="W6" s="7"/>
      <c r="X6" s="7"/>
      <c r="Y6" s="9"/>
      <c r="Z6" s="7"/>
      <c r="AA6" s="9"/>
      <c r="AB6" s="7"/>
      <c r="AC6" s="9"/>
    </row>
    <row r="7" spans="1:29" x14ac:dyDescent="0.25">
      <c r="A7" s="1"/>
      <c r="B7" s="1"/>
      <c r="C7" s="2"/>
      <c r="D7" s="2"/>
      <c r="E7" s="2"/>
      <c r="F7" s="2"/>
      <c r="G7" s="2"/>
      <c r="H7" s="3"/>
      <c r="I7" s="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4" t="s">
        <v>4</v>
      </c>
      <c r="AC7" s="4"/>
    </row>
    <row r="8" spans="1:29" x14ac:dyDescent="0.25">
      <c r="A8" s="11"/>
      <c r="B8" s="12"/>
      <c r="C8" s="13"/>
      <c r="D8" s="13"/>
      <c r="E8" s="13"/>
      <c r="F8" s="13"/>
      <c r="G8" s="14"/>
      <c r="H8" s="15"/>
      <c r="I8" s="15"/>
      <c r="J8" s="16"/>
      <c r="K8" s="17" t="s">
        <v>5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9"/>
      <c r="AB8" s="20"/>
      <c r="AC8" s="21"/>
    </row>
    <row r="9" spans="1:29" ht="347.25" x14ac:dyDescent="0.25">
      <c r="A9" s="22" t="s">
        <v>6</v>
      </c>
      <c r="B9" s="23"/>
      <c r="C9" s="22" t="s">
        <v>7</v>
      </c>
      <c r="D9" s="22"/>
      <c r="E9" s="22"/>
      <c r="F9" s="24" t="s">
        <v>8</v>
      </c>
      <c r="G9" s="25" t="s">
        <v>9</v>
      </c>
      <c r="H9" s="26"/>
      <c r="I9" s="26"/>
      <c r="J9" s="27" t="s">
        <v>10</v>
      </c>
      <c r="K9" s="27" t="s">
        <v>11</v>
      </c>
      <c r="L9" s="28" t="s">
        <v>12</v>
      </c>
      <c r="M9" s="28" t="s">
        <v>13</v>
      </c>
      <c r="N9" s="28" t="s">
        <v>14</v>
      </c>
      <c r="O9" s="28" t="s">
        <v>15</v>
      </c>
      <c r="P9" s="28" t="s">
        <v>16</v>
      </c>
      <c r="Q9" s="28" t="s">
        <v>17</v>
      </c>
      <c r="R9" s="28" t="s">
        <v>18</v>
      </c>
      <c r="S9" s="28" t="s">
        <v>19</v>
      </c>
      <c r="T9" s="28" t="s">
        <v>20</v>
      </c>
      <c r="U9" s="28" t="s">
        <v>21</v>
      </c>
      <c r="V9" s="28" t="s">
        <v>22</v>
      </c>
      <c r="W9" s="28" t="s">
        <v>23</v>
      </c>
      <c r="X9" s="28" t="s">
        <v>24</v>
      </c>
      <c r="Y9" s="28" t="s">
        <v>25</v>
      </c>
      <c r="Z9" s="28" t="s">
        <v>26</v>
      </c>
      <c r="AA9" s="28" t="s">
        <v>27</v>
      </c>
      <c r="AB9" s="29" t="s">
        <v>28</v>
      </c>
      <c r="AC9" s="30" t="s">
        <v>29</v>
      </c>
    </row>
    <row r="10" spans="1:29" x14ac:dyDescent="0.25">
      <c r="A10" s="31">
        <v>1</v>
      </c>
      <c r="B10" s="32"/>
      <c r="C10" s="33" t="s">
        <v>30</v>
      </c>
      <c r="D10" s="33"/>
      <c r="E10" s="33"/>
      <c r="F10" s="34">
        <f>G10-P10-Q10-AA10</f>
        <v>1.7694194463950923</v>
      </c>
      <c r="G10" s="35">
        <f>SUM(L10:AA10)</f>
        <v>2.3839286523107655</v>
      </c>
      <c r="H10" s="36">
        <v>1.863</v>
      </c>
      <c r="I10" s="37">
        <f>H10-G10</f>
        <v>-0.52092865231076546</v>
      </c>
      <c r="J10" s="38">
        <f>F10-M10-N10-Z10</f>
        <v>1.2679605305790083</v>
      </c>
      <c r="K10" s="38">
        <f>J10+M10</f>
        <v>1.4202122133168631</v>
      </c>
      <c r="L10" s="39">
        <f>'[1]приб. прибуд тер.'!AQ9+[1]покос!Y8</f>
        <v>0.20589397468119</v>
      </c>
      <c r="M10" s="40">
        <f>[1]сх.кл.!BM9</f>
        <v>0.15225168273785475</v>
      </c>
      <c r="N10" s="41">
        <f>[1]ТПВ!Q9</f>
        <v>0.2169425082635863</v>
      </c>
      <c r="O10" s="41">
        <f>[1]приб.підв!AH9</f>
        <v>1.71145726272719E-3</v>
      </c>
      <c r="P10" s="41">
        <f>'[1]ТО ліф'!U8</f>
        <v>0.25653744205988682</v>
      </c>
      <c r="Q10" s="41"/>
      <c r="R10" s="41">
        <f>[1]аварій.!O6+'[1]ТО ЦОп'!DT8+'[1]ТО ХВП'!CU9+'[1]ТО ГВП'!BX14</f>
        <v>0.44165882580944399</v>
      </c>
      <c r="S10" s="41">
        <f>[1]дерат!N8</f>
        <v>1.8679291077325601E-2</v>
      </c>
      <c r="T10" s="41">
        <f>[1]дезинс!Q6</f>
        <v>0</v>
      </c>
      <c r="U10" s="41">
        <f>[1]ДимВК!V7</f>
        <v>0.10717009478825258</v>
      </c>
      <c r="V10" s="41">
        <f>'[1]ТО електро'!BK11</f>
        <v>8.4377501571700084E-2</v>
      </c>
      <c r="W10" s="41">
        <f>'[1]ПР констр. ел'!EO9+'[1]ПР ЦОп'!CD12+'[1]ПР ХВ'!CX8+'[1]ПР ГВ'!DC13</f>
        <v>0.28092822552201135</v>
      </c>
      <c r="X10" s="41">
        <f>[1]приб.сніг!BK9</f>
        <v>0.12754115986635761</v>
      </c>
      <c r="Y10" s="41"/>
      <c r="Z10" s="41">
        <f>[1]Освітл!AT11</f>
        <v>0.13226472481464299</v>
      </c>
      <c r="AA10" s="42">
        <f>'[1]Елен. ліфт'!R7</f>
        <v>0.35797176385578644</v>
      </c>
      <c r="AB10" s="43">
        <v>1.4730000000000001</v>
      </c>
      <c r="AC10" s="44">
        <f>G10/AB10</f>
        <v>1.6184172792333777</v>
      </c>
    </row>
    <row r="11" spans="1:29" x14ac:dyDescent="0.25">
      <c r="A11" s="31">
        <f>A10+1</f>
        <v>2</v>
      </c>
      <c r="B11" s="32"/>
      <c r="C11" s="33" t="s">
        <v>31</v>
      </c>
      <c r="D11" s="33"/>
      <c r="E11" s="33"/>
      <c r="F11" s="34">
        <f>G11-P11-Q11-AA11</f>
        <v>1.7291491594874913</v>
      </c>
      <c r="G11" s="35">
        <f>SUM(L11:AA11)</f>
        <v>2.3832778440358235</v>
      </c>
      <c r="H11" s="36">
        <v>2.863</v>
      </c>
      <c r="I11" s="37">
        <f>H11-G11</f>
        <v>0.47972215596417644</v>
      </c>
      <c r="J11" s="38">
        <f>F11-M11-N11-Z11</f>
        <v>1.2872457853916106</v>
      </c>
      <c r="K11" s="38">
        <f>J11+M11</f>
        <v>1.4342561648036567</v>
      </c>
      <c r="L11" s="39">
        <f>'[1]приб. прибуд тер.'!AQ10+[1]покос!Y9</f>
        <v>0.24107725371678021</v>
      </c>
      <c r="M11" s="40">
        <f>[1]сх.кл.!BM10</f>
        <v>0.14701037941204601</v>
      </c>
      <c r="N11" s="41">
        <f>[1]ТПВ!Q10</f>
        <v>0.17763775274639698</v>
      </c>
      <c r="O11" s="41">
        <f>[1]приб.підв!AH10</f>
        <v>1.4839319850228319E-3</v>
      </c>
      <c r="P11" s="41">
        <f>'[1]ТО ліф'!U9</f>
        <v>0.2719772907138398</v>
      </c>
      <c r="Q11" s="41">
        <f>[1]дисп.!K9</f>
        <v>0</v>
      </c>
      <c r="R11" s="41">
        <f>[1]аварій.!O7+'[1]ТО ЦОп'!DT9+'[1]ТО ХВП'!CU10+'[1]ТО ГВП'!BX15</f>
        <v>0.39665603937250959</v>
      </c>
      <c r="S11" s="41">
        <f>[1]дерат!N9</f>
        <v>1.6196020836082951E-2</v>
      </c>
      <c r="T11" s="41">
        <f>[1]дезинс!Q7</f>
        <v>0</v>
      </c>
      <c r="U11" s="41">
        <f>[1]ДимВК!V8</f>
        <v>0.11000961459227608</v>
      </c>
      <c r="V11" s="41">
        <f>'[1]ТО електро'!BK12</f>
        <v>8.1562425949477713E-2</v>
      </c>
      <c r="W11" s="41">
        <f>'[1]ПР констр. ел'!EO10+'[1]ПР ЦОп'!CD13+'[1]ПР ХВ'!CX9+'[1]ПР ГВ'!DC14</f>
        <v>0.27898210953660951</v>
      </c>
      <c r="X11" s="41">
        <f>[1]приб.сніг!BK10</f>
        <v>0.16127838940285175</v>
      </c>
      <c r="Y11" s="41"/>
      <c r="Z11" s="41">
        <f>[1]Освітл!AT12</f>
        <v>0.1172552419374376</v>
      </c>
      <c r="AA11" s="42">
        <f>'[1]Елен. ліфт'!R8</f>
        <v>0.38215139383449259</v>
      </c>
      <c r="AB11" s="43">
        <v>1.4730000000000001</v>
      </c>
      <c r="AC11" s="44">
        <f>G11/AB11</f>
        <v>1.6179754541994729</v>
      </c>
    </row>
    <row r="12" spans="1:29" x14ac:dyDescent="0.25">
      <c r="A12" s="31">
        <f>A11+1</f>
        <v>3</v>
      </c>
      <c r="B12" s="32"/>
      <c r="C12" s="33" t="s">
        <v>32</v>
      </c>
      <c r="D12" s="33"/>
      <c r="E12" s="33"/>
      <c r="F12" s="34">
        <f>G12-P12-Q12-AA12</f>
        <v>1.6529238206751236</v>
      </c>
      <c r="G12" s="35">
        <f>SUM(L12:AA12)</f>
        <v>2.2159436308984768</v>
      </c>
      <c r="H12" s="36">
        <v>3.863</v>
      </c>
      <c r="I12" s="37">
        <f>H12-G12</f>
        <v>1.6470563691015232</v>
      </c>
      <c r="J12" s="38">
        <f>F12-M12-N12-Z12</f>
        <v>1.2029307003089684</v>
      </c>
      <c r="K12" s="38">
        <f>J12+M12</f>
        <v>1.3290918857702376</v>
      </c>
      <c r="L12" s="39">
        <f>'[1]приб. прибуд тер.'!AQ11+[1]покос!Y10</f>
        <v>0.25110358178017328</v>
      </c>
      <c r="M12" s="40">
        <f>[1]сх.кл.!BM11</f>
        <v>0.12616118546126912</v>
      </c>
      <c r="N12" s="41">
        <f>[1]ТПВ!Q11</f>
        <v>0.17668162707986867</v>
      </c>
      <c r="O12" s="41">
        <f>[1]приб.підв!AH11</f>
        <v>1.5904775798392752E-3</v>
      </c>
      <c r="P12" s="41">
        <f>'[1]ТО ліф'!U10</f>
        <v>0.2407071615050182</v>
      </c>
      <c r="Q12" s="41">
        <f>[1]дисп.!K10</f>
        <v>0</v>
      </c>
      <c r="R12" s="41">
        <f>[1]аварій.!O8+'[1]ТО ЦОп'!DT10+'[1]ТО ХВП'!CU11+'[1]ТО ГВП'!BX16</f>
        <v>0.3057646465754687</v>
      </c>
      <c r="S12" s="41">
        <f>[1]дерат!N10</f>
        <v>1.7358887255202161E-2</v>
      </c>
      <c r="T12" s="41">
        <f>[1]дезинс!Q8</f>
        <v>0</v>
      </c>
      <c r="U12" s="41">
        <f>[1]ДимВК!V9</f>
        <v>9.9857892442255902E-2</v>
      </c>
      <c r="V12" s="41">
        <f>'[1]ТО електро'!BK13</f>
        <v>6.9583824826855573E-2</v>
      </c>
      <c r="W12" s="41">
        <f>'[1]ПР констр. ел'!EO11+'[1]ПР ЦОп'!CD14+'[1]ПР ХВ'!CX10+'[1]ПР ГВ'!DC15</f>
        <v>0.2598964303317059</v>
      </c>
      <c r="X12" s="41">
        <f>[1]приб.сніг!BK11</f>
        <v>0.1977749595174674</v>
      </c>
      <c r="Y12" s="41"/>
      <c r="Z12" s="41">
        <f>[1]Освітл!AT13</f>
        <v>0.14715030782501737</v>
      </c>
      <c r="AA12" s="42">
        <f>'[1]Елен. ліфт'!R9</f>
        <v>0.32231264871833504</v>
      </c>
      <c r="AB12" s="43">
        <v>1.4730000000000001</v>
      </c>
      <c r="AC12" s="44">
        <f>G12/AB12</f>
        <v>1.5043744948394275</v>
      </c>
    </row>
    <row r="13" spans="1:29" x14ac:dyDescent="0.25">
      <c r="A13" s="31">
        <f>A12+1</f>
        <v>4</v>
      </c>
      <c r="B13" s="32"/>
      <c r="C13" s="46" t="s">
        <v>33</v>
      </c>
      <c r="D13" s="46"/>
      <c r="E13" s="46"/>
      <c r="F13" s="34">
        <f>G13-P13-Q13-AA13</f>
        <v>1.8373738695479893</v>
      </c>
      <c r="G13" s="35">
        <f>SUM(L13:AA13)</f>
        <v>2.3230360071586347</v>
      </c>
      <c r="H13" s="36">
        <v>4.8630000000000004</v>
      </c>
      <c r="I13" s="37">
        <f>H13-G13</f>
        <v>2.5399639928413658</v>
      </c>
      <c r="J13" s="38">
        <f>F13-M13-N13-Z13</f>
        <v>1.3157275384794436</v>
      </c>
      <c r="K13" s="38">
        <f>J13+M13</f>
        <v>1.430085657456057</v>
      </c>
      <c r="L13" s="39">
        <f>'[1]приб. прибуд тер.'!AQ12+[1]покос!Y11</f>
        <v>0.21618554254264047</v>
      </c>
      <c r="M13" s="40">
        <f>[1]сх.кл.!BM12</f>
        <v>0.11435811897661342</v>
      </c>
      <c r="N13" s="41">
        <f>[1]ТПВ!Q12</f>
        <v>0.19988797092258623</v>
      </c>
      <c r="O13" s="41">
        <f>[1]приб.підв!AH12</f>
        <v>1.8003971966180188E-3</v>
      </c>
      <c r="P13" s="41">
        <f>'[1]ТО ліф'!U11</f>
        <v>0.23770564660998375</v>
      </c>
      <c r="Q13" s="41">
        <f>[1]дисп.!K11</f>
        <v>0</v>
      </c>
      <c r="R13" s="41">
        <f>[1]аварій.!O9+'[1]ТО ЦОп'!DT11+'[1]ТО ХВП'!CU12+'[1]ТО ГВП'!BX17</f>
        <v>0.45855498764162794</v>
      </c>
      <c r="S13" s="41">
        <f>[1]дерат!N11</f>
        <v>1.9650004719860607E-2</v>
      </c>
      <c r="T13" s="41">
        <f>[1]дезинс!Q9</f>
        <v>0</v>
      </c>
      <c r="U13" s="41">
        <f>[1]ДимВК!V10</f>
        <v>0.10960508017210532</v>
      </c>
      <c r="V13" s="41">
        <f>'[1]ТО електро'!BK14</f>
        <v>7.8077761379060362E-2</v>
      </c>
      <c r="W13" s="41">
        <f>'[1]ПР констр. ел'!EO12+'[1]ПР ЦОп'!CD15+'[1]ПР ХВ'!CX11+'[1]ПР ГВ'!DC16</f>
        <v>0.33392792894945617</v>
      </c>
      <c r="X13" s="41">
        <f>[1]приб.сніг!BK12</f>
        <v>9.7925835878074699E-2</v>
      </c>
      <c r="Y13" s="41"/>
      <c r="Z13" s="41">
        <f>[1]Освітл!AT14</f>
        <v>0.20740024116934613</v>
      </c>
      <c r="AA13" s="42">
        <f>'[1]Елен. ліфт'!R10</f>
        <v>0.24795649100066153</v>
      </c>
      <c r="AB13" s="43">
        <v>1.4730000000000001</v>
      </c>
      <c r="AC13" s="44">
        <f>G13/AB13</f>
        <v>1.5770780768218835</v>
      </c>
    </row>
    <row r="14" spans="1:29" x14ac:dyDescent="0.25">
      <c r="A14" s="31">
        <f>A13+1</f>
        <v>5</v>
      </c>
      <c r="B14" s="32"/>
      <c r="C14" s="46" t="s">
        <v>34</v>
      </c>
      <c r="D14" s="46"/>
      <c r="E14" s="46"/>
      <c r="F14" s="34">
        <f>G14-P14-Q14-AA14</f>
        <v>2.0927567731714958</v>
      </c>
      <c r="G14" s="35">
        <f>SUM(L14:AA14)</f>
        <v>2.6465469160147741</v>
      </c>
      <c r="H14" s="36">
        <v>5.8630000000000004</v>
      </c>
      <c r="I14" s="37">
        <f>H14-G14</f>
        <v>3.2164530839852263</v>
      </c>
      <c r="J14" s="38">
        <f>F14-M14-N14-Z14</f>
        <v>1.470507095804908</v>
      </c>
      <c r="K14" s="38">
        <f>J14+M14</f>
        <v>1.6524653749337983</v>
      </c>
      <c r="L14" s="39">
        <f>'[1]приб. прибуд тер.'!AQ13+[1]покос!Y12</f>
        <v>0.26320036794279178</v>
      </c>
      <c r="M14" s="40">
        <f>[1]сх.кл.!BM13</f>
        <v>0.18195827912889026</v>
      </c>
      <c r="N14" s="41">
        <f>[1]ТПВ!Q13</f>
        <v>0.27502080453785205</v>
      </c>
      <c r="O14" s="41">
        <f>[1]приб.підв!AH13</f>
        <v>2.0408007599365015E-3</v>
      </c>
      <c r="P14" s="41">
        <f>'[1]ТО ліф'!U12</f>
        <v>0.14281174766469565</v>
      </c>
      <c r="Q14" s="41">
        <f xml:space="preserve"> '[1]ТО ліф'!Z12</f>
        <v>2.1375258059393363E-2</v>
      </c>
      <c r="R14" s="41">
        <f>[1]аварій.!O10+'[1]ТО ЦОп'!DT12+'[1]ТО ХВП'!CU13+'[1]ТО ГВП'!BX18</f>
        <v>0.4696274594078837</v>
      </c>
      <c r="S14" s="41">
        <f>[1]дерат!N12</f>
        <v>2.2273831930185763E-2</v>
      </c>
      <c r="T14" s="41">
        <f>[1]дезинс!Q10</f>
        <v>0</v>
      </c>
      <c r="U14" s="41">
        <f>[1]ДимВК!V11</f>
        <v>0.1101764450471773</v>
      </c>
      <c r="V14" s="41">
        <f>'[1]ТО електро'!BK15</f>
        <v>0.10186067727857025</v>
      </c>
      <c r="W14" s="41">
        <f>'[1]ПР констр. ел'!EO13+'[1]ПР ЦОп'!CD16+'[1]ПР ХВ'!CX12+'[1]ПР ГВ'!DC17</f>
        <v>0.32241297166281568</v>
      </c>
      <c r="X14" s="41">
        <f>[1]приб.сніг!BK13</f>
        <v>0.17891454177554678</v>
      </c>
      <c r="Y14" s="41"/>
      <c r="Z14" s="41">
        <f>[1]Освітл!AT15</f>
        <v>0.1652705936998454</v>
      </c>
      <c r="AA14" s="42">
        <f>'[1]Елен. ліфт'!R11</f>
        <v>0.38960313711918937</v>
      </c>
      <c r="AB14" s="43">
        <v>1.488</v>
      </c>
      <c r="AC14" s="44">
        <f>G14/AB14</f>
        <v>1.7785933575368105</v>
      </c>
    </row>
    <row r="15" spans="1:29" x14ac:dyDescent="0.25">
      <c r="A15" s="31">
        <f>A14+1</f>
        <v>6</v>
      </c>
      <c r="B15" s="32"/>
      <c r="C15" s="46" t="s">
        <v>35</v>
      </c>
      <c r="D15" s="46"/>
      <c r="E15" s="46"/>
      <c r="F15" s="34">
        <f>G15-P15-Q15-AA15</f>
        <v>1.8725339342344129</v>
      </c>
      <c r="G15" s="35">
        <f>SUM(L15:AA15)</f>
        <v>2.3475410542710629</v>
      </c>
      <c r="H15" s="36">
        <v>6.8630000000000004</v>
      </c>
      <c r="I15" s="37">
        <f>H15-G15</f>
        <v>4.5154589457289376</v>
      </c>
      <c r="J15" s="38">
        <f>F15-M15-N15-Z15</f>
        <v>1.3865829821516047</v>
      </c>
      <c r="K15" s="38">
        <f>J15+M15</f>
        <v>1.5332065051889192</v>
      </c>
      <c r="L15" s="39">
        <f>'[1]приб. прибуд тер.'!AQ14+[1]покос!Y13</f>
        <v>0.2340739999144604</v>
      </c>
      <c r="M15" s="40">
        <f>[1]сх.кл.!BM14</f>
        <v>0.14662352303731457</v>
      </c>
      <c r="N15" s="41">
        <f>[1]ТПВ!Q14</f>
        <v>0.19253129597055438</v>
      </c>
      <c r="O15" s="41">
        <f>[1]приб.підв!AH14</f>
        <v>2.5785134471591879E-3</v>
      </c>
      <c r="P15" s="41">
        <f>'[1]ТО ліф'!U13</f>
        <v>0.14167502195033954</v>
      </c>
      <c r="Q15" s="41">
        <f>'[1]ТО ліф'!Z13</f>
        <v>2.1205119356629509E-2</v>
      </c>
      <c r="R15" s="41">
        <f>[1]аварій.!O11+'[1]ТО ЦОп'!DT13+'[1]ТО ХВП'!CU14+'[1]ТО ГВП'!BX19</f>
        <v>0.47459370581913157</v>
      </c>
      <c r="S15" s="41">
        <f>[1]дерат!N13</f>
        <v>2.8142568485487379E-2</v>
      </c>
      <c r="T15" s="41">
        <f>[1]дезинс!Q11</f>
        <v>0</v>
      </c>
      <c r="U15" s="41">
        <f>[1]ДимВК!V12</f>
        <v>0.11405163505140363</v>
      </c>
      <c r="V15" s="41">
        <f>'[1]ТО електро'!BK16</f>
        <v>0.10059981110162095</v>
      </c>
      <c r="W15" s="41">
        <f>'[1]ПР констр. ел'!EO14+'[1]ПР ЦОп'!CD17+'[1]ПР ХВ'!CX13+'[1]ПР ГВ'!DC18</f>
        <v>0.33339490105412156</v>
      </c>
      <c r="X15" s="41">
        <f>[1]приб.сніг!BK14</f>
        <v>9.9147847278220569E-2</v>
      </c>
      <c r="Y15" s="41"/>
      <c r="Z15" s="41">
        <f>[1]Освітл!AT16</f>
        <v>0.14679613307493944</v>
      </c>
      <c r="AA15" s="42">
        <f>'[1]Елен. ліфт'!R12</f>
        <v>0.3121269787296807</v>
      </c>
      <c r="AB15" s="43">
        <v>1.488</v>
      </c>
      <c r="AC15" s="44">
        <f>G15/AB15</f>
        <v>1.5776485579778647</v>
      </c>
    </row>
    <row r="16" spans="1:29" x14ac:dyDescent="0.25">
      <c r="A16" s="31">
        <f>A15+1</f>
        <v>7</v>
      </c>
      <c r="B16" s="32"/>
      <c r="C16" s="46" t="s">
        <v>36</v>
      </c>
      <c r="D16" s="46"/>
      <c r="E16" s="46"/>
      <c r="F16" s="34">
        <f>G16-P16-Q16-AA16</f>
        <v>2.0121365942315785</v>
      </c>
      <c r="G16" s="35">
        <f>SUM(L16:AA16)</f>
        <v>2.6586994098316068</v>
      </c>
      <c r="H16" s="36">
        <v>7.8630000000000004</v>
      </c>
      <c r="I16" s="37">
        <f>H16-G16</f>
        <v>5.2043005901683941</v>
      </c>
      <c r="J16" s="38">
        <f>F16-M16-N16-Z16</f>
        <v>1.5089762106628533</v>
      </c>
      <c r="K16" s="38">
        <f>J16+M16</f>
        <v>1.6892288409342426</v>
      </c>
      <c r="L16" s="39">
        <f>'[1]приб. прибуд тер.'!AQ15+[1]покос!Y14</f>
        <v>0.23504484129399728</v>
      </c>
      <c r="M16" s="41">
        <f>[1]сх.кл.!BM15</f>
        <v>0.18025263027138944</v>
      </c>
      <c r="N16" s="41">
        <f>[1]ТПВ!Q15</f>
        <v>0.19733598261512794</v>
      </c>
      <c r="O16" s="41">
        <f>[1]приб.підв!AH15</f>
        <v>2.0309190300424091E-3</v>
      </c>
      <c r="P16" s="41">
        <f>'[1]ТО ліф'!U14</f>
        <v>0.37533197046024713</v>
      </c>
      <c r="Q16" s="41">
        <f>[1]дисп.!K14</f>
        <v>0</v>
      </c>
      <c r="R16" s="41">
        <f>[1]аварій.!O12+'[1]ТО ЦОп'!DT14+'[1]ТО ХВП'!CU15+'[1]ТО ГВП'!BX20</f>
        <v>0.48525645635953812</v>
      </c>
      <c r="S16" s="41">
        <f>[1]дерат!N14</f>
        <v>2.2165980152020339E-2</v>
      </c>
      <c r="T16" s="41">
        <f>[1]дезинс!Q12</f>
        <v>0</v>
      </c>
      <c r="U16" s="41">
        <f>[1]ДимВК!V13</f>
        <v>0.11725148689685767</v>
      </c>
      <c r="V16" s="41">
        <f>'[1]ТО електро'!BK17</f>
        <v>0.10671082130397555</v>
      </c>
      <c r="W16" s="41">
        <f>'[1]ПР констр. ел'!EO15+'[1]ПР ЦОп'!CD18+'[1]ПР ХВ'!CX14+'[1]ПР ГВ'!DC19</f>
        <v>0.40409845291918378</v>
      </c>
      <c r="X16" s="41">
        <f>[1]приб.сніг!BK15</f>
        <v>0.1364172527072382</v>
      </c>
      <c r="Y16" s="41"/>
      <c r="Z16" s="41">
        <f>[1]Освітл!AT17</f>
        <v>0.1255717706822079</v>
      </c>
      <c r="AA16" s="42">
        <f>'[1]Елен. ліфт'!R13</f>
        <v>0.27123084513978152</v>
      </c>
      <c r="AB16" s="43">
        <v>1.4730000000000001</v>
      </c>
      <c r="AC16" s="44">
        <f>G16/AB16</f>
        <v>1.804955471711885</v>
      </c>
    </row>
    <row r="17" spans="1:29" x14ac:dyDescent="0.25">
      <c r="A17" s="31">
        <f>A16+1</f>
        <v>8</v>
      </c>
      <c r="B17" s="32"/>
      <c r="C17" s="46" t="s">
        <v>37</v>
      </c>
      <c r="D17" s="46"/>
      <c r="E17" s="46"/>
      <c r="F17" s="34">
        <f>G17-P17-Q17-AA17</f>
        <v>1.989420816462518</v>
      </c>
      <c r="G17" s="35">
        <f>SUM(L17:AA17)</f>
        <v>2.5901134893626234</v>
      </c>
      <c r="H17" s="36">
        <v>8.8629999999999995</v>
      </c>
      <c r="I17" s="37">
        <f>H17-G17</f>
        <v>6.2728865106373757</v>
      </c>
      <c r="J17" s="38">
        <f>F17-M17-N17-Z17</f>
        <v>1.3951920498028034</v>
      </c>
      <c r="K17" s="38">
        <f>J17+M17</f>
        <v>1.5832379160564056</v>
      </c>
      <c r="L17" s="39">
        <f>'[1]приб. прибуд тер.'!AQ16+[1]покос!Y15</f>
        <v>0.21580244778919386</v>
      </c>
      <c r="M17" s="41">
        <f>[1]сх.кл.!BM16</f>
        <v>0.1880458662536022</v>
      </c>
      <c r="N17" s="41">
        <f>[1]ТПВ!Q16</f>
        <v>0.25394251487913055</v>
      </c>
      <c r="O17" s="41">
        <f>[1]приб.підв!AH16</f>
        <v>2.1372177164808814E-3</v>
      </c>
      <c r="P17" s="41">
        <f>'[1]ТО ліф'!U15</f>
        <v>0.31816488040843099</v>
      </c>
      <c r="Q17" s="41">
        <f>[1]дисп.!K15</f>
        <v>0</v>
      </c>
      <c r="R17" s="41">
        <f>[1]аварій.!O13+'[1]ТО ЦОп'!DT15+'[1]ТО ХВП'!CU16+'[1]ТО ГВП'!BX21</f>
        <v>0.49096191817132151</v>
      </c>
      <c r="S17" s="41">
        <f>[1]дерат!N15</f>
        <v>2.3326151748685027E-2</v>
      </c>
      <c r="T17" s="41">
        <f>[1]дезинс!Q13</f>
        <v>0</v>
      </c>
      <c r="U17" s="41">
        <f>[1]ДимВК!V14</f>
        <v>0.11453930903529735</v>
      </c>
      <c r="V17" s="41">
        <f>'[1]ТО електро'!BK18</f>
        <v>0.1018132398933566</v>
      </c>
      <c r="W17" s="41">
        <f>'[1]ПР констр. ел'!EO16+'[1]ПР ЦОп'!CD19+'[1]ПР ХВ'!CX15+'[1]ПР ГВ'!DC20</f>
        <v>0.32326902611887964</v>
      </c>
      <c r="X17" s="41">
        <f>[1]приб.сніг!BK16</f>
        <v>0.12334273932958839</v>
      </c>
      <c r="Y17" s="41"/>
      <c r="Z17" s="41">
        <f>[1]Освітл!AT18</f>
        <v>0.15224038552698174</v>
      </c>
      <c r="AA17" s="42">
        <f>'[1]Елен. ліфт'!R14</f>
        <v>0.28252779249167437</v>
      </c>
      <c r="AB17" s="43">
        <v>1.4730000000000001</v>
      </c>
      <c r="AC17" s="44">
        <f>G17/AB17</f>
        <v>1.7583934075781555</v>
      </c>
    </row>
    <row r="18" spans="1:29" x14ac:dyDescent="0.25">
      <c r="A18" s="31">
        <f>A17+1</f>
        <v>9</v>
      </c>
      <c r="B18" s="32"/>
      <c r="C18" s="46" t="s">
        <v>38</v>
      </c>
      <c r="D18" s="46"/>
      <c r="E18" s="46"/>
      <c r="F18" s="34">
        <f>G18-P18-Q18-AA18</f>
        <v>2.0803491899718503</v>
      </c>
      <c r="G18" s="35">
        <f>SUM(L18:AA18)</f>
        <v>2.5458798131814673</v>
      </c>
      <c r="H18" s="36">
        <v>9.8629999999999995</v>
      </c>
      <c r="I18" s="37">
        <f>H18-G18</f>
        <v>7.3171201868185323</v>
      </c>
      <c r="J18" s="38">
        <f>F18-M18-N18-Z18</f>
        <v>1.6040177388893431</v>
      </c>
      <c r="K18" s="38">
        <f>J18+M18</f>
        <v>1.7036299660729157</v>
      </c>
      <c r="L18" s="39">
        <f>'[1]приб. прибуд тер.'!AQ17+[1]покос!Y16</f>
        <v>0.2218008759037659</v>
      </c>
      <c r="M18" s="41">
        <f>[1]сх.кл.!BM17</f>
        <v>9.9612227183572641E-2</v>
      </c>
      <c r="N18" s="41">
        <f>[1]ТПВ!Q17</f>
        <v>0.26201949867271301</v>
      </c>
      <c r="O18" s="41">
        <f>[1]приб.підв!AH17</f>
        <v>3.2410082854426777E-4</v>
      </c>
      <c r="P18" s="41">
        <f>'[1]ТО ліф'!U16</f>
        <v>0.1416129827196638</v>
      </c>
      <c r="Q18" s="41">
        <f>'[1]ТО ліф'!Z16</f>
        <v>1.4450920245398773E-2</v>
      </c>
      <c r="R18" s="41">
        <f>[1]аварій.!O14+'[1]ТО ЦОп'!DT16+'[1]ТО ХВП'!CU17+'[1]ТО ГВП'!BX22</f>
        <v>0.63458380595377539</v>
      </c>
      <c r="S18" s="41">
        <f>[1]дерат!N16</f>
        <v>3.5373209992599123E-3</v>
      </c>
      <c r="T18" s="41">
        <f>[1]дезинс!Q14</f>
        <v>0</v>
      </c>
      <c r="U18" s="41">
        <f>[1]ДимВК!V15</f>
        <v>0.11226829870374122</v>
      </c>
      <c r="V18" s="41">
        <f>'[1]ТО електро'!BK19</f>
        <v>7.1905912552083326E-2</v>
      </c>
      <c r="W18" s="41">
        <f>'[1]ПР констр. ел'!EO17+'[1]ПР ЦОп'!CD20+'[1]ПР ХВ'!CX16+'[1]ПР ГВ'!DC21</f>
        <v>0.42089962782507723</v>
      </c>
      <c r="X18" s="41">
        <f>[1]приб.сніг!BK17</f>
        <v>0.13869779612309568</v>
      </c>
      <c r="Y18" s="41"/>
      <c r="Z18" s="41">
        <f>[1]Освітл!AT19</f>
        <v>0.11469972522622145</v>
      </c>
      <c r="AA18" s="42">
        <f>'[1]Елен. ліфт'!R15</f>
        <v>0.30946672024455457</v>
      </c>
      <c r="AB18" s="43">
        <v>1.4730000000000001</v>
      </c>
      <c r="AC18" s="44">
        <f>G18/AB18</f>
        <v>1.7283637564028969</v>
      </c>
    </row>
    <row r="19" spans="1:29" x14ac:dyDescent="0.25">
      <c r="A19" s="31">
        <f>A18+1</f>
        <v>10</v>
      </c>
      <c r="B19" s="32"/>
      <c r="C19" s="46" t="s">
        <v>39</v>
      </c>
      <c r="D19" s="46"/>
      <c r="E19" s="46"/>
      <c r="F19" s="34">
        <f>G19-P19-Q19-AA19</f>
        <v>2.2353832344435509</v>
      </c>
      <c r="G19" s="35">
        <f>SUM(L19:AA19)</f>
        <v>2.2353832344435509</v>
      </c>
      <c r="H19" s="36">
        <v>10.863</v>
      </c>
      <c r="I19" s="37">
        <f>H19-G19</f>
        <v>8.6276167655564482</v>
      </c>
      <c r="J19" s="38">
        <f>F19-M19-N19-Z19</f>
        <v>1.6654369761344738</v>
      </c>
      <c r="K19" s="38">
        <f>J19+M19</f>
        <v>1.7056968491558833</v>
      </c>
      <c r="L19" s="39">
        <f>'[1]приб. прибуд тер.'!AQ18+[1]покос!Y17</f>
        <v>0.31040983285785251</v>
      </c>
      <c r="M19" s="41">
        <f>[1]сх.кл.!BM18</f>
        <v>4.0259873021409494E-2</v>
      </c>
      <c r="N19" s="41">
        <f>[1]ТПВ!Q18</f>
        <v>0.21341564422732129</v>
      </c>
      <c r="O19" s="41">
        <f>[1]приб.підв!AH18</f>
        <v>2.6672096107747405E-3</v>
      </c>
      <c r="P19" s="41">
        <f>'[1]ТО ліф'!U17</f>
        <v>0</v>
      </c>
      <c r="Q19" s="41">
        <f>[1]дисп.!K17</f>
        <v>0</v>
      </c>
      <c r="R19" s="41">
        <f>[1]аварій.!O15+'[1]ТО ЦОп'!DT17+'[1]ТО ХВП'!CU18+'[1]ТО ГВП'!BX23</f>
        <v>0.61282437722276983</v>
      </c>
      <c r="S19" s="41">
        <f>[1]дерат!N17</f>
        <v>2.9110621555639385E-2</v>
      </c>
      <c r="T19" s="41">
        <f>[1]дезинс!Q15</f>
        <v>0</v>
      </c>
      <c r="U19" s="41">
        <f>[1]ДимВК!V16</f>
        <v>0.11121305626553933</v>
      </c>
      <c r="V19" s="41">
        <f>'[1]ТО електро'!BK20</f>
        <v>0.10233037510583311</v>
      </c>
      <c r="W19" s="41">
        <f>'[1]ПР констр. ел'!EO18+'[1]ПР ЦОп'!CD21+'[1]ПР ХВ'!CX17+'[1]ПР ГВ'!DC22</f>
        <v>0.39025564231798548</v>
      </c>
      <c r="X19" s="41">
        <f>[1]приб.сніг!BK18</f>
        <v>0.10662586119807976</v>
      </c>
      <c r="Y19" s="41"/>
      <c r="Z19" s="41">
        <f>[1]Освітл!AT20</f>
        <v>0.31627074106034619</v>
      </c>
      <c r="AA19" s="42">
        <f>'[1]Елен. ліфт'!R16</f>
        <v>0</v>
      </c>
      <c r="AB19" s="43">
        <v>1.2270000000000001</v>
      </c>
      <c r="AC19" s="44">
        <f>G19/AB19</f>
        <v>1.8218282269303592</v>
      </c>
    </row>
    <row r="20" spans="1:29" x14ac:dyDescent="0.25">
      <c r="A20" s="31">
        <f>A19+1</f>
        <v>11</v>
      </c>
      <c r="B20" s="32"/>
      <c r="C20" s="46" t="s">
        <v>40</v>
      </c>
      <c r="D20" s="46"/>
      <c r="E20" s="46"/>
      <c r="F20" s="34">
        <f>G20-P20-Q20-AA20</f>
        <v>1.6149553322428647</v>
      </c>
      <c r="G20" s="35">
        <f>SUM(L20:AA20)</f>
        <v>2.1870685178794478</v>
      </c>
      <c r="H20" s="36">
        <v>11.863</v>
      </c>
      <c r="I20" s="37">
        <f>H20-G20</f>
        <v>9.6759314821205518</v>
      </c>
      <c r="J20" s="38">
        <f>F20-M20-N20-Z20</f>
        <v>1.2871358449170205</v>
      </c>
      <c r="K20" s="38">
        <f>J20+M20</f>
        <v>1.3952889862688826</v>
      </c>
      <c r="L20" s="39">
        <f>'[1]приб. прибуд тер.'!AQ19+[1]покос!Y18</f>
        <v>0.22428717360519645</v>
      </c>
      <c r="M20" s="41">
        <f>[1]сх.кл.!BM19</f>
        <v>0.1081531413518621</v>
      </c>
      <c r="N20" s="41">
        <f>[1]ТПВ!Q19</f>
        <v>9.1950017939076104E-2</v>
      </c>
      <c r="O20" s="41">
        <f>[1]приб.підв!AH19</f>
        <v>9.8566136131115621E-4</v>
      </c>
      <c r="P20" s="41">
        <f>'[1]ТО ліф'!U18</f>
        <v>0.18841177134720338</v>
      </c>
      <c r="Q20" s="41">
        <f>'[1]ТО ліф'!Z18</f>
        <v>3.7320763685336295E-2</v>
      </c>
      <c r="R20" s="41">
        <f>[1]аварій.!O16+'[1]ТО ЦОп'!DT18+'[1]ТО ХВП'!CU19+'[1]ТО ГВП'!BX24</f>
        <v>0.34320562276691535</v>
      </c>
      <c r="S20" s="41">
        <f>[1]дерат!N18</f>
        <v>1.0757765252207129E-2</v>
      </c>
      <c r="T20" s="41">
        <f>[1]дезинс!Q16</f>
        <v>0</v>
      </c>
      <c r="U20" s="41">
        <f>[1]ДимВК!V17</f>
        <v>0.13526124615561441</v>
      </c>
      <c r="V20" s="41">
        <f>'[1]ТО електро'!BK21</f>
        <v>0.11249929133734425</v>
      </c>
      <c r="W20" s="41">
        <f>'[1]ПР констр. ел'!EO19+'[1]ПР ЦОп'!CD22+'[1]ПР ХВ'!CX18+'[1]ПР ГВ'!DC23</f>
        <v>0.23640064799064472</v>
      </c>
      <c r="X20" s="41">
        <f>[1]приб.сніг!BK19</f>
        <v>0.2237384364477871</v>
      </c>
      <c r="Y20" s="41"/>
      <c r="Z20" s="41">
        <f>[1]Освітл!AT21</f>
        <v>0.12771632803490582</v>
      </c>
      <c r="AA20" s="42">
        <f>'[1]Елен. ліфт'!R17</f>
        <v>0.34638065060404344</v>
      </c>
      <c r="AB20" s="43">
        <v>1.369</v>
      </c>
      <c r="AC20" s="44">
        <f>G20/AB20</f>
        <v>1.5975664849375075</v>
      </c>
    </row>
    <row r="21" spans="1:29" x14ac:dyDescent="0.25">
      <c r="A21" s="31">
        <f>A20+1</f>
        <v>12</v>
      </c>
      <c r="B21" s="32"/>
      <c r="C21" s="46" t="s">
        <v>41</v>
      </c>
      <c r="D21" s="46"/>
      <c r="E21" s="46"/>
      <c r="F21" s="34">
        <f>G21-P21-Q21-AA21</f>
        <v>1.3865361336657824</v>
      </c>
      <c r="G21" s="35">
        <f>SUM(L21:AA21)</f>
        <v>1.935588152336591</v>
      </c>
      <c r="H21" s="36">
        <v>12.863</v>
      </c>
      <c r="I21" s="37">
        <f>H21-G21</f>
        <v>10.927411847663409</v>
      </c>
      <c r="J21" s="38">
        <f>F21-M21-N21-Z21</f>
        <v>1.0523684298200451</v>
      </c>
      <c r="K21" s="38">
        <f>J21+M21</f>
        <v>1.1793262247953096</v>
      </c>
      <c r="L21" s="39">
        <f>'[1]приб. прибуд тер.'!AQ20+[1]покос!Y19</f>
        <v>0.15649290267813168</v>
      </c>
      <c r="M21" s="41">
        <f>[1]сх.кл.!BM20</f>
        <v>0.12695779497526438</v>
      </c>
      <c r="N21" s="41">
        <f>[1]ТПВ!Q20</f>
        <v>8.918043747946168E-2</v>
      </c>
      <c r="O21" s="41">
        <f>[1]приб.підв!AH20</f>
        <v>4.2470855232813309E-4</v>
      </c>
      <c r="P21" s="41">
        <f>'[1]ТО ліф'!U19</f>
        <v>0.17490201245693202</v>
      </c>
      <c r="Q21" s="41">
        <f>[1]дисп.!K19</f>
        <v>0</v>
      </c>
      <c r="R21" s="41">
        <f>[1]аварій.!O17+'[1]ТО ЦОп'!DT19+'[1]ТО ХВП'!CU20+'[1]ТО ГВП'!BX25</f>
        <v>0.37180858105273751</v>
      </c>
      <c r="S21" s="41">
        <f>[1]дерат!N19</f>
        <v>4.6353799447642697E-3</v>
      </c>
      <c r="T21" s="41">
        <f>[1]дезинс!Q17</f>
        <v>0</v>
      </c>
      <c r="U21" s="41">
        <f>[1]ДимВК!V18</f>
        <v>7.8708527693375566E-2</v>
      </c>
      <c r="V21" s="41">
        <f>'[1]ТО електро'!BK22</f>
        <v>8.8360606247368037E-2</v>
      </c>
      <c r="W21" s="41">
        <f>'[1]ПР констр. ел'!EO20+'[1]ПР ЦОп'!CD23+'[1]ПР ХВ'!CX19+'[1]ПР ГВ'!DC24</f>
        <v>0.20521002698729041</v>
      </c>
      <c r="X21" s="41">
        <f>[1]приб.сніг!BK20</f>
        <v>0.14672769666404895</v>
      </c>
      <c r="Y21" s="41"/>
      <c r="Z21" s="41">
        <f>[1]Освітл!AT22</f>
        <v>0.1180294713910114</v>
      </c>
      <c r="AA21" s="42">
        <f>'[1]Елен. ліфт'!R18</f>
        <v>0.37415000621387662</v>
      </c>
      <c r="AB21" s="43">
        <v>1.327</v>
      </c>
      <c r="AC21" s="44">
        <f>G21/AB21</f>
        <v>1.4586195571489005</v>
      </c>
    </row>
    <row r="22" spans="1:29" x14ac:dyDescent="0.25">
      <c r="A22" s="31">
        <f>A21+1</f>
        <v>13</v>
      </c>
      <c r="B22" s="47"/>
      <c r="C22" s="46" t="s">
        <v>42</v>
      </c>
      <c r="D22" s="46"/>
      <c r="E22" s="46"/>
      <c r="F22" s="48">
        <f>G22-P22-Q22-AA22</f>
        <v>1.9970982602158984</v>
      </c>
      <c r="G22" s="35">
        <f>SUM(L22:AA22)</f>
        <v>2.6074836021048737</v>
      </c>
      <c r="H22" s="48">
        <v>13.863</v>
      </c>
      <c r="I22" s="49">
        <f>H22-G22</f>
        <v>11.255516397895125</v>
      </c>
      <c r="J22" s="38">
        <f>F22-M22-N22-Z22</f>
        <v>1.5246704692895721</v>
      </c>
      <c r="K22" s="38">
        <f>J22+M22</f>
        <v>1.622781979389684</v>
      </c>
      <c r="L22" s="41">
        <f>'[1]приб. прибуд тер.'!AQ21+[1]покос!Y20</f>
        <v>0.24165228441150724</v>
      </c>
      <c r="M22" s="41">
        <f>[1]сх.кл.!BM21</f>
        <v>9.8111510100111987E-2</v>
      </c>
      <c r="N22" s="41">
        <f>[1]ТПВ!Q21</f>
        <v>0.20908862178474419</v>
      </c>
      <c r="O22" s="41">
        <f>[1]приб.підв!AH21</f>
        <v>8.1132701264807349E-4</v>
      </c>
      <c r="P22" s="41">
        <f>'[1]ТО ліф'!U20</f>
        <v>0.37922997991076057</v>
      </c>
      <c r="Q22" s="41">
        <f>[1]дисп.!K20</f>
        <v>0</v>
      </c>
      <c r="R22" s="41">
        <f>[1]аварій.!O18+'[1]ТО ЦОп'!DT20+'[1]ТО ХВП'!CU21+'[1]ТО ГВП'!BX26</f>
        <v>0.36690836399120519</v>
      </c>
      <c r="S22" s="41">
        <f>[1]дерат!N20</f>
        <v>8.8550346878081172E-3</v>
      </c>
      <c r="T22" s="41">
        <f>[1]дезинс!Q18</f>
        <v>0</v>
      </c>
      <c r="U22" s="41">
        <f>[1]ДимВК!V19</f>
        <v>0.33630382993165847</v>
      </c>
      <c r="V22" s="41">
        <f>'[1]ТО електро'!BK23</f>
        <v>0.11459721047781091</v>
      </c>
      <c r="W22" s="41">
        <f>'[1]ПР констр. ел'!EO21+'[1]ПР ЦОп'!CD24+'[1]ПР ХВ'!CX20+'[1]ПР ГВ'!DC25</f>
        <v>0.27629222840133077</v>
      </c>
      <c r="X22" s="41">
        <f>[1]приб.сніг!BK21</f>
        <v>0.1792501903756035</v>
      </c>
      <c r="Y22" s="41"/>
      <c r="Z22" s="41">
        <f>[1]Освітл!AT23</f>
        <v>0.16522765904146999</v>
      </c>
      <c r="AA22" s="42">
        <f>'[1]Елен. ліфт'!R19</f>
        <v>0.23115536197821474</v>
      </c>
      <c r="AB22" s="50">
        <v>1.383</v>
      </c>
      <c r="AC22" s="51">
        <f>G22/AB22</f>
        <v>1.8853822141033072</v>
      </c>
    </row>
    <row r="23" spans="1:29" x14ac:dyDescent="0.25">
      <c r="A23" s="31">
        <f>A22+1</f>
        <v>14</v>
      </c>
      <c r="B23" s="47"/>
      <c r="C23" s="46" t="s">
        <v>43</v>
      </c>
      <c r="D23" s="46"/>
      <c r="E23" s="46"/>
      <c r="F23" s="48">
        <f>G23-P23-Q23-AA23</f>
        <v>1.8331477010562793</v>
      </c>
      <c r="G23" s="35">
        <f>SUM(L23:AA23)</f>
        <v>1.8331477010562793</v>
      </c>
      <c r="H23" s="48">
        <v>14.863</v>
      </c>
      <c r="I23" s="49">
        <f>H23-G23</f>
        <v>13.02985229894372</v>
      </c>
      <c r="J23" s="38">
        <f>F23-M23-N23-Z23</f>
        <v>1.2694285333029993</v>
      </c>
      <c r="K23" s="38">
        <f>J23+M23</f>
        <v>1.3170823920020636</v>
      </c>
      <c r="L23" s="41">
        <f>'[1]приб. прибуд тер.'!AQ22+[1]покос!Y21</f>
        <v>0.23376723831677826</v>
      </c>
      <c r="M23" s="41">
        <f>[1]сх.кл.!BM22</f>
        <v>4.765385869906421E-2</v>
      </c>
      <c r="N23" s="41">
        <f>[1]ТПВ!Q22</f>
        <v>0.18969951029499782</v>
      </c>
      <c r="O23" s="41">
        <f>[1]приб.підв!AH22</f>
        <v>3.3392224033560883E-3</v>
      </c>
      <c r="P23" s="41">
        <f>'[1]ТО ліф'!U21</f>
        <v>0</v>
      </c>
      <c r="Q23" s="41">
        <f>[1]дисп.!K21</f>
        <v>0</v>
      </c>
      <c r="R23" s="41">
        <f>[1]аварій.!O19+'[1]ТО ЦОп'!DT21+'[1]ТО ХВП'!CU22+'[1]ТО ГВП'!BX27</f>
        <v>0.36575504536365078</v>
      </c>
      <c r="S23" s="41">
        <f>[1]дерат!N21</f>
        <v>3.644514449915174E-2</v>
      </c>
      <c r="T23" s="41">
        <f>[1]дезинс!Q19</f>
        <v>0</v>
      </c>
      <c r="U23" s="41">
        <f>[1]ДимВК!V20</f>
        <v>0.11294168882296744</v>
      </c>
      <c r="V23" s="41">
        <f>'[1]ТО електро'!BK24</f>
        <v>0.10958527531446068</v>
      </c>
      <c r="W23" s="41">
        <f>'[1]ПР констр. ел'!EO22+'[1]ПР ЦОп'!CD25+'[1]ПР ХВ'!CX21+'[1]ПР ГВ'!DC26</f>
        <v>0.22049952285838018</v>
      </c>
      <c r="X23" s="41">
        <f>[1]приб.сніг!BK22</f>
        <v>0.18709539572425452</v>
      </c>
      <c r="Y23" s="41"/>
      <c r="Z23" s="41">
        <f>[1]Освітл!AT24</f>
        <v>0.32636579875921784</v>
      </c>
      <c r="AA23" s="42">
        <f>'[1]Елен. ліфт'!R20</f>
        <v>0</v>
      </c>
      <c r="AB23" s="50">
        <v>1.137</v>
      </c>
      <c r="AC23" s="51">
        <f>G23/AB23</f>
        <v>1.6122671073494101</v>
      </c>
    </row>
    <row r="24" spans="1:29" x14ac:dyDescent="0.25">
      <c r="A24" s="31">
        <f>A23+1</f>
        <v>15</v>
      </c>
      <c r="B24" s="47"/>
      <c r="C24" s="46" t="s">
        <v>44</v>
      </c>
      <c r="D24" s="46"/>
      <c r="E24" s="46"/>
      <c r="F24" s="48">
        <f>G24-P24-Q24-AA24</f>
        <v>1.7358903234203882</v>
      </c>
      <c r="G24" s="35">
        <f>SUM(L24:AA24)</f>
        <v>2.2615117341676236</v>
      </c>
      <c r="H24" s="48">
        <v>15.863</v>
      </c>
      <c r="I24" s="49">
        <f>H24-G24</f>
        <v>13.601488265832376</v>
      </c>
      <c r="J24" s="38">
        <f>F24-M24-N24-Z24</f>
        <v>1.3893153430016962</v>
      </c>
      <c r="K24" s="38">
        <f>J24+M24</f>
        <v>1.5334977118906763</v>
      </c>
      <c r="L24" s="41">
        <f>'[1]приб. прибуд тер.'!AQ23+[1]покос!Y22</f>
        <v>0.21580624400455331</v>
      </c>
      <c r="M24" s="41">
        <f>[1]сх.кл.!BM23</f>
        <v>0.14418236888898001</v>
      </c>
      <c r="N24" s="41">
        <f>[1]ТПВ!Q23</f>
        <v>0.10475397560565736</v>
      </c>
      <c r="O24" s="41">
        <f>[1]приб.підв!AH23</f>
        <v>5.6285654753208286E-4</v>
      </c>
      <c r="P24" s="41">
        <f>'[1]ТО ліф'!U22</f>
        <v>0.2385899127638543</v>
      </c>
      <c r="Q24" s="41">
        <f>'[1]ТО ліф'!Z22</f>
        <v>2.6853250491635079E-2</v>
      </c>
      <c r="R24" s="41">
        <f>[1]аварій.!O20+'[1]ТО ЦОп'!DT22+'[1]ТО ХВП'!CU23+'[1]ТО ГВП'!BX28</f>
        <v>0.4690745203804052</v>
      </c>
      <c r="S24" s="41">
        <f>[1]дерат!N22</f>
        <v>6.1431632066445852E-3</v>
      </c>
      <c r="T24" s="41">
        <f>[1]дезинс!Q20</f>
        <v>0</v>
      </c>
      <c r="U24" s="41">
        <f>[1]ДимВК!V21</f>
        <v>0.13319663106983867</v>
      </c>
      <c r="V24" s="41">
        <f>'[1]ТО електро'!BK25</f>
        <v>0.10847421658091413</v>
      </c>
      <c r="W24" s="41">
        <f>'[1]ПР констр. ел'!EO23+'[1]ПР ЦОп'!CD26+'[1]ПР ХВ'!CX22+'[1]ПР ГВ'!DC27</f>
        <v>0.32303395467334817</v>
      </c>
      <c r="X24" s="41">
        <f>[1]приб.сніг!BK23</f>
        <v>0.13302375653846008</v>
      </c>
      <c r="Y24" s="41"/>
      <c r="Z24" s="41">
        <f>[1]Освітл!AT25</f>
        <v>9.7638635924054751E-2</v>
      </c>
      <c r="AA24" s="42">
        <f>'[1]Елен. ліфт'!R21</f>
        <v>0.2601782474917459</v>
      </c>
      <c r="AB24" s="50">
        <v>1.137</v>
      </c>
      <c r="AC24" s="51">
        <f>G24/AB24</f>
        <v>1.9890164768404781</v>
      </c>
    </row>
    <row r="25" spans="1:29" x14ac:dyDescent="0.25">
      <c r="A25" s="31">
        <f>A24+1</f>
        <v>16</v>
      </c>
      <c r="B25" s="32"/>
      <c r="C25" s="46" t="s">
        <v>45</v>
      </c>
      <c r="D25" s="46"/>
      <c r="E25" s="46"/>
      <c r="F25" s="34">
        <f>G25-P25-Q25-AA25</f>
        <v>2.2240868295863554</v>
      </c>
      <c r="G25" s="35">
        <f>SUM(L25:AA25)</f>
        <v>2.2240868295863554</v>
      </c>
      <c r="H25" s="36">
        <v>16.863</v>
      </c>
      <c r="I25" s="37">
        <f>H25-G25</f>
        <v>14.638913170413645</v>
      </c>
      <c r="J25" s="38">
        <f>F25-M25-N25-Z25</f>
        <v>1.6206209129476992</v>
      </c>
      <c r="K25" s="38">
        <f>J25+M25</f>
        <v>1.7228799010087645</v>
      </c>
      <c r="L25" s="39">
        <f>'[1]приб. прибуд тер.'!AQ24+[1]покос!Y23</f>
        <v>0.21216937795970411</v>
      </c>
      <c r="M25" s="41">
        <f>[1]сх.кл.!BM24</f>
        <v>0.10225898806106527</v>
      </c>
      <c r="N25" s="41">
        <f>[1]ТПВ!Q24</f>
        <v>0.18364107911603028</v>
      </c>
      <c r="O25" s="41">
        <f>[1]приб.підв!AH24</f>
        <v>1.5295146647553827E-3</v>
      </c>
      <c r="P25" s="41">
        <f>'[1]ТО ліф'!U23</f>
        <v>0</v>
      </c>
      <c r="Q25" s="41">
        <f>[1]дисп.!K23</f>
        <v>0</v>
      </c>
      <c r="R25" s="41">
        <f>[1]аварій.!O21+'[1]ТО ЦОп'!DT23+'[1]ТО ХВП'!CU24+'[1]ТО ГВП'!BX29</f>
        <v>0.40059942348521305</v>
      </c>
      <c r="S25" s="41">
        <f>[1]дерат!N23</f>
        <v>1.6693522095011286E-2</v>
      </c>
      <c r="T25" s="41">
        <f>[1]дезинс!Q21</f>
        <v>0</v>
      </c>
      <c r="U25" s="41">
        <f>[1]ДимВК!V22</f>
        <v>0.25957435834139231</v>
      </c>
      <c r="V25" s="41">
        <f>'[1]ТО електро'!BK26</f>
        <v>9.175048784877643E-2</v>
      </c>
      <c r="W25" s="41">
        <f>'[1]ПР констр. ел'!EO24+'[1]ПР ЦОп'!CD27+'[1]ПР ХВ'!CX23+'[1]ПР ГВ'!DC28</f>
        <v>0.51636926027709595</v>
      </c>
      <c r="X25" s="41">
        <f>[1]приб.сніг!BK24</f>
        <v>0.12193496827575058</v>
      </c>
      <c r="Y25" s="41"/>
      <c r="Z25" s="41">
        <f>[1]Освітл!AT26</f>
        <v>0.31756584946156047</v>
      </c>
      <c r="AA25" s="42">
        <f>'[1]Елен. ліфт'!R22</f>
        <v>0</v>
      </c>
      <c r="AB25" s="43">
        <v>1.137</v>
      </c>
      <c r="AC25" s="44">
        <f>G25/AB25</f>
        <v>1.9561009934796441</v>
      </c>
    </row>
    <row r="26" spans="1:29" x14ac:dyDescent="0.25">
      <c r="A26" s="31">
        <f>A25+1</f>
        <v>17</v>
      </c>
      <c r="B26" s="32"/>
      <c r="C26" s="46" t="s">
        <v>46</v>
      </c>
      <c r="D26" s="46"/>
      <c r="E26" s="46"/>
      <c r="F26" s="34">
        <f>G26-P26-Q26-AA26</f>
        <v>2.2171419379117578</v>
      </c>
      <c r="G26" s="35">
        <f>SUM(L26:AA26)</f>
        <v>2.2171419379117578</v>
      </c>
      <c r="H26" s="36">
        <v>17.863</v>
      </c>
      <c r="I26" s="37">
        <f>H26-G26</f>
        <v>15.645858062088241</v>
      </c>
      <c r="J26" s="38">
        <f>F26-M26-N26-Z26</f>
        <v>1.7451174074246476</v>
      </c>
      <c r="K26" s="38">
        <f>J26+M26</f>
        <v>1.8430386220767125</v>
      </c>
      <c r="L26" s="39">
        <f>'[1]приб. прибуд тер.'!AQ25+[1]покос!Y24</f>
        <v>0.17598308916057656</v>
      </c>
      <c r="M26" s="41">
        <f>[1]сх.кл.!BM25</f>
        <v>9.7921214652064992E-2</v>
      </c>
      <c r="N26" s="41">
        <f>[1]ТПВ!Q25</f>
        <v>0.12950555341247535</v>
      </c>
      <c r="O26" s="41">
        <f>[1]приб.підв!AH25</f>
        <v>1.8969474721956001E-3</v>
      </c>
      <c r="P26" s="41">
        <f>'[1]ТО ліф'!U24</f>
        <v>0</v>
      </c>
      <c r="Q26" s="41">
        <f>[1]дисп.!K24</f>
        <v>0</v>
      </c>
      <c r="R26" s="41">
        <f>[1]аварій.!O22+'[1]ТО ЦОп'!DT24+'[1]ТО ХВП'!CU25+'[1]ТО ГВП'!BX30</f>
        <v>0.51481348674797822</v>
      </c>
      <c r="S26" s="41">
        <f>[1]дерат!N24</f>
        <v>2.0703779617070588E-2</v>
      </c>
      <c r="T26" s="41">
        <f>[1]дезинс!Q22</f>
        <v>0</v>
      </c>
      <c r="U26" s="41">
        <f>[1]ДимВК!V23</f>
        <v>0.24583858632297778</v>
      </c>
      <c r="V26" s="41">
        <f>'[1]ТО електро'!BK27</f>
        <v>0.1072819265048621</v>
      </c>
      <c r="W26" s="41">
        <f>'[1]ПР констр. ел'!EO25+'[1]ПР ЦОп'!CD28+'[1]ПР ХВ'!CX24+'[1]ПР ГВ'!DC29</f>
        <v>0.55806525123336725</v>
      </c>
      <c r="X26" s="41">
        <f>[1]приб.сніг!BK25</f>
        <v>0.12053434036561966</v>
      </c>
      <c r="Y26" s="41"/>
      <c r="Z26" s="41">
        <f>[1]Освітл!AT27</f>
        <v>0.24459776242256989</v>
      </c>
      <c r="AA26" s="42">
        <f>'[1]Елен. ліфт'!R23</f>
        <v>0</v>
      </c>
      <c r="AB26" s="43">
        <v>1.137</v>
      </c>
      <c r="AC26" s="44">
        <f>G26/AB26</f>
        <v>1.9499929093331203</v>
      </c>
    </row>
    <row r="27" spans="1:29" x14ac:dyDescent="0.25">
      <c r="A27" s="31">
        <f>A26+1</f>
        <v>18</v>
      </c>
      <c r="B27" s="32"/>
      <c r="C27" s="46" t="s">
        <v>47</v>
      </c>
      <c r="D27" s="46"/>
      <c r="E27" s="46"/>
      <c r="F27" s="34">
        <f>G27-P27-Q27-AA27</f>
        <v>2.219996812787763</v>
      </c>
      <c r="G27" s="35">
        <f>SUM(L27:AA27)</f>
        <v>2.219996812787763</v>
      </c>
      <c r="H27" s="36">
        <v>18.863</v>
      </c>
      <c r="I27" s="37">
        <f>H27-G27</f>
        <v>16.643003187212237</v>
      </c>
      <c r="J27" s="38">
        <f>F27-M27-N27-Z27</f>
        <v>1.6641173869967649</v>
      </c>
      <c r="K27" s="38">
        <f>J27+M27</f>
        <v>1.784956265911068</v>
      </c>
      <c r="L27" s="39">
        <f>'[1]приб. прибуд тер.'!AQ26+[1]покос!Y25</f>
        <v>0.21079981315557092</v>
      </c>
      <c r="M27" s="41">
        <f>[1]сх.кл.!BM26</f>
        <v>0.12083887891430312</v>
      </c>
      <c r="N27" s="41">
        <f>[1]ТПВ!Q26</f>
        <v>0.17581754972999736</v>
      </c>
      <c r="O27" s="41">
        <f>[1]приб.підв!AH26</f>
        <v>1.0422066590399675E-3</v>
      </c>
      <c r="P27" s="41">
        <f>'[1]ТО ліф'!U25</f>
        <v>0</v>
      </c>
      <c r="Q27" s="41">
        <f>[1]дисп.!K25</f>
        <v>0</v>
      </c>
      <c r="R27" s="41">
        <f>[1]аварій.!O23+'[1]ТО ЦОп'!DT25+'[1]ТО ХВП'!CU26+'[1]ТО ГВП'!BX31</f>
        <v>0.39010080666633573</v>
      </c>
      <c r="S27" s="41">
        <f>[1]дерат!N25</f>
        <v>1.1374915384047066E-2</v>
      </c>
      <c r="T27" s="41">
        <f>[1]дезинс!Q23</f>
        <v>0</v>
      </c>
      <c r="U27" s="41">
        <f>[1]ДимВК!V24</f>
        <v>0.30209939386044282</v>
      </c>
      <c r="V27" s="41">
        <f>'[1]ТО електро'!BK28</f>
        <v>0.10042020459197987</v>
      </c>
      <c r="W27" s="41">
        <f>'[1]ПР констр. ел'!EO26+'[1]ПР ЦОп'!CD29+'[1]ПР ХВ'!CX25+'[1]ПР ГВ'!DC30</f>
        <v>0.47936412191665306</v>
      </c>
      <c r="X27" s="41">
        <f>[1]приб.сніг!BK26</f>
        <v>0.16891592476269557</v>
      </c>
      <c r="Y27" s="41"/>
      <c r="Z27" s="41">
        <f>[1]Освітл!AT28</f>
        <v>0.25922299714669744</v>
      </c>
      <c r="AA27" s="42">
        <f>'[1]Елен. ліфт'!R24</f>
        <v>0</v>
      </c>
      <c r="AB27" s="43">
        <v>1.137</v>
      </c>
      <c r="AC27" s="44">
        <f>G27/AB27</f>
        <v>1.9525037931290792</v>
      </c>
    </row>
    <row r="28" spans="1:29" x14ac:dyDescent="0.25">
      <c r="A28" s="31">
        <f>A27+1</f>
        <v>19</v>
      </c>
      <c r="B28" s="32"/>
      <c r="C28" s="46" t="s">
        <v>48</v>
      </c>
      <c r="D28" s="46"/>
      <c r="E28" s="46"/>
      <c r="F28" s="34">
        <f>G28-P28-Q28-AA28</f>
        <v>2.2334042129475873</v>
      </c>
      <c r="G28" s="35">
        <f>SUM(L28:AA28)</f>
        <v>2.2334042129475873</v>
      </c>
      <c r="H28" s="36">
        <v>19.863</v>
      </c>
      <c r="I28" s="37">
        <f>H28-G28</f>
        <v>17.629595787052413</v>
      </c>
      <c r="J28" s="38">
        <f>F28-M28-N28-Z28</f>
        <v>1.610481137536699</v>
      </c>
      <c r="K28" s="38">
        <f>J28+M28</f>
        <v>1.7118220312267736</v>
      </c>
      <c r="L28" s="39">
        <f>'[1]приб. прибуд тер.'!AQ27+[1]покос!Y26</f>
        <v>0.22041629931913773</v>
      </c>
      <c r="M28" s="41">
        <f>[1]сх.кл.!BM27</f>
        <v>0.10134089369007453</v>
      </c>
      <c r="N28" s="41">
        <f>[1]ТПВ!Q27</f>
        <v>0.17769800212198397</v>
      </c>
      <c r="O28" s="41">
        <f>[1]приб.підв!AH27</f>
        <v>6.6982482497166028E-4</v>
      </c>
      <c r="P28" s="41">
        <f>'[1]ТО ліф'!U26</f>
        <v>0</v>
      </c>
      <c r="Q28" s="41">
        <f>[1]дисп.!K26</f>
        <v>0</v>
      </c>
      <c r="R28" s="41">
        <f>[1]аварій.!O24+'[1]ТО ЦОп'!DT26+'[1]ТО ХВП'!CU27+'[1]ТО ГВП'!BX32</f>
        <v>0.40327354923094849</v>
      </c>
      <c r="S28" s="41">
        <f>[1]дерат!N26</f>
        <v>7.3106428941887855E-3</v>
      </c>
      <c r="T28" s="41">
        <f>[1]дезинс!Q24</f>
        <v>0</v>
      </c>
      <c r="U28" s="41">
        <f>[1]ДимВК!V25</f>
        <v>0.19933114127498786</v>
      </c>
      <c r="V28" s="41">
        <f>'[1]ТО електро'!BK29</f>
        <v>9.4473478778951042E-2</v>
      </c>
      <c r="W28" s="41">
        <f>'[1]ПР констр. ел'!EO27+'[1]ПР ЦОп'!CD30+'[1]ПР ХВ'!CX26+'[1]ПР ГВ'!DC31</f>
        <v>0.52971707957721892</v>
      </c>
      <c r="X28" s="41">
        <f>[1]приб.сніг!BK27</f>
        <v>0.15528912163629419</v>
      </c>
      <c r="Y28" s="41"/>
      <c r="Z28" s="41">
        <f>[1]Освітл!AT29</f>
        <v>0.34388417959882994</v>
      </c>
      <c r="AA28" s="42">
        <f>'[1]Елен. ліфт'!R25</f>
        <v>0</v>
      </c>
      <c r="AB28" s="43">
        <v>1.137</v>
      </c>
      <c r="AC28" s="44">
        <f>G28/AB28</f>
        <v>1.9642957018008682</v>
      </c>
    </row>
    <row r="29" spans="1:29" x14ac:dyDescent="0.25">
      <c r="A29" s="31">
        <f>A28+1</f>
        <v>20</v>
      </c>
      <c r="B29" s="32"/>
      <c r="C29" s="46" t="s">
        <v>49</v>
      </c>
      <c r="D29" s="46"/>
      <c r="E29" s="46"/>
      <c r="F29" s="34">
        <f>G29-P29-Q29-AA29</f>
        <v>1.523908469952078</v>
      </c>
      <c r="G29" s="35">
        <f>SUM(L29:AA29)</f>
        <v>1.523908469952078</v>
      </c>
      <c r="H29" s="36">
        <v>20.863</v>
      </c>
      <c r="I29" s="37">
        <f>H29-G29</f>
        <v>19.33909153004792</v>
      </c>
      <c r="J29" s="38">
        <f>F29-M29-N29-Z29</f>
        <v>1.1414829365453976</v>
      </c>
      <c r="K29" s="38">
        <f>J29+M29</f>
        <v>1.2058023197368988</v>
      </c>
      <c r="L29" s="39">
        <f>'[1]приб. прибуд тер.'!AQ28+[1]покос!Y27</f>
        <v>0.1492336022444872</v>
      </c>
      <c r="M29" s="41">
        <f>[1]сх.кл.!BM28</f>
        <v>6.4319383191501281E-2</v>
      </c>
      <c r="N29" s="41">
        <f>[1]ТПВ!Q28</f>
        <v>0.11491135034650646</v>
      </c>
      <c r="O29" s="41">
        <f>[1]приб.підв!AH28</f>
        <v>3.5417768441998185E-4</v>
      </c>
      <c r="P29" s="41">
        <f>'[1]ТО ліф'!U27</f>
        <v>0</v>
      </c>
      <c r="Q29" s="41">
        <f>[1]дисп.!K27</f>
        <v>0</v>
      </c>
      <c r="R29" s="41">
        <f>[1]аварій.!O25+'[1]ТО ЦОп'!DT27+'[1]ТО ХВП'!CU28+'[1]ТО ГВП'!BX33</f>
        <v>0.35422910597472662</v>
      </c>
      <c r="S29" s="41">
        <f>[1]дерат!N27</f>
        <v>3.8655876512112366E-3</v>
      </c>
      <c r="T29" s="41">
        <f>[1]дезинс!Q25</f>
        <v>0</v>
      </c>
      <c r="U29" s="41">
        <f>[1]ДимВК!V26</f>
        <v>7.9774797616602763E-2</v>
      </c>
      <c r="V29" s="41">
        <f>'[1]ТО електро'!BK30</f>
        <v>9.3720899406864802E-2</v>
      </c>
      <c r="W29" s="41">
        <f>'[1]ПР констр. ел'!EO28+'[1]ПР ЦОп'!CD31+'[1]ПР ХВ'!CX27+'[1]ПР ГВ'!DC32</f>
        <v>0.32728480057535692</v>
      </c>
      <c r="X29" s="41">
        <f>[1]приб.сніг!BK28</f>
        <v>0.13301996539172786</v>
      </c>
      <c r="Y29" s="41"/>
      <c r="Z29" s="41">
        <f>[1]Освітл!AT30</f>
        <v>0.20319479986867275</v>
      </c>
      <c r="AA29" s="42">
        <f>'[1]Елен. ліфт'!R26</f>
        <v>0</v>
      </c>
      <c r="AB29" s="43">
        <v>1.2270000000000001</v>
      </c>
      <c r="AC29" s="44">
        <f>G29/AB29</f>
        <v>1.241979193114978</v>
      </c>
    </row>
    <row r="30" spans="1:29" x14ac:dyDescent="0.25">
      <c r="A30" s="31"/>
      <c r="B30" s="32"/>
      <c r="C30" s="46"/>
      <c r="D30" s="46"/>
      <c r="E30" s="46"/>
      <c r="F30" s="52"/>
      <c r="G30" s="53"/>
      <c r="H30" s="36"/>
      <c r="I30" s="37"/>
      <c r="J30" s="38"/>
      <c r="K30" s="38"/>
      <c r="L30" s="39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2"/>
      <c r="AB30" s="54"/>
      <c r="AC30" s="44"/>
    </row>
    <row r="31" spans="1:29" x14ac:dyDescent="0.25">
      <c r="A31" s="1"/>
      <c r="B31" s="1"/>
      <c r="C31" s="2"/>
      <c r="D31" s="2"/>
      <c r="E31" s="2"/>
      <c r="F31" s="2"/>
      <c r="G31" s="2"/>
      <c r="H31" s="3"/>
      <c r="I31" s="3"/>
      <c r="J31" s="2"/>
      <c r="K31" s="4"/>
      <c r="L31" s="4"/>
      <c r="M31" s="5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</row>
    <row r="32" spans="1:29" x14ac:dyDescent="0.25">
      <c r="A32" s="1"/>
      <c r="B32" s="1"/>
      <c r="C32" s="2"/>
      <c r="D32" s="2"/>
      <c r="E32" s="2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18.75" x14ac:dyDescent="0.3">
      <c r="A33" s="1"/>
      <c r="B33" s="1"/>
      <c r="C33" s="7" t="s">
        <v>50</v>
      </c>
      <c r="D33" s="7"/>
      <c r="E33" s="7"/>
      <c r="F33" s="57"/>
      <c r="G33" s="57"/>
      <c r="H33" s="58"/>
      <c r="I33" s="58"/>
      <c r="J33" s="57"/>
      <c r="K33" s="59"/>
      <c r="L33" s="59"/>
      <c r="M33" s="57"/>
      <c r="N33" s="59"/>
      <c r="O33" s="59"/>
      <c r="P33" s="8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t="18.75" x14ac:dyDescent="0.3">
      <c r="A34" s="1"/>
      <c r="B34" s="1"/>
      <c r="C34" s="7"/>
      <c r="D34" s="7"/>
      <c r="E34" s="7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ht="18.75" x14ac:dyDescent="0.3">
      <c r="A35" s="1"/>
      <c r="B35" s="32"/>
      <c r="C35" s="7" t="s">
        <v>51</v>
      </c>
      <c r="D35" s="7"/>
      <c r="E35" s="7"/>
      <c r="F35" s="57"/>
      <c r="G35" s="57"/>
      <c r="H35" s="58"/>
      <c r="I35" s="58"/>
      <c r="J35" s="57"/>
      <c r="K35" s="59"/>
      <c r="L35" s="61"/>
      <c r="M35" s="62"/>
      <c r="N35" s="61"/>
      <c r="O35" s="61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</sheetData>
  <mergeCells count="3">
    <mergeCell ref="K8:AA8"/>
    <mergeCell ref="F32:O32"/>
    <mergeCell ref="F34:P34"/>
  </mergeCells>
  <conditionalFormatting sqref="L10:L30 X10:X30 O10:P30">
    <cfRule type="expression" dxfId="3" priority="1">
      <formula>L10=0</formula>
    </cfRule>
  </conditionalFormatting>
  <conditionalFormatting sqref="L10:L30 N10:AA30">
    <cfRule type="expression" dxfId="2" priority="3">
      <formula>L10=0</formula>
    </cfRule>
    <cfRule type="expression" dxfId="1" priority="4">
      <formula>L10&gt;=#REF!</formula>
    </cfRule>
  </conditionalFormatting>
  <conditionalFormatting sqref="X10:X30 O10:P30 L10:M30">
    <cfRule type="expression" dxfId="0" priority="2">
      <formula>L10&gt;=#REF!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NTkachenko</dc:creator>
  <cp:lastModifiedBy>NTkachenko</cp:lastModifiedBy>
  <dcterms:created xsi:type="dcterms:W3CDTF">2016-07-13T08:15:12Z</dcterms:created>
  <dcterms:modified xsi:type="dcterms:W3CDTF">2016-07-13T08:19:23Z</dcterms:modified>
</cp:coreProperties>
</file>