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.Л.КЛИМЧУК\Бюджет 2021\БюджЗапити\Напів для публікації\Опубліковані із цифрами ФУ 2022 2023 (7,4%)\"/>
    </mc:Choice>
  </mc:AlternateContent>
  <bookViews>
    <workbookView xWindow="0" yWindow="0" windowWidth="20496" windowHeight="7656"/>
  </bookViews>
  <sheets>
    <sheet name="2010 Форма 2020 -2 на 2021друк" sheetId="1" r:id="rId1"/>
  </sheets>
  <externalReferences>
    <externalReference r:id="rId2"/>
  </externalReferences>
  <definedNames>
    <definedName name="_xlnm.Print_Area" localSheetId="0">'2010 Форма 2020 -2 на 2021друк'!$A$1:$O$505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3" i="1" l="1"/>
  <c r="J213" i="1" s="1"/>
  <c r="D494" i="1" l="1"/>
  <c r="C494" i="1"/>
  <c r="D493" i="1"/>
  <c r="C493" i="1"/>
  <c r="D492" i="1"/>
  <c r="C492" i="1"/>
  <c r="D491" i="1"/>
  <c r="C491" i="1"/>
  <c r="D489" i="1"/>
  <c r="C489" i="1"/>
  <c r="D488" i="1"/>
  <c r="C488" i="1"/>
  <c r="D487" i="1"/>
  <c r="C487" i="1"/>
  <c r="D486" i="1"/>
  <c r="C486" i="1"/>
  <c r="D485" i="1"/>
  <c r="C485" i="1"/>
  <c r="C484" i="1"/>
  <c r="D483" i="1"/>
  <c r="C483" i="1"/>
  <c r="D482" i="1"/>
  <c r="C482" i="1"/>
  <c r="D480" i="1"/>
  <c r="C480" i="1"/>
  <c r="D479" i="1"/>
  <c r="C479" i="1"/>
  <c r="C476" i="1"/>
  <c r="C475" i="1"/>
  <c r="D474" i="1"/>
  <c r="C474" i="1"/>
  <c r="D473" i="1"/>
  <c r="C473" i="1"/>
  <c r="D472" i="1"/>
  <c r="C472" i="1"/>
  <c r="D471" i="1"/>
  <c r="C471" i="1"/>
  <c r="D470" i="1"/>
  <c r="C470" i="1"/>
  <c r="D468" i="1"/>
  <c r="C468" i="1"/>
  <c r="D467" i="1"/>
  <c r="C467" i="1"/>
  <c r="D466" i="1"/>
  <c r="C466" i="1"/>
  <c r="D464" i="1"/>
  <c r="C464" i="1"/>
  <c r="D463" i="1"/>
  <c r="C463" i="1"/>
  <c r="C461" i="1"/>
  <c r="D460" i="1"/>
  <c r="C460" i="1"/>
  <c r="C458" i="1"/>
  <c r="D457" i="1"/>
  <c r="C457" i="1"/>
  <c r="C456" i="1"/>
  <c r="D455" i="1"/>
  <c r="C455" i="1"/>
  <c r="C454" i="1"/>
  <c r="E453" i="1"/>
  <c r="E446" i="1" s="1"/>
  <c r="E440" i="1" s="1"/>
  <c r="E495" i="1" s="1"/>
  <c r="D452" i="1"/>
  <c r="C452" i="1"/>
  <c r="C451" i="1"/>
  <c r="C450" i="1"/>
  <c r="C449" i="1"/>
  <c r="C448" i="1"/>
  <c r="C447" i="1"/>
  <c r="C445" i="1"/>
  <c r="D444" i="1"/>
  <c r="C444" i="1"/>
  <c r="C443" i="1"/>
  <c r="G440" i="1"/>
  <c r="G495" i="1" s="1"/>
  <c r="M432" i="1"/>
  <c r="H432" i="1"/>
  <c r="M431" i="1"/>
  <c r="H431" i="1"/>
  <c r="M430" i="1"/>
  <c r="H430" i="1"/>
  <c r="M429" i="1"/>
  <c r="H429" i="1"/>
  <c r="M428" i="1"/>
  <c r="H428" i="1"/>
  <c r="E428" i="1"/>
  <c r="M427" i="1"/>
  <c r="H427" i="1"/>
  <c r="M426" i="1"/>
  <c r="H426" i="1"/>
  <c r="M425" i="1"/>
  <c r="H425" i="1"/>
  <c r="M424" i="1"/>
  <c r="H424" i="1"/>
  <c r="M423" i="1"/>
  <c r="H423" i="1"/>
  <c r="M422" i="1"/>
  <c r="H422" i="1"/>
  <c r="E422" i="1"/>
  <c r="M421" i="1"/>
  <c r="H421" i="1"/>
  <c r="M420" i="1"/>
  <c r="H420" i="1"/>
  <c r="M419" i="1"/>
  <c r="H419" i="1"/>
  <c r="E419" i="1"/>
  <c r="M418" i="1"/>
  <c r="H418" i="1"/>
  <c r="M417" i="1"/>
  <c r="H417" i="1"/>
  <c r="M416" i="1"/>
  <c r="H416" i="1"/>
  <c r="E416" i="1"/>
  <c r="E414" i="1" s="1"/>
  <c r="E413" i="1" s="1"/>
  <c r="M415" i="1"/>
  <c r="D415" i="1"/>
  <c r="H415" i="1" s="1"/>
  <c r="M414" i="1"/>
  <c r="H414" i="1"/>
  <c r="M413" i="1"/>
  <c r="H413" i="1"/>
  <c r="M412" i="1"/>
  <c r="H412" i="1"/>
  <c r="M411" i="1"/>
  <c r="H411" i="1"/>
  <c r="M410" i="1"/>
  <c r="H410" i="1"/>
  <c r="M409" i="1"/>
  <c r="H409" i="1"/>
  <c r="M408" i="1"/>
  <c r="D408" i="1"/>
  <c r="I407" i="1"/>
  <c r="M407" i="1" s="1"/>
  <c r="E407" i="1"/>
  <c r="M406" i="1"/>
  <c r="H406" i="1"/>
  <c r="M405" i="1"/>
  <c r="H405" i="1"/>
  <c r="M404" i="1"/>
  <c r="H404" i="1"/>
  <c r="M403" i="1"/>
  <c r="H403" i="1"/>
  <c r="E403" i="1"/>
  <c r="M402" i="1"/>
  <c r="H402" i="1"/>
  <c r="M401" i="1"/>
  <c r="H401" i="1"/>
  <c r="M400" i="1"/>
  <c r="H400" i="1"/>
  <c r="E400" i="1"/>
  <c r="M399" i="1"/>
  <c r="H399" i="1"/>
  <c r="M398" i="1"/>
  <c r="H398" i="1"/>
  <c r="I397" i="1"/>
  <c r="M397" i="1" s="1"/>
  <c r="E397" i="1"/>
  <c r="D397" i="1"/>
  <c r="H397" i="1" s="1"/>
  <c r="M396" i="1"/>
  <c r="D396" i="1"/>
  <c r="H396" i="1" s="1"/>
  <c r="M395" i="1"/>
  <c r="D395" i="1"/>
  <c r="H395" i="1" s="1"/>
  <c r="M394" i="1"/>
  <c r="D394" i="1"/>
  <c r="H394" i="1" s="1"/>
  <c r="M393" i="1"/>
  <c r="D393" i="1"/>
  <c r="H393" i="1" s="1"/>
  <c r="M392" i="1"/>
  <c r="H392" i="1"/>
  <c r="D392" i="1"/>
  <c r="I391" i="1"/>
  <c r="M391" i="1" s="1"/>
  <c r="E391" i="1"/>
  <c r="M390" i="1"/>
  <c r="H390" i="1"/>
  <c r="M389" i="1"/>
  <c r="D389" i="1"/>
  <c r="H389" i="1" s="1"/>
  <c r="M388" i="1"/>
  <c r="D388" i="1"/>
  <c r="H388" i="1" s="1"/>
  <c r="M387" i="1"/>
  <c r="D387" i="1"/>
  <c r="H387" i="1" s="1"/>
  <c r="M386" i="1"/>
  <c r="D386" i="1"/>
  <c r="H386" i="1" s="1"/>
  <c r="M385" i="1"/>
  <c r="D385" i="1"/>
  <c r="H385" i="1" s="1"/>
  <c r="E384" i="1"/>
  <c r="E378" i="1" s="1"/>
  <c r="E433" i="1" s="1"/>
  <c r="M383" i="1"/>
  <c r="D383" i="1"/>
  <c r="H383" i="1" s="1"/>
  <c r="M382" i="1"/>
  <c r="H382" i="1"/>
  <c r="M381" i="1"/>
  <c r="D381" i="1"/>
  <c r="I380" i="1"/>
  <c r="E380" i="1"/>
  <c r="E379" i="1" s="1"/>
  <c r="N368" i="1"/>
  <c r="N367" i="1"/>
  <c r="N366" i="1"/>
  <c r="N365" i="1"/>
  <c r="E364" i="1"/>
  <c r="C364" i="1"/>
  <c r="C490" i="1" s="1"/>
  <c r="N363" i="1"/>
  <c r="N362" i="1"/>
  <c r="N361" i="1"/>
  <c r="N360" i="1"/>
  <c r="N359" i="1"/>
  <c r="E358" i="1"/>
  <c r="C358" i="1"/>
  <c r="N357" i="1"/>
  <c r="N356" i="1"/>
  <c r="E355" i="1"/>
  <c r="D481" i="1" s="1"/>
  <c r="C355" i="1"/>
  <c r="C481" i="1" s="1"/>
  <c r="N354" i="1"/>
  <c r="N353" i="1"/>
  <c r="E352" i="1"/>
  <c r="C352" i="1"/>
  <c r="C478" i="1" s="1"/>
  <c r="E351" i="1"/>
  <c r="D477" i="1" s="1"/>
  <c r="N348" i="1"/>
  <c r="N347" i="1"/>
  <c r="N346" i="1"/>
  <c r="N345" i="1"/>
  <c r="N344" i="1"/>
  <c r="E344" i="1"/>
  <c r="E343" i="1"/>
  <c r="D469" i="1" s="1"/>
  <c r="C343" i="1"/>
  <c r="C469" i="1" s="1"/>
  <c r="N342" i="1"/>
  <c r="N341" i="1"/>
  <c r="N340" i="1"/>
  <c r="N339" i="1"/>
  <c r="E339" i="1"/>
  <c r="D465" i="1" s="1"/>
  <c r="C339" i="1"/>
  <c r="C465" i="1" s="1"/>
  <c r="N338" i="1"/>
  <c r="N337" i="1"/>
  <c r="E336" i="1"/>
  <c r="N336" i="1" s="1"/>
  <c r="C336" i="1"/>
  <c r="C462" i="1" s="1"/>
  <c r="E335" i="1"/>
  <c r="D461" i="1" s="1"/>
  <c r="N334" i="1"/>
  <c r="C333" i="1"/>
  <c r="C459" i="1" s="1"/>
  <c r="N332" i="1"/>
  <c r="E332" i="1"/>
  <c r="D458" i="1" s="1"/>
  <c r="E331" i="1"/>
  <c r="N331" i="1" s="1"/>
  <c r="N330" i="1"/>
  <c r="E330" i="1"/>
  <c r="D456" i="1" s="1"/>
  <c r="E329" i="1"/>
  <c r="N329" i="1" s="1"/>
  <c r="N328" i="1"/>
  <c r="E328" i="1"/>
  <c r="D454" i="1" s="1"/>
  <c r="E327" i="1"/>
  <c r="D453" i="1" s="1"/>
  <c r="C327" i="1"/>
  <c r="C320" i="1" s="1"/>
  <c r="C446" i="1" s="1"/>
  <c r="N326" i="1"/>
  <c r="E325" i="1"/>
  <c r="D451" i="1" s="1"/>
  <c r="N324" i="1"/>
  <c r="E324" i="1"/>
  <c r="D450" i="1" s="1"/>
  <c r="E323" i="1"/>
  <c r="D449" i="1" s="1"/>
  <c r="N322" i="1"/>
  <c r="E322" i="1"/>
  <c r="D448" i="1" s="1"/>
  <c r="E321" i="1"/>
  <c r="D447" i="1" s="1"/>
  <c r="E319" i="1"/>
  <c r="N319" i="1" s="1"/>
  <c r="N318" i="1"/>
  <c r="E317" i="1"/>
  <c r="E316" i="1" s="1"/>
  <c r="C316" i="1"/>
  <c r="M283" i="1"/>
  <c r="L283" i="1"/>
  <c r="K283" i="1"/>
  <c r="I283" i="1"/>
  <c r="H283" i="1"/>
  <c r="F283" i="1"/>
  <c r="E283" i="1"/>
  <c r="J282" i="1"/>
  <c r="G282" i="1"/>
  <c r="J281" i="1"/>
  <c r="G280" i="1"/>
  <c r="J279" i="1"/>
  <c r="G279" i="1"/>
  <c r="G283" i="1" s="1"/>
  <c r="F270" i="1"/>
  <c r="E270" i="1"/>
  <c r="D270" i="1"/>
  <c r="C270" i="1"/>
  <c r="L257" i="1"/>
  <c r="K257" i="1"/>
  <c r="J257" i="1"/>
  <c r="I257" i="1"/>
  <c r="H257" i="1"/>
  <c r="G257" i="1"/>
  <c r="F257" i="1"/>
  <c r="E257" i="1"/>
  <c r="D257" i="1"/>
  <c r="C257" i="1"/>
  <c r="L243" i="1"/>
  <c r="J243" i="1"/>
  <c r="H243" i="1"/>
  <c r="F243" i="1"/>
  <c r="G241" i="1"/>
  <c r="G243" i="1" s="1"/>
  <c r="E241" i="1"/>
  <c r="E243" i="1" s="1"/>
  <c r="D241" i="1"/>
  <c r="D243" i="1" s="1"/>
  <c r="C241" i="1"/>
  <c r="C243" i="1" s="1"/>
  <c r="L231" i="1"/>
  <c r="L230" i="1"/>
  <c r="I230" i="1"/>
  <c r="L229" i="1"/>
  <c r="I229" i="1"/>
  <c r="L228" i="1"/>
  <c r="I228" i="1"/>
  <c r="L227" i="1"/>
  <c r="I227" i="1"/>
  <c r="G225" i="1"/>
  <c r="I225" i="1" s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I213" i="1"/>
  <c r="J225" i="1"/>
  <c r="L225" i="1" s="1"/>
  <c r="L212" i="1"/>
  <c r="I212" i="1"/>
  <c r="L211" i="1"/>
  <c r="I211" i="1"/>
  <c r="L210" i="1"/>
  <c r="I210" i="1"/>
  <c r="L209" i="1"/>
  <c r="I209" i="1"/>
  <c r="L208" i="1"/>
  <c r="I208" i="1"/>
  <c r="L207" i="1"/>
  <c r="I207" i="1"/>
  <c r="O198" i="1"/>
  <c r="L198" i="1"/>
  <c r="O197" i="1"/>
  <c r="L197" i="1"/>
  <c r="O196" i="1"/>
  <c r="L196" i="1"/>
  <c r="I196" i="1"/>
  <c r="O195" i="1"/>
  <c r="L195" i="1"/>
  <c r="I195" i="1"/>
  <c r="O194" i="1"/>
  <c r="L194" i="1"/>
  <c r="I194" i="1"/>
  <c r="O193" i="1"/>
  <c r="L193" i="1"/>
  <c r="I193" i="1"/>
  <c r="O192" i="1"/>
  <c r="N192" i="1"/>
  <c r="L192" i="1"/>
  <c r="I192" i="1"/>
  <c r="O191" i="1"/>
  <c r="M191" i="1"/>
  <c r="L191" i="1"/>
  <c r="I191" i="1"/>
  <c r="O190" i="1"/>
  <c r="L190" i="1"/>
  <c r="I190" i="1"/>
  <c r="O189" i="1"/>
  <c r="L189" i="1"/>
  <c r="I189" i="1"/>
  <c r="O188" i="1"/>
  <c r="L188" i="1"/>
  <c r="I188" i="1"/>
  <c r="O187" i="1"/>
  <c r="L187" i="1"/>
  <c r="I187" i="1"/>
  <c r="O186" i="1"/>
  <c r="L186" i="1"/>
  <c r="I186" i="1"/>
  <c r="O185" i="1"/>
  <c r="L185" i="1"/>
  <c r="I185" i="1"/>
  <c r="O184" i="1"/>
  <c r="L184" i="1"/>
  <c r="I184" i="1"/>
  <c r="O183" i="1"/>
  <c r="L183" i="1"/>
  <c r="I183" i="1"/>
  <c r="O182" i="1"/>
  <c r="L182" i="1"/>
  <c r="I182" i="1"/>
  <c r="O181" i="1"/>
  <c r="L181" i="1"/>
  <c r="I181" i="1"/>
  <c r="O180" i="1"/>
  <c r="L180" i="1"/>
  <c r="I180" i="1"/>
  <c r="O179" i="1"/>
  <c r="L179" i="1"/>
  <c r="I179" i="1"/>
  <c r="O178" i="1"/>
  <c r="L178" i="1"/>
  <c r="I178" i="1"/>
  <c r="O177" i="1"/>
  <c r="L177" i="1"/>
  <c r="I177" i="1"/>
  <c r="O176" i="1"/>
  <c r="L176" i="1"/>
  <c r="I176" i="1"/>
  <c r="O175" i="1"/>
  <c r="L175" i="1"/>
  <c r="I175" i="1"/>
  <c r="O174" i="1"/>
  <c r="L174" i="1"/>
  <c r="I174" i="1"/>
  <c r="O173" i="1"/>
  <c r="L173" i="1"/>
  <c r="I173" i="1"/>
  <c r="M130" i="1"/>
  <c r="L130" i="1"/>
  <c r="I130" i="1"/>
  <c r="H130" i="1"/>
  <c r="H129" i="1"/>
  <c r="I129" i="1" s="1"/>
  <c r="I64" i="1" s="1"/>
  <c r="I66" i="1" s="1"/>
  <c r="G129" i="1"/>
  <c r="K129" i="1" s="1"/>
  <c r="G128" i="1"/>
  <c r="J128" i="1" s="1"/>
  <c r="G127" i="1"/>
  <c r="J127" i="1" s="1"/>
  <c r="J126" i="1" s="1"/>
  <c r="M126" i="1"/>
  <c r="L126" i="1"/>
  <c r="I126" i="1"/>
  <c r="H126" i="1"/>
  <c r="G125" i="1"/>
  <c r="J125" i="1" s="1"/>
  <c r="K124" i="1"/>
  <c r="N124" i="1" s="1"/>
  <c r="G123" i="1"/>
  <c r="K123" i="1" s="1"/>
  <c r="N123" i="1" s="1"/>
  <c r="G122" i="1"/>
  <c r="K122" i="1" s="1"/>
  <c r="N122" i="1" s="1"/>
  <c r="G121" i="1"/>
  <c r="K121" i="1" s="1"/>
  <c r="N121" i="1" s="1"/>
  <c r="G120" i="1"/>
  <c r="K120" i="1" s="1"/>
  <c r="M119" i="1"/>
  <c r="L119" i="1"/>
  <c r="I119" i="1"/>
  <c r="H119" i="1"/>
  <c r="G118" i="1"/>
  <c r="K118" i="1" s="1"/>
  <c r="N118" i="1" s="1"/>
  <c r="G117" i="1"/>
  <c r="K117" i="1" s="1"/>
  <c r="N117" i="1" s="1"/>
  <c r="G116" i="1"/>
  <c r="K116" i="1" s="1"/>
  <c r="N116" i="1" s="1"/>
  <c r="G115" i="1"/>
  <c r="K115" i="1" s="1"/>
  <c r="N115" i="1" s="1"/>
  <c r="J114" i="1"/>
  <c r="G114" i="1"/>
  <c r="K114" i="1" s="1"/>
  <c r="N114" i="1" s="1"/>
  <c r="G113" i="1"/>
  <c r="K113" i="1" s="1"/>
  <c r="N113" i="1" s="1"/>
  <c r="G112" i="1"/>
  <c r="I241" i="1" s="1"/>
  <c r="I243" i="1" s="1"/>
  <c r="K94" i="1"/>
  <c r="G131" i="1" s="1"/>
  <c r="J131" i="1" s="1"/>
  <c r="J130" i="1" s="1"/>
  <c r="G94" i="1"/>
  <c r="G93" i="1" s="1"/>
  <c r="C94" i="1"/>
  <c r="F94" i="1" s="1"/>
  <c r="F93" i="1" s="1"/>
  <c r="M93" i="1"/>
  <c r="L93" i="1"/>
  <c r="I93" i="1"/>
  <c r="E93" i="1"/>
  <c r="C93" i="1"/>
  <c r="N92" i="1"/>
  <c r="G92" i="1"/>
  <c r="J92" i="1" s="1"/>
  <c r="C92" i="1"/>
  <c r="F92" i="1" s="1"/>
  <c r="N91" i="1"/>
  <c r="J91" i="1"/>
  <c r="G91" i="1"/>
  <c r="C91" i="1"/>
  <c r="F91" i="1" s="1"/>
  <c r="N90" i="1"/>
  <c r="J90" i="1"/>
  <c r="J89" i="1" s="1"/>
  <c r="F90" i="1"/>
  <c r="F89" i="1" s="1"/>
  <c r="M89" i="1"/>
  <c r="L89" i="1"/>
  <c r="K89" i="1"/>
  <c r="I89" i="1"/>
  <c r="H89" i="1"/>
  <c r="H95" i="1" s="1"/>
  <c r="H151" i="1" s="1"/>
  <c r="H152" i="1" s="1"/>
  <c r="G89" i="1"/>
  <c r="E89" i="1"/>
  <c r="D89" i="1"/>
  <c r="C89" i="1"/>
  <c r="N88" i="1"/>
  <c r="J88" i="1"/>
  <c r="F88" i="1"/>
  <c r="N87" i="1"/>
  <c r="J87" i="1"/>
  <c r="F87" i="1"/>
  <c r="N86" i="1"/>
  <c r="J86" i="1"/>
  <c r="F86" i="1"/>
  <c r="N85" i="1"/>
  <c r="J85" i="1"/>
  <c r="F85" i="1"/>
  <c r="N84" i="1"/>
  <c r="J84" i="1"/>
  <c r="F84" i="1"/>
  <c r="N83" i="1"/>
  <c r="N82" i="1" s="1"/>
  <c r="J83" i="1"/>
  <c r="F83" i="1"/>
  <c r="M82" i="1"/>
  <c r="L82" i="1"/>
  <c r="K82" i="1"/>
  <c r="I82" i="1"/>
  <c r="H82" i="1"/>
  <c r="G82" i="1"/>
  <c r="E82" i="1"/>
  <c r="E95" i="1" s="1"/>
  <c r="E151" i="1" s="1"/>
  <c r="E152" i="1" s="1"/>
  <c r="D82" i="1"/>
  <c r="D95" i="1" s="1"/>
  <c r="D151" i="1" s="1"/>
  <c r="D152" i="1" s="1"/>
  <c r="C82" i="1"/>
  <c r="N81" i="1"/>
  <c r="J81" i="1"/>
  <c r="F81" i="1"/>
  <c r="N80" i="1"/>
  <c r="J80" i="1"/>
  <c r="F80" i="1"/>
  <c r="N79" i="1"/>
  <c r="J79" i="1"/>
  <c r="F79" i="1"/>
  <c r="N78" i="1"/>
  <c r="J78" i="1"/>
  <c r="F78" i="1"/>
  <c r="N77" i="1"/>
  <c r="J77" i="1"/>
  <c r="F77" i="1"/>
  <c r="N76" i="1"/>
  <c r="J76" i="1"/>
  <c r="F76" i="1"/>
  <c r="N75" i="1"/>
  <c r="J75" i="1"/>
  <c r="F75" i="1"/>
  <c r="J62" i="1"/>
  <c r="J61" i="1"/>
  <c r="J60" i="1"/>
  <c r="J59" i="1"/>
  <c r="L58" i="1"/>
  <c r="H58" i="1"/>
  <c r="J58" i="1" s="1"/>
  <c r="I49" i="1"/>
  <c r="H49" i="1"/>
  <c r="G49" i="1"/>
  <c r="E49" i="1"/>
  <c r="C49" i="1"/>
  <c r="M47" i="1"/>
  <c r="M49" i="1" s="1"/>
  <c r="L47" i="1"/>
  <c r="N47" i="1" s="1"/>
  <c r="J47" i="1"/>
  <c r="F47" i="1"/>
  <c r="N46" i="1"/>
  <c r="F46" i="1"/>
  <c r="J45" i="1"/>
  <c r="F45" i="1"/>
  <c r="J44" i="1"/>
  <c r="F44" i="1"/>
  <c r="J43" i="1"/>
  <c r="F43" i="1"/>
  <c r="J42" i="1"/>
  <c r="F42" i="1"/>
  <c r="L41" i="1"/>
  <c r="J41" i="1"/>
  <c r="F41" i="1"/>
  <c r="D41" i="1"/>
  <c r="D49" i="1" s="1"/>
  <c r="J40" i="1"/>
  <c r="F40" i="1"/>
  <c r="J94" i="1" l="1"/>
  <c r="J93" i="1" s="1"/>
  <c r="G95" i="1"/>
  <c r="G151" i="1" s="1"/>
  <c r="D442" i="1"/>
  <c r="N316" i="1"/>
  <c r="C95" i="1"/>
  <c r="C151" i="1" s="1"/>
  <c r="N335" i="1"/>
  <c r="J49" i="1"/>
  <c r="L49" i="1"/>
  <c r="I95" i="1"/>
  <c r="I151" i="1" s="1"/>
  <c r="I152" i="1" s="1"/>
  <c r="F82" i="1"/>
  <c r="J82" i="1"/>
  <c r="K93" i="1"/>
  <c r="G130" i="1" s="1"/>
  <c r="K130" i="1" s="1"/>
  <c r="N130" i="1" s="1"/>
  <c r="N94" i="1"/>
  <c r="J118" i="1"/>
  <c r="J283" i="1"/>
  <c r="N317" i="1"/>
  <c r="N321" i="1"/>
  <c r="N323" i="1"/>
  <c r="N325" i="1"/>
  <c r="N327" i="1"/>
  <c r="E333" i="1"/>
  <c r="N343" i="1"/>
  <c r="N355" i="1"/>
  <c r="I384" i="1"/>
  <c r="M384" i="1" s="1"/>
  <c r="F49" i="1"/>
  <c r="J95" i="1"/>
  <c r="D433" i="1" s="1"/>
  <c r="H433" i="1" s="1"/>
  <c r="M95" i="1"/>
  <c r="M151" i="1" s="1"/>
  <c r="M152" i="1" s="1"/>
  <c r="C350" i="1"/>
  <c r="C349" i="1" s="1"/>
  <c r="D443" i="1"/>
  <c r="F95" i="1"/>
  <c r="N89" i="1"/>
  <c r="L95" i="1"/>
  <c r="L151" i="1" s="1"/>
  <c r="L152" i="1" s="1"/>
  <c r="J116" i="1"/>
  <c r="N351" i="1"/>
  <c r="D391" i="1"/>
  <c r="H64" i="1"/>
  <c r="J64" i="1" s="1"/>
  <c r="J121" i="1"/>
  <c r="J123" i="1"/>
  <c r="L129" i="1"/>
  <c r="G119" i="1"/>
  <c r="I132" i="1"/>
  <c r="G160" i="1" s="1"/>
  <c r="G161" i="1" s="1"/>
  <c r="H132" i="1"/>
  <c r="F160" i="1" s="1"/>
  <c r="F161" i="1" s="1"/>
  <c r="H214" i="1" s="1"/>
  <c r="J122" i="1"/>
  <c r="J120" i="1"/>
  <c r="J113" i="1"/>
  <c r="J115" i="1"/>
  <c r="J117" i="1"/>
  <c r="J112" i="1"/>
  <c r="C152" i="1"/>
  <c r="F151" i="1"/>
  <c r="F152" i="1" s="1"/>
  <c r="G152" i="1"/>
  <c r="J151" i="1"/>
  <c r="J152" i="1" s="1"/>
  <c r="K119" i="1"/>
  <c r="N119" i="1" s="1"/>
  <c r="N120" i="1"/>
  <c r="K125" i="1"/>
  <c r="N125" i="1" s="1"/>
  <c r="G126" i="1"/>
  <c r="K126" i="1" s="1"/>
  <c r="N126" i="1" s="1"/>
  <c r="K127" i="1"/>
  <c r="N127" i="1" s="1"/>
  <c r="K128" i="1"/>
  <c r="N128" i="1" s="1"/>
  <c r="J129" i="1"/>
  <c r="K131" i="1"/>
  <c r="N131" i="1" s="1"/>
  <c r="C442" i="1"/>
  <c r="C315" i="1"/>
  <c r="N333" i="1"/>
  <c r="E320" i="1"/>
  <c r="D484" i="1"/>
  <c r="N358" i="1"/>
  <c r="M380" i="1"/>
  <c r="I379" i="1"/>
  <c r="C453" i="1"/>
  <c r="D459" i="1"/>
  <c r="K112" i="1"/>
  <c r="L213" i="1"/>
  <c r="E315" i="1"/>
  <c r="D478" i="1"/>
  <c r="N352" i="1"/>
  <c r="E350" i="1"/>
  <c r="D490" i="1"/>
  <c r="N364" i="1"/>
  <c r="H381" i="1"/>
  <c r="D380" i="1"/>
  <c r="H408" i="1"/>
  <c r="D407" i="1"/>
  <c r="H407" i="1" s="1"/>
  <c r="D445" i="1"/>
  <c r="D462" i="1"/>
  <c r="K95" i="1" l="1"/>
  <c r="N93" i="1"/>
  <c r="K40" i="1"/>
  <c r="N40" i="1" s="1"/>
  <c r="H391" i="1"/>
  <c r="D384" i="1"/>
  <c r="H384" i="1" s="1"/>
  <c r="I214" i="1"/>
  <c r="H226" i="1"/>
  <c r="I226" i="1" s="1"/>
  <c r="M129" i="1"/>
  <c r="M132" i="1" s="1"/>
  <c r="J119" i="1"/>
  <c r="N129" i="1"/>
  <c r="L132" i="1"/>
  <c r="H66" i="1"/>
  <c r="J132" i="1"/>
  <c r="N315" i="1"/>
  <c r="E314" i="1"/>
  <c r="D441" i="1"/>
  <c r="K241" i="1"/>
  <c r="K243" i="1" s="1"/>
  <c r="K132" i="1"/>
  <c r="N112" i="1"/>
  <c r="H380" i="1"/>
  <c r="D379" i="1"/>
  <c r="D476" i="1"/>
  <c r="N350" i="1"/>
  <c r="E349" i="1"/>
  <c r="I378" i="1"/>
  <c r="M378" i="1" s="1"/>
  <c r="M379" i="1"/>
  <c r="D446" i="1"/>
  <c r="N320" i="1"/>
  <c r="C441" i="1"/>
  <c r="C314" i="1"/>
  <c r="G132" i="1"/>
  <c r="K49" i="1" l="1"/>
  <c r="N49" i="1" s="1"/>
  <c r="I433" i="1"/>
  <c r="M433" i="1" s="1"/>
  <c r="N95" i="1"/>
  <c r="K151" i="1"/>
  <c r="K160" i="1"/>
  <c r="K161" i="1" s="1"/>
  <c r="M64" i="1"/>
  <c r="M66" i="1" s="1"/>
  <c r="J160" i="1"/>
  <c r="J161" i="1" s="1"/>
  <c r="K214" i="1" s="1"/>
  <c r="L214" i="1" s="1"/>
  <c r="L64" i="1"/>
  <c r="E160" i="1"/>
  <c r="G57" i="1"/>
  <c r="D378" i="1"/>
  <c r="H378" i="1" s="1"/>
  <c r="H379" i="1"/>
  <c r="E369" i="1"/>
  <c r="D440" i="1"/>
  <c r="N314" i="1"/>
  <c r="C440" i="1"/>
  <c r="C369" i="1"/>
  <c r="C495" i="1" s="1"/>
  <c r="N349" i="1"/>
  <c r="D475" i="1"/>
  <c r="I160" i="1"/>
  <c r="N132" i="1"/>
  <c r="K57" i="1"/>
  <c r="N151" i="1" l="1"/>
  <c r="K152" i="1"/>
  <c r="N152" i="1" s="1"/>
  <c r="K226" i="1"/>
  <c r="L226" i="1" s="1"/>
  <c r="N64" i="1"/>
  <c r="L66" i="1"/>
  <c r="K66" i="1"/>
  <c r="N57" i="1"/>
  <c r="I161" i="1"/>
  <c r="L160" i="1"/>
  <c r="L161" i="1" s="1"/>
  <c r="G66" i="1"/>
  <c r="J57" i="1"/>
  <c r="J66" i="1" s="1"/>
  <c r="D495" i="1"/>
  <c r="N369" i="1"/>
  <c r="E161" i="1"/>
  <c r="H160" i="1"/>
  <c r="H161" i="1" s="1"/>
  <c r="N66" i="1" l="1"/>
</calcChain>
</file>

<file path=xl/sharedStrings.xml><?xml version="1.0" encoding="utf-8"?>
<sst xmlns="http://schemas.openxmlformats.org/spreadsheetml/2006/main" count="863" uniqueCount="270">
  <si>
    <t>ЗАТВЕРДЖЕНО</t>
  </si>
  <si>
    <t>Наказ Міністерства фінансів України</t>
  </si>
  <si>
    <t>17 липня 2015 року N 648</t>
  </si>
  <si>
    <t>(у редакції наказу Міністерства фінансів</t>
  </si>
  <si>
    <t>України від 17 липня 2018 року N 617)</t>
  </si>
  <si>
    <t>Бюджетний запит на 2021 - 2023 роки індивідуальний (Форма 2020-2)</t>
  </si>
  <si>
    <r>
      <t xml:space="preserve">1. </t>
    </r>
    <r>
      <rPr>
        <b/>
        <u/>
        <sz val="12"/>
        <color indexed="8"/>
        <rFont val="Times New Roman"/>
        <family val="1"/>
        <charset val="204"/>
      </rPr>
      <t>Управління охорони здоров’я Чернігівської міської ради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</t>
    </r>
    <r>
      <rPr>
        <sz val="12"/>
        <color indexed="8"/>
        <rFont val="Times New Roman"/>
        <family val="1"/>
        <charset val="204"/>
      </rPr>
      <t>(0) (7)</t>
    </r>
  </si>
  <si>
    <t>__02013308_________</t>
  </si>
  <si>
    <t>(найменування головного розпорядника коштів місцевого бюджету)                (код Типової відомчої класифікації видатків та кредитування місцевих бюджетів)</t>
  </si>
  <si>
    <t>(код за ЄДРПОУ)</t>
  </si>
  <si>
    <r>
      <t xml:space="preserve">2. </t>
    </r>
    <r>
      <rPr>
        <b/>
        <i/>
        <u/>
        <sz val="12"/>
        <color indexed="8"/>
        <rFont val="Times New Roman"/>
        <family val="1"/>
        <charset val="204"/>
      </rPr>
      <t xml:space="preserve">Управління охорони здоров’я Чернігівської міської ради    </t>
    </r>
    <r>
      <rPr>
        <b/>
        <i/>
        <sz val="12"/>
        <color indexed="8"/>
        <rFont val="Times New Roman"/>
        <family val="1"/>
        <charset val="204"/>
      </rPr>
      <t xml:space="preserve">                                                          </t>
    </r>
    <r>
      <rPr>
        <i/>
        <sz val="12"/>
        <color indexed="8"/>
        <rFont val="Times New Roman"/>
        <family val="1"/>
        <charset val="204"/>
      </rPr>
      <t>(0) (7) (1)</t>
    </r>
  </si>
  <si>
    <t>  (найменування відповідального виконавця бюджетної програми)                              (код Типової відомчої класифікації видатків та кредитування місцевих бюджетів)</t>
  </si>
  <si>
    <t xml:space="preserve">3. _ (0) (7) (1) (2) (0) (1) (0)_______________________ </t>
  </si>
  <si>
    <t>__ (2) (0) (1) (0)________________</t>
  </si>
  <si>
    <t>(0) (7) (3)(1)___________</t>
  </si>
  <si>
    <t>Багатопрофільна стаціонарна медична допомога населенню__________________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</si>
  <si>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</si>
  <si>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</si>
  <si>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</si>
  <si>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класифікації видатків та кредитування місцевого бюджету)</t>
  </si>
  <si>
    <t>(код бюджету)</t>
  </si>
  <si>
    <t>4. Мета та завдання бюджетної програми на 2021- 2023 роки:</t>
  </si>
  <si>
    <t>1) мета бюджетної програми/підпрограми, строки її реалізації;</t>
  </si>
  <si>
    <t>Підвищення рівня надання медичної допомоги та збереження здоров’я  населення</t>
  </si>
  <si>
    <t>2) завдання бюджетної програми;</t>
  </si>
  <si>
    <t>1. Забезпечення надання  населенню амбулаторно-поліклінічної та стаціонарної  медичної допомоги</t>
  </si>
  <si>
    <t>2.Організація оздоровлення та забезпечення відпочинком дітей, які потребують особливої соціальної уваги та підтримки</t>
  </si>
  <si>
    <t>3) підстави реалізації бюджетної програми.</t>
  </si>
  <si>
    <r>
      <t>Конституція України (Закон України від 28.06.1996 №254 к/96-ВР)</t>
    </r>
    <r>
      <rPr>
        <sz val="12"/>
        <color indexed="8"/>
        <rFont val="Arial"/>
        <family val="2"/>
        <charset val="204"/>
      </rPr>
      <t>;</t>
    </r>
    <r>
      <rPr>
        <sz val="12"/>
        <color indexed="8"/>
        <rFont val="Times New Roman"/>
        <family val="1"/>
        <charset val="204"/>
      </rPr>
      <t xml:space="preserve"> Бюджетний кодекс України Закон України від 08.07.2010 № 2456-У1 зі змінами)</t>
    </r>
    <r>
      <rPr>
        <sz val="12"/>
        <color indexed="8"/>
        <rFont val="Arial"/>
        <family val="2"/>
        <charset val="204"/>
      </rPr>
      <t>;</t>
    </r>
    <r>
      <rPr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Закон України </t>
    </r>
    <r>
      <rPr>
        <sz val="12"/>
        <color indexed="8"/>
        <rFont val="Times New Roman"/>
        <family val="1"/>
        <charset val="204"/>
      </rPr>
      <t>"</t>
    </r>
    <r>
      <rPr>
        <sz val="12"/>
        <color indexed="8"/>
        <rFont val="Times New Roman"/>
        <family val="1"/>
        <charset val="204"/>
      </rPr>
      <t>Про Державний бюджет України на 2020 рік</t>
    </r>
    <r>
      <rPr>
        <sz val="12"/>
        <color indexed="8"/>
        <rFont val="Times New Roman"/>
        <family val="1"/>
        <charset val="204"/>
      </rPr>
      <t>" від 14</t>
    </r>
    <r>
      <rPr>
        <sz val="12"/>
        <color indexed="8"/>
        <rFont val="Times New Roman"/>
        <family val="1"/>
        <charset val="204"/>
      </rPr>
      <t xml:space="preserve"> листопада 2019 року № 294-ІХ</t>
    </r>
    <r>
      <rPr>
        <sz val="12"/>
        <color indexed="8"/>
        <rFont val="Times New Roman"/>
        <family val="1"/>
        <charset val="204"/>
      </rPr>
      <t>; Закон України від 19.11.1992 № 2801-ХІІ "Основи законодавства України про охорону здоров'я"; Закон України від 19.10.2017 № 2168-VIII " Про державні фінансові гарантії медичного обслуговування населення",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</t>
    </r>
    <r>
      <rPr>
        <sz val="12"/>
        <color indexed="8"/>
        <rFont val="Arial"/>
        <family val="2"/>
        <charset val="204"/>
      </rPr>
      <t>;</t>
    </r>
    <r>
      <rPr>
        <sz val="12"/>
        <color indexed="8"/>
        <rFont val="Times New Roman"/>
        <family val="1"/>
        <charset val="204"/>
      </rPr>
      <t xml:space="preserve"> рішення Чернігівської  міської ради </t>
    </r>
    <r>
      <rPr>
        <sz val="12"/>
        <color indexed="8"/>
        <rFont val="Times New Roman"/>
        <family val="1"/>
        <charset val="204"/>
      </rPr>
      <t>від 28 листопада 2019 року</t>
    </r>
    <r>
      <rPr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№ 48/VII -25</t>
    </r>
    <r>
      <rPr>
        <sz val="12"/>
        <color indexed="8"/>
        <rFont val="Times New Roman"/>
        <family val="1"/>
        <charset val="204"/>
      </rPr>
      <t xml:space="preserve"> "Про міський бюджет на 2020 рік" (зі змінами та доповненнями</t>
    </r>
    <r>
      <rPr>
        <sz val="12"/>
        <color indexed="8"/>
        <rFont val="Times New Roman"/>
        <family val="1"/>
        <charset val="204"/>
      </rPr>
      <t xml:space="preserve"> )</t>
    </r>
    <r>
      <rPr>
        <sz val="12"/>
        <color indexed="8"/>
        <rFont val="Times New Roman"/>
        <family val="1"/>
        <charset val="204"/>
      </rPr>
      <t xml:space="preserve">; рішення Чернігівської міської ради від 21.08.2018 № 33/VII – 4  «Про Комплексну міську програму “Здоров’я чернігівців” на 2018-2021 роки» (зі змінами), </t>
    </r>
  </si>
  <si>
    <t>5. Надходження для виконання бюджетної програми:</t>
  </si>
  <si>
    <t>1) надходження для виконання бюджетної програми:у 2019 - 2021 роках:</t>
  </si>
  <si>
    <t>(грн)</t>
  </si>
  <si>
    <t>Код</t>
  </si>
  <si>
    <t>Найменування</t>
  </si>
  <si>
    <t>2019 рік (звіт)</t>
  </si>
  <si>
    <t>2020 рік (затверджено)</t>
  </si>
  <si>
    <t>2021 рік (проект)</t>
  </si>
  <si>
    <t>загаль-</t>
  </si>
  <si>
    <t>спеціаль-</t>
  </si>
  <si>
    <t>у т. ч. бюджет розвитку</t>
  </si>
  <si>
    <t>разом</t>
  </si>
  <si>
    <t>ний фонд</t>
  </si>
  <si>
    <t>(3 + 4)</t>
  </si>
  <si>
    <t>(7 + 8)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</si>
  <si>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</si>
  <si>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</si>
  <si>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</si>
  <si>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 xml:space="preserve">плата за послуги, що надаються бюджетними установами згідно з їх основною діяльністю </t>
  </si>
  <si>
    <t xml:space="preserve">надходження бюджетних установ від додаткової (господарської) діяльності </t>
  </si>
  <si>
    <t>плата за оренду майна бюджетних установ</t>
  </si>
  <si>
    <t>надходження бюджетних установ від реалізації в установленому порядку майна</t>
  </si>
  <si>
    <t xml:space="preserve">благодійні внески, гранти та дарунки </t>
  </si>
  <si>
    <t>Інші надходження спеціального фонду (розписати за видами надходжень)</t>
  </si>
  <si>
    <t>Повернення кредитів до бюджету</t>
  </si>
  <si>
    <t>ВСЬОГО</t>
  </si>
  <si>
    <t>2) надходження для виконання бюджетної програми у 2022 - 2023 роках</t>
  </si>
  <si>
    <t>2022 рік (прогноз)</t>
  </si>
  <si>
    <t>2023 рік (прогноз)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</si>
  <si>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</si>
  <si>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2019 - 2021 роках</t>
  </si>
  <si>
    <t>Код Економічної класифікації видатків бюджету</t>
  </si>
  <si>
    <t>2021 рік (проєкт)</t>
  </si>
  <si>
    <t xml:space="preserve">Оплата праці 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</si>
  <si>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</si>
  <si>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</si>
  <si>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</si>
  <si>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</si>
  <si>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</si>
  <si>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</si>
  <si>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</si>
  <si>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</si>
  <si>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</si>
  <si>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</si>
  <si>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</si>
  <si>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</si>
  <si>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</si>
  <si>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</si>
  <si>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Виплата пенсій і допомоги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</si>
  <si>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</si>
  <si>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</si>
  <si>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</si>
  <si>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Капітальний ремонт інших об'єктів</t>
  </si>
  <si>
    <t xml:space="preserve">ВСЬОГО </t>
  </si>
  <si>
    <t>2) Надання кредитів за кодами Класифікації кредитування бюджету у 2019 - 2021 роках</t>
  </si>
  <si>
    <t>Код  класифікації кредитування бюджету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</si>
  <si>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</si>
  <si>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</si>
  <si>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7. Витрати за напрямами використання бюджетних коштів:</t>
  </si>
  <si>
    <t>1) витрати за напрямами використання бюджетних коштів у 2019 - 2021 роках:</t>
  </si>
  <si>
    <t>N з/п</t>
  </si>
  <si>
    <t>Напрями використання бюджетних коштів</t>
  </si>
  <si>
    <t>2020рік (затверджено)</t>
  </si>
  <si>
    <t>Багатопрофільна стаціонарна медична допомога населенню</t>
  </si>
  <si>
    <t>2) витрати за напрямами використання бюджетних коштів у 2022 - 2023 роках:</t>
  </si>
  <si>
    <t>8. Результативні показники бюджетної програми:</t>
  </si>
  <si>
    <t>1) результативні показники бюджетної програми у 2019- 2021 роках:</t>
  </si>
  <si>
    <t>№ з/п</t>
  </si>
  <si>
    <t>Показники</t>
  </si>
  <si>
    <t>Одиниця виміру</t>
  </si>
  <si>
    <t>2019 рік (затверджено)</t>
  </si>
  <si>
    <t>2021 рік (Проєкт)</t>
  </si>
  <si>
    <t>Джерело інформації</t>
  </si>
  <si>
    <t>загальний фонд</t>
  </si>
  <si>
    <t>спеціальний фонд</t>
  </si>
  <si>
    <t xml:space="preserve"> Забезпечення надання  населенню амбулаторно-поліклінічної та стаціонарної  медичної допомоги </t>
  </si>
  <si>
    <t>Показники затрат:</t>
  </si>
  <si>
    <t>кількість закладів охорони здоров'я</t>
  </si>
  <si>
    <t>од.</t>
  </si>
  <si>
    <t>зведення планів по мережі, штатах і контингентах установ, що фінансуються з місцевих бюджетів</t>
  </si>
  <si>
    <t>кількість штатних одиниць, з них:</t>
  </si>
  <si>
    <t xml:space="preserve"> лікарів (з них жінок 64,5%)</t>
  </si>
  <si>
    <t>кількість ліжок у звичайних стаціонарах</t>
  </si>
  <si>
    <t>кількість ліжок у денних стаціонарах</t>
  </si>
  <si>
    <t>запланована кількість дітей для оздоровлення та відпочинку</t>
  </si>
  <si>
    <t>осіб</t>
  </si>
  <si>
    <t>норматив (використання ліжк.фонду 165дітей* 3 зміни)</t>
  </si>
  <si>
    <t>Витрати на оздоровлення та відпочинок дітей</t>
  </si>
  <si>
    <t>тис.грн.</t>
  </si>
  <si>
    <t>кошторис</t>
  </si>
  <si>
    <t>обсяг видатків на придбання обладнання</t>
  </si>
  <si>
    <t>Показники продукту: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</si>
  <si>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</si>
  <si>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</si>
  <si>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відділеннях)</t>
  </si>
  <si>
    <t>кількість пролікованих хворих у звичайних стаціонарах</t>
  </si>
  <si>
    <t>звіт</t>
  </si>
  <si>
    <t>Кількість дітей, яким надаються  послуги на оздоровлення</t>
  </si>
  <si>
    <t>кількість путівок на оздоровлення дітей</t>
  </si>
  <si>
    <t>од</t>
  </si>
  <si>
    <t>Кількість одиниць придбаного обладнання</t>
  </si>
  <si>
    <t>Показники ефективності:</t>
  </si>
  <si>
    <t>завантаженість ліжкового фонду у звичайних стаціонарах</t>
  </si>
  <si>
    <t>дн.</t>
  </si>
  <si>
    <t>розрахунок</t>
  </si>
  <si>
    <t>середня тривалість лікування в звичайному стаціонарі одного хворого</t>
  </si>
  <si>
    <t>Середні витрати на оздоровлення та відпочинок однієї дитини</t>
  </si>
  <si>
    <t>грн</t>
  </si>
  <si>
    <t>середні видатки на придбання одиниці обладнання</t>
  </si>
  <si>
    <t>Показники якості:</t>
  </si>
  <si>
    <t>рівень виявлення захворювань на ранніх стадіях</t>
  </si>
  <si>
    <t>%</t>
  </si>
  <si>
    <t>прогноз</t>
  </si>
  <si>
    <t>виявлення захворювань у осіб працездатного віку на ранніх стадіях</t>
  </si>
  <si>
    <t>Відсоток оздоровлених дітей від запланованої кількості</t>
  </si>
  <si>
    <t>динаміка кількості придбаного обладнання порівняно з попереднім роком</t>
  </si>
  <si>
    <t>в 11 разів</t>
  </si>
  <si>
    <t>відсоток придбаного обладнання у співвідношенні до запланованого</t>
  </si>
  <si>
    <t>2) результативні показники бюджетної програми у 2022 - 2023 роках</t>
  </si>
  <si>
    <t>9. Структура видатків на оплату праці:</t>
  </si>
  <si>
    <t>у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</si>
  <si>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</si>
  <si>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 xml:space="preserve">N 
з/п
</t>
  </si>
  <si>
    <t>Категорії працівників</t>
  </si>
  <si>
    <t>2020 рік (план)</t>
  </si>
  <si>
    <t>2021 рік</t>
  </si>
  <si>
    <t>спеціаль-ний фонд</t>
  </si>
  <si>
    <t>затвер-</t>
  </si>
  <si>
    <t>фактич-</t>
  </si>
  <si>
    <t>джено</t>
  </si>
  <si>
    <t>но зайняті</t>
  </si>
  <si>
    <t>Лікарі</t>
  </si>
  <si>
    <t>Середній медичний персонал</t>
  </si>
  <si>
    <t>Молодший медичний персонал</t>
  </si>
  <si>
    <t>Інші</t>
  </si>
  <si>
    <t>Всього штатних одиниць</t>
  </si>
  <si>
    <t>з них: штатні одиниці за загальним фондом, що враховані також у спеціальному фонді</t>
  </si>
  <si>
    <t>2022 рік</t>
  </si>
  <si>
    <t>2023 рік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</si>
  <si>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</si>
  <si>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2019 - 2021 роках:</t>
  </si>
  <si>
    <t>Найменування місцевої/регіональної програми</t>
  </si>
  <si>
    <t>Коли та яким документом затверджена</t>
  </si>
  <si>
    <t>разом (4+5)</t>
  </si>
  <si>
    <t>разом (7+8)</t>
  </si>
  <si>
    <t>разом (10+11)</t>
  </si>
  <si>
    <t>Програма профілактики і лікування артеріальної гіпертензії, попередження смертності та інвалідності населення в наслідок серцево-судинних захворювань у м.Чернігові на 2017-2019 роки у місті Чернігові</t>
  </si>
  <si>
    <t>затверджена рішенням міської ради від 27.10.2016 № 12/VII-11</t>
  </si>
  <si>
    <t>Програма забезпечення діяльності та виконання доручень виборців депутатами Чернігівської міської ради на 2019 рік</t>
  </si>
  <si>
    <t>затверджена рішенням міської ради від 29.11.2018 № 36/VII-31</t>
  </si>
  <si>
    <t>Програма забезпечення діяльності та виконання доручень виборців депутатами Чернігівської міської ради на 2020 рік</t>
  </si>
  <si>
    <t>затверджена рішенням міської ради від 28.11.2019 № 48/VII-23</t>
  </si>
  <si>
    <t>Програма сприяння виконанню повноважень депутатами Чернігівської обласної ради на 2019-2020 роки</t>
  </si>
  <si>
    <t>Рішення Чернігівської обласної ради від 20.12.2018 № 3-16/VII</t>
  </si>
  <si>
    <t>2) місцеві/регіональні програми, які виконуються в межах бюджетної програми у 2022 - 2023 роках:</t>
  </si>
  <si>
    <t>12. Об'єкти, які виконуються в межах бюджетної програми за рахунок коштів бюджету розвитку у 2019 - 2023 роках:</t>
  </si>
  <si>
    <t>Наймену-
вання об'єкта відпо-
відно до проектно-
кошто-
рисної докумен-
тації</t>
  </si>
  <si>
    <t>Строк реалізації об'єкта (рік початку і завершення)</t>
  </si>
  <si>
    <t>Загальна вартість об'єкта</t>
  </si>
  <si>
    <t xml:space="preserve">спеціальний фонд
(бюджет розвитку)
</t>
  </si>
  <si>
    <t>рівень будівельної готовності об'єкта на кінець бюджетного періоду, %</t>
  </si>
  <si>
    <t>13. Аналіз результатів, досягнутих внаслідок використання коштів загального фонду бюджету у 2019 році, очікувані результати у 2020 році, обґрунтування необхідності передбачення витрат на 2021 - 2023 роки.</t>
  </si>
  <si>
    <t>У 2018 році кількість пролікованих хворих у звичайних стаціонарах становила 40863 пацієнти. За рахунок коштів загального фонду проведені заплановані видатки на придбання медикаментів, продуктів харчування, предметів, матеріалів, в повному обсязі проведено оплату за спожиті комунальні платежі. Не допущено заборгованості з виплатзаробітної плати. У 2020 році очікується провести  розрахунки за комунальні платежі в повному обсязі та, враховуючи існуюючу пандемію на коронавірусне захворювання COVID -19 провести всі передбачені поточні видатки на заходи по боротьбі з вказаним захворюванням в межах бюджетних призначень без створення будь-якої кредиторської заборгованості.</t>
  </si>
  <si>
    <t>14. Бюджетні зобов'язання у 2019 - 2021 роках:</t>
  </si>
  <si>
    <t>1) кредиторська заборгованість місцевого бюджету у 2019 році:</t>
  </si>
  <si>
    <t>Код Економічної класифікації видатків бюджету/код Класифікації кредитування бюджету</t>
  </si>
  <si>
    <t>Затверджено з урахуванням змін</t>
  </si>
  <si>
    <t>Касові видатки 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</si>
  <si>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</si>
  <si>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</si>
  <si>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                                      (6-5)</t>
  </si>
  <si>
    <t>Погашено кредиторську заборгованість за рахунок коштів</t>
  </si>
  <si>
    <t>Бюджетні зобов'язання  (4+6)</t>
  </si>
  <si>
    <t>загаль- ного фонду</t>
  </si>
  <si>
    <t>спеціаль-ного фонду</t>
  </si>
  <si>
    <t>Поточні видатки</t>
  </si>
  <si>
    <t>Оплата праці і нарахування на заробітну плату</t>
  </si>
  <si>
    <t>Заробітна плата</t>
  </si>
  <si>
    <t>Грошове забезпечення військовослужбовців</t>
  </si>
  <si>
    <t>Використання товарів і послуг</t>
  </si>
  <si>
    <t>Видатки  та заходи спеціального призначення</t>
  </si>
  <si>
    <t>Оплата інших енергоносіїв</t>
  </si>
  <si>
    <t>Дослідження і розробки, видатки державного (регіонального) значення</t>
  </si>
  <si>
    <t>Дослідження і розробки, окремі заходи розвитку по реалізації державних (регіональних) програм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</si>
  <si>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</si>
  <si>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</si>
  <si>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</si>
  <si>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</si>
  <si>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</si>
  <si>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</si>
  <si>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</si>
  <si>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Стипендії</t>
  </si>
  <si>
    <t>Інші виплати населенню</t>
  </si>
  <si>
    <t>Інші видатки</t>
  </si>
  <si>
    <t>Нерозподілені видатки</t>
  </si>
  <si>
    <t>Капітальні видатки</t>
  </si>
  <si>
    <t>Придбання основного капіталу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</si>
  <si>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</si>
  <si>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</si>
  <si>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</si>
  <si>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</si>
  <si>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</si>
  <si>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</si>
  <si>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</si>
  <si>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історії, архітектури</t>
  </si>
  <si>
    <t>Створення державних запасів і резервів</t>
  </si>
  <si>
    <t>Придбання землі і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</si>
  <si>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</si>
  <si>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</si>
  <si>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</si>
  <si>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організаціяи</t>
  </si>
  <si>
    <t>Капітальні трансферти населенню</t>
  </si>
  <si>
    <t>2) кредиторська заборгованість місцевого бюджету у 2020 - 2021 роках:</t>
  </si>
  <si>
    <t>2020 рік</t>
  </si>
  <si>
    <t>затверджені призначення</t>
  </si>
  <si>
    <t>кредиторська заборгованість на початок поточного бюджетного періоду</t>
  </si>
  <si>
    <t>планується погасити кредиторську заборгованість за рахунок коштів</t>
  </si>
  <si>
    <t>очікуваний обсяг взяття поточних зобов'язань</t>
  </si>
  <si>
    <t>граничний обсяг</t>
  </si>
  <si>
    <t xml:space="preserve">можлива кредиторська заборгованість на початок планового бюджетного періоду 
(4 - 5 - 6)
</t>
  </si>
  <si>
    <t>очікуваний обсяг взяття поточних зобов'язань      (8 - 10)</t>
  </si>
  <si>
    <t>(3 - 5)</t>
  </si>
  <si>
    <t>ного фонду</t>
  </si>
  <si>
    <t>3) дебіторська заборгованість у 2019 - 2020 роках:</t>
  </si>
  <si>
    <t>Дебіторська заборгова-                            ність на 01.01.2019</t>
  </si>
  <si>
    <t>Дебіторська заборгова-                            ність на 01.01.2020</t>
  </si>
  <si>
    <t>Очікувана дебіторська заборгованість на 01.01.2021</t>
  </si>
  <si>
    <t>Причини виникнення заборгованості</t>
  </si>
  <si>
    <t>Вжиті заходи щодо погашення заборгованості</t>
  </si>
  <si>
    <t>Економічна класифікація видатків бюджету</t>
  </si>
  <si>
    <t>4) аналіз управління бюджетними зобов'язаннями та пропозиції щодо упорядкування бюджетних зобов'язань у 2021 році.</t>
  </si>
  <si>
    <t>_________________________________________________________________________________________________________</t>
  </si>
  <si>
    <t>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внаслідок використання коштів спеціального фонду бюджету у 2019 році, та очікувані результати у 2020 році.</t>
  </si>
  <si>
    <r>
      <t xml:space="preserve">У 2019 році  витрати на придбання медичного та іншого обладнання   склали 10 010 ,74тис.грн. із бюджету розвитку. В тому числі придбавалось комп'ютерне обладнання для впровадження медичних інформаційних систем, придбано Машини для обробки даних з передустановленим програмним забезпечченням для роботи з медичним зображенням, електрокардіограф,, апарат УЗД,, апарат для анестезії. спеціальне обладнання для проведення реабілітації хворих після інсульту, спеціальне обладнання для пралень та ін. </t>
    </r>
    <r>
      <rPr>
        <sz val="12"/>
        <rFont val="Times New Roman"/>
        <family val="1"/>
        <charset val="204"/>
      </rPr>
      <t>У 2020 році витрати передбачені в обсязі 15 844,599 тис.грн, в тому числі для придбання медичного та іншого обладнання, в тому числі в рамках заходів по боротьбі з коронавірусним захворюванням . На 2021 рік  передбачається 25 250,0тис.грн для придбання діагностичного обладнання, з метою забезпечення підняття на вищий рівень діагностування та лікування захворювань, в тому числі КНП "Чернігівська міська лікарня №2"  ЧМР  21 250,0 тис.грн (Апарат штучного кровообігу - 5 000,0 тис грн Стернотом - 1 000,0 тис грн, Безтіньова операційна лампа - 1 000,0 тис грн, Бінокулярні окуляри 4 шт - 1000,0тис.грн,С-арка - 4 000,0 тис грн Дистанційний літотриптор- 10 000,0 тис грн) та КНП "Чернігівська міська лікарня №3"  ЧМР  - 4 000,0 тис.грн (Апарат штучної вентиляції легень 2 шт-4 000.0 тис грн),</t>
    </r>
  </si>
  <si>
    <t>Заступник начальника управління охорони здоров'я Чернігівської міської ради</t>
  </si>
  <si>
    <t>______________________________</t>
  </si>
  <si>
    <t>О. О. Малець</t>
  </si>
  <si>
    <t>(підпис)</t>
  </si>
  <si>
    <t>(ініціали та прізвище)</t>
  </si>
  <si>
    <t>Головний спецівліст- бухгалтер</t>
  </si>
  <si>
    <t>О.В. Гавриленко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</si>
</sst>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name val="Times New Roman"/>
      <family val="1"/>
      <charset val="204"/>
    </font>
    <font>
      <sz val="11"/>
      <name val="Calibri"/>
      <family val="2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2">
    <xf numFmtId="0" fontId="0" fillId="0" borderId="0" xfId="0"/>
    <xf numFmtId="3" fontId="16" fillId="0" borderId="13" xfId="0" applyNumberFormat="1" applyFont="1" applyFill="1" applyBorder="1" applyAlignment="1" applyProtection="1">
      <alignment horizontal="right"/>
      <protection locked="0"/>
    </xf>
    <xf numFmtId="3" fontId="16" fillId="0" borderId="21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164" fontId="22" fillId="0" borderId="0" xfId="0" applyNumberFormat="1" applyFont="1" applyFill="1"/>
    <xf numFmtId="0" fontId="2" fillId="0" borderId="2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5" fillId="0" borderId="64" xfId="0" applyFont="1" applyFill="1" applyBorder="1" applyAlignment="1">
      <alignment horizontal="center" vertical="top" wrapText="1"/>
    </xf>
    <xf numFmtId="0" fontId="25" fillId="0" borderId="29" xfId="0" applyFont="1" applyFill="1" applyBorder="1" applyAlignment="1">
      <alignment horizontal="center" vertical="top" wrapText="1"/>
    </xf>
    <xf numFmtId="0" fontId="25" fillId="0" borderId="65" xfId="0" applyFont="1" applyFill="1" applyBorder="1" applyAlignment="1">
      <alignment horizontal="center" vertical="top" wrapText="1"/>
    </xf>
    <xf numFmtId="165" fontId="25" fillId="0" borderId="29" xfId="0" applyNumberFormat="1" applyFont="1" applyFill="1" applyBorder="1" applyAlignment="1">
      <alignment horizontal="center" vertical="top" wrapText="1"/>
    </xf>
    <xf numFmtId="165" fontId="25" fillId="0" borderId="65" xfId="0" applyNumberFormat="1" applyFont="1" applyFill="1" applyBorder="1" applyAlignment="1">
      <alignment horizontal="center" vertical="top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wrapText="1"/>
    </xf>
    <xf numFmtId="165" fontId="27" fillId="0" borderId="64" xfId="0" applyNumberFormat="1" applyFont="1" applyFill="1" applyBorder="1" applyAlignment="1">
      <alignment horizontal="center" vertical="top" wrapText="1"/>
    </xf>
    <xf numFmtId="165" fontId="27" fillId="0" borderId="29" xfId="0" applyNumberFormat="1" applyFont="1" applyFill="1" applyBorder="1" applyAlignment="1">
      <alignment horizontal="center" vertical="top" wrapText="1"/>
    </xf>
    <xf numFmtId="0" fontId="27" fillId="0" borderId="29" xfId="0" applyFont="1" applyFill="1" applyBorder="1" applyAlignment="1">
      <alignment horizontal="center" vertical="top" wrapText="1"/>
    </xf>
    <xf numFmtId="0" fontId="27" fillId="0" borderId="64" xfId="0" applyFont="1" applyFill="1" applyBorder="1" applyAlignment="1">
      <alignment horizontal="center" vertical="top" wrapText="1"/>
    </xf>
    <xf numFmtId="0" fontId="23" fillId="0" borderId="29" xfId="0" applyFont="1" applyFill="1" applyBorder="1" applyAlignment="1">
      <alignment horizontal="center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top" wrapText="1"/>
    </xf>
    <xf numFmtId="0" fontId="27" fillId="0" borderId="68" xfId="0" applyFont="1" applyFill="1" applyBorder="1" applyAlignment="1">
      <alignment horizontal="center" vertical="top" wrapText="1"/>
    </xf>
    <xf numFmtId="0" fontId="25" fillId="0" borderId="6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165" fontId="25" fillId="0" borderId="64" xfId="0" applyNumberFormat="1" applyFont="1" applyFill="1" applyBorder="1" applyAlignment="1">
      <alignment horizontal="center" vertical="top" wrapText="1"/>
    </xf>
    <xf numFmtId="165" fontId="25" fillId="0" borderId="0" xfId="0" applyNumberFormat="1" applyFont="1" applyFill="1" applyBorder="1" applyAlignment="1">
      <alignment horizontal="center" vertical="top" wrapText="1"/>
    </xf>
    <xf numFmtId="0" fontId="28" fillId="0" borderId="64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wrapText="1"/>
    </xf>
    <xf numFmtId="0" fontId="29" fillId="0" borderId="64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vertical="center" wrapText="1"/>
    </xf>
    <xf numFmtId="165" fontId="28" fillId="0" borderId="64" xfId="0" applyNumberFormat="1" applyFont="1" applyFill="1" applyBorder="1" applyAlignment="1">
      <alignment horizontal="center" vertical="top" wrapText="1"/>
    </xf>
    <xf numFmtId="165" fontId="27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0" fillId="0" borderId="25" xfId="0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center" wrapText="1"/>
    </xf>
    <xf numFmtId="3" fontId="16" fillId="0" borderId="23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9" fillId="0" borderId="8" xfId="0" applyFont="1" applyFill="1" applyBorder="1" applyAlignment="1">
      <alignment horizontal="left" vertical="top" wrapText="1"/>
    </xf>
    <xf numFmtId="4" fontId="31" fillId="0" borderId="36" xfId="0" applyNumberFormat="1" applyFont="1" applyFill="1" applyBorder="1" applyAlignment="1">
      <alignment horizontal="right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horizontal="righ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31" fillId="0" borderId="74" xfId="0" applyNumberFormat="1" applyFont="1" applyFill="1" applyBorder="1" applyAlignment="1">
      <alignment horizontal="right" vertical="center" wrapText="1"/>
    </xf>
    <xf numFmtId="4" fontId="31" fillId="0" borderId="34" xfId="0" applyNumberFormat="1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3" fontId="1" fillId="0" borderId="44" xfId="0" applyNumberFormat="1" applyFont="1" applyFill="1" applyBorder="1" applyAlignment="1">
      <alignment vertical="center" wrapText="1"/>
    </xf>
    <xf numFmtId="3" fontId="1" fillId="0" borderId="7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 applyProtection="1">
      <alignment vertical="center" wrapText="1"/>
      <protection locked="0"/>
    </xf>
    <xf numFmtId="0" fontId="19" fillId="0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3" fontId="16" fillId="0" borderId="21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21" xfId="0" applyNumberFormat="1" applyFont="1" applyFill="1" applyBorder="1" applyAlignment="1">
      <alignment vertical="top" wrapText="1"/>
    </xf>
    <xf numFmtId="3" fontId="2" fillId="0" borderId="16" xfId="0" applyNumberFormat="1" applyFont="1" applyFill="1" applyBorder="1" applyAlignment="1">
      <alignment horizontal="right" vertical="center" wrapText="1"/>
    </xf>
    <xf numFmtId="3" fontId="16" fillId="0" borderId="16" xfId="0" applyNumberFormat="1" applyFont="1" applyFill="1" applyBorder="1" applyAlignment="1">
      <alignment horizontal="right" vertical="center" wrapText="1"/>
    </xf>
    <xf numFmtId="3" fontId="16" fillId="0" borderId="17" xfId="0" applyNumberFormat="1" applyFont="1" applyFill="1" applyBorder="1" applyAlignment="1">
      <alignment horizontal="right" vertical="center" wrapText="1"/>
    </xf>
    <xf numFmtId="3" fontId="16" fillId="0" borderId="18" xfId="0" applyNumberFormat="1" applyFont="1" applyFill="1" applyBorder="1" applyAlignment="1">
      <alignment horizontal="right" vertical="center" wrapText="1"/>
    </xf>
    <xf numFmtId="3" fontId="16" fillId="0" borderId="19" xfId="0" applyNumberFormat="1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3" fontId="16" fillId="0" borderId="24" xfId="0" applyNumberFormat="1" applyFont="1" applyFill="1" applyBorder="1" applyAlignment="1">
      <alignment horizontal="right" vertical="center" wrapText="1"/>
    </xf>
    <xf numFmtId="3" fontId="16" fillId="0" borderId="23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16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Fill="1" applyBorder="1"/>
    <xf numFmtId="0" fontId="8" fillId="0" borderId="26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right" vertical="center" wrapText="1"/>
    </xf>
    <xf numFmtId="3" fontId="16" fillId="0" borderId="27" xfId="0" applyNumberFormat="1" applyFont="1" applyFill="1" applyBorder="1" applyAlignment="1">
      <alignment horizontal="right" vertical="center" wrapText="1"/>
    </xf>
    <xf numFmtId="3" fontId="16" fillId="0" borderId="28" xfId="0" applyNumberFormat="1" applyFont="1" applyFill="1" applyBorder="1" applyAlignment="1">
      <alignment horizontal="right" vertical="center" wrapText="1"/>
    </xf>
    <xf numFmtId="3" fontId="16" fillId="0" borderId="26" xfId="0" applyNumberFormat="1" applyFont="1" applyFill="1" applyBorder="1" applyAlignment="1">
      <alignment horizontal="right" vertical="center" wrapText="1"/>
    </xf>
    <xf numFmtId="0" fontId="17" fillId="0" borderId="21" xfId="0" applyFont="1" applyFill="1" applyBorder="1"/>
    <xf numFmtId="0" fontId="8" fillId="0" borderId="18" xfId="0" applyFont="1" applyFill="1" applyBorder="1" applyAlignment="1">
      <alignment vertical="top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21" xfId="0" applyNumberFormat="1" applyFont="1" applyFill="1" applyBorder="1" applyAlignment="1">
      <alignment horizontal="right" vertical="center" wrapText="1"/>
    </xf>
    <xf numFmtId="0" fontId="17" fillId="0" borderId="23" xfId="0" applyFont="1" applyFill="1" applyBorder="1"/>
    <xf numFmtId="3" fontId="16" fillId="0" borderId="0" xfId="0" applyNumberFormat="1" applyFont="1" applyFill="1" applyBorder="1" applyAlignment="1">
      <alignment horizontal="right" vertical="center" wrapText="1"/>
    </xf>
    <xf numFmtId="0" fontId="8" fillId="0" borderId="25" xfId="0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17" fillId="0" borderId="29" xfId="0" applyFont="1" applyFill="1" applyBorder="1"/>
    <xf numFmtId="0" fontId="8" fillId="0" borderId="3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wrapText="1"/>
    </xf>
    <xf numFmtId="3" fontId="16" fillId="0" borderId="31" xfId="0" applyNumberFormat="1" applyFont="1" applyFill="1" applyBorder="1" applyAlignment="1">
      <alignment horizontal="right" vertical="center" wrapText="1"/>
    </xf>
    <xf numFmtId="3" fontId="2" fillId="0" borderId="31" xfId="0" applyNumberFormat="1" applyFont="1" applyFill="1" applyBorder="1" applyAlignment="1">
      <alignment horizontal="right"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3" fontId="16" fillId="0" borderId="32" xfId="0" applyNumberFormat="1" applyFont="1" applyFill="1" applyBorder="1" applyAlignment="1">
      <alignment horizontal="right" vertical="center" wrapText="1"/>
    </xf>
    <xf numFmtId="3" fontId="16" fillId="0" borderId="33" xfId="0" applyNumberFormat="1" applyFont="1" applyFill="1" applyBorder="1" applyAlignment="1">
      <alignment wrapText="1"/>
    </xf>
    <xf numFmtId="0" fontId="2" fillId="0" borderId="34" xfId="0" applyFont="1" applyFill="1" applyBorder="1" applyAlignment="1">
      <alignment horizontal="center" vertical="center" wrapText="1"/>
    </xf>
    <xf numFmtId="3" fontId="16" fillId="0" borderId="34" xfId="0" applyNumberFormat="1" applyFont="1" applyFill="1" applyBorder="1" applyAlignment="1">
      <alignment horizontal="right" vertical="center" wrapText="1"/>
    </xf>
    <xf numFmtId="3" fontId="2" fillId="0" borderId="34" xfId="0" applyNumberFormat="1" applyFont="1" applyFill="1" applyBorder="1" applyAlignment="1">
      <alignment horizontal="right" vertical="center" wrapText="1"/>
    </xf>
    <xf numFmtId="3" fontId="16" fillId="0" borderId="35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3" fontId="8" fillId="0" borderId="17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3" fontId="2" fillId="0" borderId="20" xfId="0" applyNumberFormat="1" applyFont="1" applyFill="1" applyBorder="1" applyAlignment="1">
      <alignment horizontal="right" vertical="center" wrapText="1"/>
    </xf>
    <xf numFmtId="3" fontId="2" fillId="0" borderId="21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3" fontId="16" fillId="0" borderId="20" xfId="0" applyNumberFormat="1" applyFont="1" applyFill="1" applyBorder="1" applyAlignment="1">
      <alignment horizontal="right" vertical="center" wrapText="1"/>
    </xf>
    <xf numFmtId="4" fontId="16" fillId="0" borderId="17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3" fontId="2" fillId="0" borderId="20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/>
    <xf numFmtId="3" fontId="19" fillId="0" borderId="43" xfId="0" applyNumberFormat="1" applyFont="1" applyFill="1" applyBorder="1" applyAlignment="1">
      <alignment horizontal="right" vertical="center" wrapText="1"/>
    </xf>
    <xf numFmtId="3" fontId="19" fillId="0" borderId="28" xfId="0" applyNumberFormat="1" applyFont="1" applyFill="1" applyBorder="1" applyAlignment="1">
      <alignment horizontal="right" vertical="center" wrapText="1"/>
    </xf>
    <xf numFmtId="0" fontId="21" fillId="0" borderId="21" xfId="0" applyFont="1" applyFill="1" applyBorder="1"/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7" xfId="0" applyNumberFormat="1" applyFont="1" applyFill="1" applyBorder="1" applyAlignment="1">
      <alignment horizontal="right" vertical="center" wrapText="1"/>
    </xf>
    <xf numFmtId="0" fontId="21" fillId="0" borderId="23" xfId="0" applyFont="1" applyFill="1" applyBorder="1"/>
    <xf numFmtId="3" fontId="19" fillId="0" borderId="22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3" fontId="19" fillId="0" borderId="21" xfId="0" applyNumberFormat="1" applyFont="1" applyFill="1" applyBorder="1" applyAlignment="1">
      <alignment horizontal="right" vertical="center" wrapText="1"/>
    </xf>
    <xf numFmtId="3" fontId="19" fillId="0" borderId="6" xfId="0" applyNumberFormat="1" applyFont="1" applyFill="1" applyBorder="1" applyAlignment="1">
      <alignment horizontal="right" vertical="center" wrapText="1"/>
    </xf>
    <xf numFmtId="0" fontId="21" fillId="0" borderId="34" xfId="0" applyFont="1" applyFill="1" applyBorder="1"/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 applyProtection="1">
      <alignment horizontal="left"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/>
      <protection locked="0"/>
    </xf>
    <xf numFmtId="3" fontId="16" fillId="0" borderId="21" xfId="0" applyNumberFormat="1" applyFont="1" applyFill="1" applyBorder="1" applyAlignment="1" applyProtection="1">
      <alignment horizontal="right"/>
    </xf>
    <xf numFmtId="3" fontId="16" fillId="0" borderId="7" xfId="0" applyNumberFormat="1" applyFont="1" applyFill="1" applyBorder="1" applyAlignment="1" applyProtection="1">
      <alignment horizontal="right"/>
    </xf>
    <xf numFmtId="0" fontId="19" fillId="0" borderId="23" xfId="0" applyFont="1" applyFill="1" applyBorder="1" applyAlignment="1" applyProtection="1">
      <alignment horizontal="left" vertical="center" wrapText="1"/>
      <protection locked="0"/>
    </xf>
    <xf numFmtId="3" fontId="16" fillId="0" borderId="23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16" fillId="0" borderId="39" xfId="0" applyNumberFormat="1" applyFont="1" applyFill="1" applyBorder="1" applyAlignment="1" applyProtection="1">
      <alignment horizontal="right"/>
      <protection locked="0"/>
    </xf>
    <xf numFmtId="0" fontId="19" fillId="0" borderId="36" xfId="0" applyFont="1" applyFill="1" applyBorder="1" applyAlignment="1" applyProtection="1">
      <alignment horizontal="left" vertical="center" wrapText="1"/>
      <protection locked="0"/>
    </xf>
    <xf numFmtId="3" fontId="16" fillId="0" borderId="36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3" fontId="0" fillId="0" borderId="0" xfId="0" applyNumberFormat="1" applyFill="1"/>
    <xf numFmtId="0" fontId="2" fillId="0" borderId="4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3" fontId="16" fillId="0" borderId="34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3" fontId="8" fillId="0" borderId="45" xfId="0" applyNumberFormat="1" applyFont="1" applyFill="1" applyBorder="1" applyAlignment="1">
      <alignment horizontal="right" vertical="center" wrapText="1"/>
    </xf>
    <xf numFmtId="3" fontId="8" fillId="0" borderId="2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right" vertical="top" wrapText="1"/>
    </xf>
    <xf numFmtId="4" fontId="24" fillId="0" borderId="21" xfId="0" applyNumberFormat="1" applyFont="1" applyFill="1" applyBorder="1" applyAlignment="1">
      <alignment horizontal="right" vertical="top" wrapText="1"/>
    </xf>
    <xf numFmtId="4" fontId="24" fillId="0" borderId="0" xfId="0" applyNumberFormat="1" applyFont="1" applyFill="1" applyBorder="1" applyAlignment="1">
      <alignment horizontal="right" vertical="top" wrapText="1"/>
    </xf>
    <xf numFmtId="4" fontId="24" fillId="0" borderId="23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0" fillId="0" borderId="0" xfId="0" applyNumberFormat="1" applyFill="1"/>
    <xf numFmtId="3" fontId="1" fillId="0" borderId="42" xfId="0" applyNumberFormat="1" applyFont="1" applyFill="1" applyBorder="1" applyAlignment="1">
      <alignment vertical="center" wrapText="1"/>
    </xf>
    <xf numFmtId="3" fontId="1" fillId="0" borderId="29" xfId="0" applyNumberFormat="1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vertical="center" wrapText="1"/>
    </xf>
    <xf numFmtId="3" fontId="1" fillId="0" borderId="78" xfId="0" applyNumberFormat="1" applyFont="1" applyFill="1" applyBorder="1" applyAlignment="1">
      <alignment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 applyProtection="1">
      <alignment horizontal="right"/>
      <protection locked="0"/>
    </xf>
    <xf numFmtId="3" fontId="24" fillId="0" borderId="8" xfId="0" applyNumberFormat="1" applyFont="1" applyFill="1" applyBorder="1" applyAlignment="1" applyProtection="1">
      <alignment horizontal="right"/>
      <protection locked="0"/>
    </xf>
    <xf numFmtId="3" fontId="8" fillId="0" borderId="33" xfId="0" applyNumberFormat="1" applyFont="1" applyFill="1" applyBorder="1" applyAlignment="1">
      <alignment vertical="center" wrapText="1"/>
    </xf>
    <xf numFmtId="3" fontId="24" fillId="0" borderId="6" xfId="0" applyNumberFormat="1" applyFont="1" applyFill="1" applyBorder="1" applyAlignment="1" applyProtection="1">
      <alignment horizontal="right"/>
    </xf>
    <xf numFmtId="3" fontId="24" fillId="0" borderId="8" xfId="0" applyNumberFormat="1" applyFont="1" applyFill="1" applyBorder="1" applyAlignment="1" applyProtection="1">
      <alignment horizontal="right"/>
    </xf>
    <xf numFmtId="3" fontId="19" fillId="0" borderId="6" xfId="0" applyNumberFormat="1" applyFont="1" applyFill="1" applyBorder="1" applyAlignment="1" applyProtection="1">
      <alignment horizontal="right"/>
    </xf>
    <xf numFmtId="3" fontId="19" fillId="0" borderId="8" xfId="0" applyNumberFormat="1" applyFont="1" applyFill="1" applyBorder="1" applyAlignment="1" applyProtection="1">
      <alignment horizontal="right"/>
    </xf>
    <xf numFmtId="3" fontId="19" fillId="0" borderId="6" xfId="0" applyNumberFormat="1" applyFont="1" applyFill="1" applyBorder="1" applyAlignment="1" applyProtection="1">
      <alignment horizontal="right"/>
      <protection locked="0"/>
    </xf>
    <xf numFmtId="3" fontId="19" fillId="0" borderId="8" xfId="0" applyNumberFormat="1" applyFont="1" applyFill="1" applyBorder="1" applyAlignment="1" applyProtection="1">
      <alignment horizontal="right"/>
      <protection locked="0"/>
    </xf>
    <xf numFmtId="3" fontId="19" fillId="0" borderId="80" xfId="0" applyNumberFormat="1" applyFont="1" applyFill="1" applyBorder="1" applyAlignment="1" applyProtection="1">
      <alignment horizontal="right"/>
    </xf>
    <xf numFmtId="3" fontId="19" fillId="0" borderId="81" xfId="0" applyNumberFormat="1" applyFont="1" applyFill="1" applyBorder="1" applyAlignment="1" applyProtection="1">
      <alignment horizontal="right"/>
    </xf>
    <xf numFmtId="3" fontId="19" fillId="0" borderId="82" xfId="0" applyNumberFormat="1" applyFont="1" applyFill="1" applyBorder="1" applyAlignment="1" applyProtection="1">
      <alignment horizontal="right"/>
      <protection locked="0"/>
    </xf>
    <xf numFmtId="3" fontId="19" fillId="0" borderId="83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 wrapText="1"/>
    </xf>
    <xf numFmtId="3" fontId="19" fillId="0" borderId="21" xfId="0" applyNumberFormat="1" applyFont="1" applyFill="1" applyBorder="1" applyAlignment="1">
      <alignment vertical="center" wrapText="1"/>
    </xf>
    <xf numFmtId="0" fontId="0" fillId="0" borderId="21" xfId="0" applyFill="1" applyBorder="1"/>
    <xf numFmtId="3" fontId="8" fillId="0" borderId="21" xfId="0" applyNumberFormat="1" applyFont="1" applyFill="1" applyBorder="1" applyAlignment="1">
      <alignment vertical="center" wrapText="1"/>
    </xf>
    <xf numFmtId="0" fontId="0" fillId="0" borderId="6" xfId="0" applyFill="1" applyBorder="1"/>
    <xf numFmtId="3" fontId="8" fillId="0" borderId="19" xfId="0" applyNumberFormat="1" applyFont="1" applyFill="1" applyBorder="1" applyAlignment="1">
      <alignment horizontal="center" vertical="center" wrapText="1"/>
    </xf>
    <xf numFmtId="3" fontId="34" fillId="0" borderId="21" xfId="0" applyNumberFormat="1" applyFont="1" applyFill="1" applyBorder="1" applyAlignment="1">
      <alignment vertical="center" wrapText="1"/>
    </xf>
    <xf numFmtId="3" fontId="8" fillId="0" borderId="94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vertical="center" wrapText="1"/>
      <protection locked="0"/>
    </xf>
    <xf numFmtId="3" fontId="8" fillId="0" borderId="2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vertical="center" wrapText="1"/>
    </xf>
    <xf numFmtId="3" fontId="8" fillId="0" borderId="4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8" fillId="0" borderId="97" xfId="0" applyNumberFormat="1" applyFont="1" applyFill="1" applyBorder="1" applyAlignment="1">
      <alignment vertical="center" wrapText="1"/>
    </xf>
    <xf numFmtId="0" fontId="8" fillId="0" borderId="97" xfId="0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35" fillId="0" borderId="25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3" fontId="8" fillId="0" borderId="4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97" xfId="0" applyNumberFormat="1" applyFont="1" applyFill="1" applyBorder="1" applyAlignment="1">
      <alignment horizontal="center" vertical="center" wrapText="1"/>
    </xf>
    <xf numFmtId="3" fontId="8" fillId="0" borderId="98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right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9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0" fontId="8" fillId="0" borderId="21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wrapText="1"/>
    </xf>
    <xf numFmtId="0" fontId="16" fillId="0" borderId="40" xfId="0" applyFont="1" applyFill="1" applyBorder="1" applyAlignment="1">
      <alignment wrapText="1"/>
    </xf>
    <xf numFmtId="0" fontId="16" fillId="0" borderId="41" xfId="0" applyFont="1" applyFill="1" applyBorder="1" applyAlignment="1">
      <alignment wrapText="1"/>
    </xf>
    <xf numFmtId="0" fontId="16" fillId="0" borderId="6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wrapText="1"/>
    </xf>
    <xf numFmtId="0" fontId="23" fillId="0" borderId="7" xfId="0" applyFont="1" applyFill="1" applyBorder="1" applyAlignment="1">
      <alignment wrapText="1"/>
    </xf>
    <xf numFmtId="0" fontId="23" fillId="0" borderId="8" xfId="0" applyFont="1" applyFill="1" applyBorder="1" applyAlignment="1">
      <alignment wrapText="1"/>
    </xf>
    <xf numFmtId="0" fontId="26" fillId="0" borderId="6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 applyProtection="1">
      <alignment vertical="center" wrapText="1"/>
      <protection locked="0"/>
    </xf>
    <xf numFmtId="0" fontId="23" fillId="0" borderId="7" xfId="0" applyFont="1" applyFill="1" applyBorder="1" applyAlignment="1" applyProtection="1">
      <alignment vertical="center" wrapText="1"/>
      <protection locked="0"/>
    </xf>
    <xf numFmtId="0" fontId="23" fillId="0" borderId="8" xfId="0" applyFont="1" applyFill="1" applyBorder="1" applyAlignment="1" applyProtection="1">
      <alignment vertical="center" wrapText="1"/>
      <protection locked="0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 applyProtection="1">
      <alignment vertical="center" wrapText="1"/>
      <protection locked="0"/>
    </xf>
    <xf numFmtId="0" fontId="19" fillId="0" borderId="7" xfId="0" applyFont="1" applyFill="1" applyBorder="1" applyAlignment="1" applyProtection="1">
      <alignment vertical="center" wrapText="1"/>
      <protection locked="0"/>
    </xf>
    <xf numFmtId="0" fontId="19" fillId="0" borderId="8" xfId="0" applyFont="1" applyFill="1" applyBorder="1" applyAlignment="1" applyProtection="1">
      <alignment vertical="center" wrapText="1"/>
      <protection locked="0"/>
    </xf>
    <xf numFmtId="0" fontId="8" fillId="0" borderId="4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3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conom\&#1056;&#1072;&#1073;&#1086;&#1095;&#1080;&#1081;%20&#1089;&#1090;&#1086;&#1083;\&#1052;&#1086;&#1080;%20&#1076;&#1086;&#1082;&#1091;&#1084;&#1077;&#1085;&#1090;&#1099;\&#1041;&#1070;&#1044;&#1046;&#1045;&#1058;&#1053;&#1048;&#1049;%20&#1047;&#1040;&#1055;&#1048;&#1058;%202014\&#1073;&#1102;&#1076;&#1078;&#1077;&#1090;&#1085;&#1080;&#1081;%20&#1079;&#1072;&#1087;&#1080;&#1090;%20&#1055;&#1062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3.1"/>
      <sheetName val="1 -3.2"/>
      <sheetName val="1-4"/>
      <sheetName val="1-5"/>
      <sheetName val="2 - 5.1"/>
      <sheetName val="2 - 5.2"/>
      <sheetName val="2 - 5.3"/>
      <sheetName val="2 - 5.4"/>
      <sheetName val="2 - 6.1"/>
      <sheetName val="2 - 6.2"/>
      <sheetName val="2 - 7.1"/>
      <sheetName val="2 - 7.2"/>
      <sheetName val="2 - 8"/>
      <sheetName val="2 - 9"/>
      <sheetName val="2 - 10.1"/>
      <sheetName val="2 - 10.2"/>
      <sheetName val="2 - 11.1"/>
      <sheetName val="2 - 11.2"/>
      <sheetName val="2 - 12.1"/>
      <sheetName val="2 - 12.2"/>
      <sheetName val="2 - 12.3"/>
      <sheetName val="2-12.4"/>
      <sheetName val="3 - 2.1"/>
      <sheetName val="3 - 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D505"/>
  <sheetViews>
    <sheetView tabSelected="1" view="pageBreakPreview" topLeftCell="A271" zoomScale="81" zoomScaleNormal="100" zoomScaleSheetLayoutView="81" workbookViewId="0">
      <selection activeCell="B279" sqref="B279"/>
    </sheetView>
  </sheetViews>
  <sheetFormatPr defaultColWidth="9.109375" defaultRowHeight="14.4" x14ac:dyDescent="0.3"/>
  <cols>
    <col min="1" max="1" width="6.6640625" style="3" customWidth="1"/>
    <col min="2" max="2" width="33.33203125" style="3" customWidth="1"/>
    <col min="3" max="3" width="13.33203125" style="3" customWidth="1"/>
    <col min="4" max="4" width="13.109375" style="3" customWidth="1"/>
    <col min="5" max="5" width="13.44140625" style="3" customWidth="1"/>
    <col min="6" max="6" width="13.6640625" style="3" customWidth="1"/>
    <col min="7" max="7" width="15.6640625" style="3" bestFit="1" customWidth="1"/>
    <col min="8" max="8" width="13.33203125" style="3" customWidth="1"/>
    <col min="9" max="9" width="13.5546875" style="3" customWidth="1"/>
    <col min="10" max="11" width="12.33203125" style="3" customWidth="1"/>
    <col min="12" max="12" width="12.88671875" style="3" customWidth="1"/>
    <col min="13" max="13" width="12.44140625" style="3" customWidth="1"/>
    <col min="14" max="14" width="13.33203125" style="3" customWidth="1"/>
    <col min="15" max="15" width="8.33203125" style="3" customWidth="1"/>
    <col min="16" max="16384" width="9.109375" style="3"/>
  </cols>
  <sheetData>
    <row r="1" spans="1:16" ht="14.4" customHeight="1" x14ac:dyDescent="0.3">
      <c r="K1" s="517"/>
      <c r="L1" s="518"/>
      <c r="M1" s="518"/>
      <c r="N1" s="102"/>
      <c r="P1" s="102"/>
    </row>
    <row r="2" spans="1:16" ht="13.2" customHeight="1" x14ac:dyDescent="0.3">
      <c r="H2" s="513"/>
      <c r="I2" s="513"/>
      <c r="J2" s="513"/>
      <c r="K2" s="103"/>
      <c r="L2" s="514" t="s">
        <v>0</v>
      </c>
      <c r="M2" s="514"/>
      <c r="N2" s="104"/>
      <c r="P2" s="104"/>
    </row>
    <row r="3" spans="1:16" ht="13.2" customHeight="1" x14ac:dyDescent="0.3">
      <c r="H3" s="513"/>
      <c r="I3" s="513"/>
      <c r="J3" s="513"/>
      <c r="K3" s="103"/>
      <c r="L3" s="514" t="s">
        <v>1</v>
      </c>
      <c r="M3" s="514"/>
      <c r="N3" s="104"/>
      <c r="P3" s="104"/>
    </row>
    <row r="4" spans="1:16" ht="13.2" customHeight="1" x14ac:dyDescent="0.3">
      <c r="H4" s="513"/>
      <c r="I4" s="513"/>
      <c r="J4" s="513"/>
      <c r="K4" s="103"/>
      <c r="L4" s="514" t="s">
        <v>2</v>
      </c>
      <c r="M4" s="514"/>
      <c r="N4" s="104"/>
      <c r="P4" s="104"/>
    </row>
    <row r="5" spans="1:16" ht="13.2" customHeight="1" x14ac:dyDescent="0.3">
      <c r="H5" s="513"/>
      <c r="I5" s="513"/>
      <c r="J5" s="513"/>
      <c r="K5" s="103"/>
      <c r="L5" s="514" t="s">
        <v>3</v>
      </c>
      <c r="M5" s="514"/>
      <c r="N5" s="104"/>
      <c r="P5" s="104"/>
    </row>
    <row r="6" spans="1:16" ht="31.2" customHeight="1" x14ac:dyDescent="0.3">
      <c r="H6" s="513"/>
      <c r="I6" s="513"/>
      <c r="J6" s="513"/>
      <c r="K6" s="513"/>
      <c r="L6" s="514" t="s">
        <v>4</v>
      </c>
      <c r="M6" s="514"/>
      <c r="N6" s="102"/>
      <c r="P6" s="104"/>
    </row>
    <row r="7" spans="1:16" ht="13.2" customHeight="1" x14ac:dyDescent="0.3">
      <c r="K7" s="515"/>
      <c r="L7" s="515"/>
      <c r="M7" s="515"/>
      <c r="N7" s="105"/>
    </row>
    <row r="8" spans="1:16" ht="22.8" x14ac:dyDescent="0.3">
      <c r="A8" s="516" t="s">
        <v>5</v>
      </c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106"/>
    </row>
    <row r="9" spans="1:16" x14ac:dyDescent="0.3">
      <c r="A9" s="107"/>
    </row>
    <row r="10" spans="1:16" ht="20.25" customHeight="1" x14ac:dyDescent="0.3">
      <c r="A10" s="322" t="s">
        <v>6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511" t="s">
        <v>7</v>
      </c>
      <c r="O10" s="511"/>
    </row>
    <row r="11" spans="1:16" ht="15" customHeight="1" x14ac:dyDescent="0.3">
      <c r="A11" s="509" t="s">
        <v>8</v>
      </c>
      <c r="B11" s="509"/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8" t="s">
        <v>9</v>
      </c>
      <c r="O11" s="508"/>
    </row>
    <row r="12" spans="1:16" ht="9" customHeight="1" x14ac:dyDescent="0.3">
      <c r="A12" s="65"/>
    </row>
    <row r="13" spans="1:16" ht="24.75" customHeight="1" x14ac:dyDescent="0.3">
      <c r="A13" s="322" t="s">
        <v>10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511" t="s">
        <v>7</v>
      </c>
      <c r="O13" s="511"/>
    </row>
    <row r="14" spans="1:16" ht="15" customHeight="1" x14ac:dyDescent="0.3">
      <c r="A14" s="509" t="s">
        <v>11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8" t="s">
        <v>9</v>
      </c>
      <c r="O14" s="508"/>
    </row>
    <row r="15" spans="1:16" ht="1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  <c r="O15" s="109"/>
    </row>
    <row r="16" spans="1:16" ht="43.95" customHeight="1" x14ac:dyDescent="0.3">
      <c r="A16" s="510" t="s">
        <v>12</v>
      </c>
      <c r="B16" s="510"/>
      <c r="C16" s="511" t="s">
        <v>13</v>
      </c>
      <c r="D16" s="511"/>
      <c r="E16" s="511" t="s">
        <v>14</v>
      </c>
      <c r="F16" s="511"/>
      <c r="G16" s="512" t="s">
        <v>15</v>
      </c>
      <c r="H16" s="512"/>
      <c r="I16" s="511">
        <v>25201100000</v>
      </c>
      <c r="J16" s="511"/>
    </row>
    <row r="17" spans="1:15" ht="51" customHeight="1" x14ac:dyDescent="0.3">
      <c r="A17" s="506" t="s">
        <v>16</v>
      </c>
      <c r="B17" s="506"/>
      <c r="C17" s="506" t="s">
        <v>17</v>
      </c>
      <c r="D17" s="506"/>
      <c r="E17" s="506" t="s">
        <v>18</v>
      </c>
      <c r="F17" s="506"/>
      <c r="G17" s="507" t="s">
        <v>19</v>
      </c>
      <c r="H17" s="507"/>
      <c r="I17" s="508" t="s">
        <v>20</v>
      </c>
      <c r="J17" s="508"/>
    </row>
    <row r="18" spans="1:15" ht="7.95" customHeight="1" x14ac:dyDescent="0.3">
      <c r="A18" s="65"/>
    </row>
    <row r="19" spans="1:15" ht="15.75" customHeight="1" x14ac:dyDescent="0.3">
      <c r="A19" s="322" t="s">
        <v>21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0"/>
    </row>
    <row r="20" spans="1:15" ht="10.199999999999999" customHeight="1" x14ac:dyDescent="0.3">
      <c r="A20" s="65"/>
    </row>
    <row r="21" spans="1:15" ht="15.75" customHeight="1" x14ac:dyDescent="0.3">
      <c r="A21" s="322" t="s">
        <v>22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0"/>
    </row>
    <row r="22" spans="1:15" ht="9" customHeight="1" x14ac:dyDescent="0.3">
      <c r="A22" s="65"/>
    </row>
    <row r="23" spans="1:15" ht="15" customHeight="1" x14ac:dyDescent="0.3">
      <c r="A23" s="322" t="s">
        <v>23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0"/>
    </row>
    <row r="24" spans="1:15" ht="9.6" customHeigh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5" ht="15" customHeight="1" x14ac:dyDescent="0.3">
      <c r="A25" s="322" t="s">
        <v>24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</row>
    <row r="26" spans="1:15" ht="9.6" customHeight="1" x14ac:dyDescent="0.3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30"/>
      <c r="M26" s="30"/>
      <c r="N26" s="30"/>
      <c r="O26" s="30"/>
    </row>
    <row r="27" spans="1:15" ht="15" customHeight="1" x14ac:dyDescent="0.3">
      <c r="A27" s="322" t="s">
        <v>25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0"/>
      <c r="O27" s="30"/>
    </row>
    <row r="28" spans="1:15" ht="19.95" customHeight="1" x14ac:dyDescent="0.3">
      <c r="A28" s="322" t="s">
        <v>26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</row>
    <row r="29" spans="1:15" ht="15.75" customHeight="1" x14ac:dyDescent="0.3">
      <c r="A29" s="322" t="s">
        <v>27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0"/>
    </row>
    <row r="30" spans="1:15" ht="111.6" customHeight="1" x14ac:dyDescent="0.3">
      <c r="A30" s="500" t="s">
        <v>28</v>
      </c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110"/>
    </row>
    <row r="31" spans="1:15" ht="12.6" customHeight="1" x14ac:dyDescent="0.3">
      <c r="A31" s="65"/>
    </row>
    <row r="32" spans="1:15" ht="15.75" customHeight="1" x14ac:dyDescent="0.3">
      <c r="A32" s="322" t="s">
        <v>29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0"/>
    </row>
    <row r="33" spans="1:14" ht="9" customHeight="1" x14ac:dyDescent="0.3">
      <c r="A33" s="65"/>
    </row>
    <row r="34" spans="1:14" ht="15" customHeight="1" x14ac:dyDescent="0.3">
      <c r="A34" s="322" t="s">
        <v>30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0"/>
    </row>
    <row r="35" spans="1:14" ht="15.75" customHeight="1" thickBot="1" x14ac:dyDescent="0.35">
      <c r="M35" s="27" t="s">
        <v>31</v>
      </c>
      <c r="N35" s="111"/>
    </row>
    <row r="36" spans="1:14" ht="15.75" customHeight="1" thickBot="1" x14ac:dyDescent="0.35">
      <c r="A36" s="475" t="s">
        <v>32</v>
      </c>
      <c r="B36" s="475" t="s">
        <v>33</v>
      </c>
      <c r="C36" s="484" t="s">
        <v>34</v>
      </c>
      <c r="D36" s="472"/>
      <c r="E36" s="485"/>
      <c r="F36" s="337"/>
      <c r="G36" s="484" t="s">
        <v>35</v>
      </c>
      <c r="H36" s="472"/>
      <c r="I36" s="485"/>
      <c r="J36" s="472"/>
      <c r="K36" s="351" t="s">
        <v>36</v>
      </c>
      <c r="L36" s="361"/>
      <c r="M36" s="361"/>
      <c r="N36" s="352"/>
    </row>
    <row r="37" spans="1:14" ht="17.399999999999999" customHeight="1" x14ac:dyDescent="0.3">
      <c r="A37" s="365"/>
      <c r="B37" s="344"/>
      <c r="C37" s="112" t="s">
        <v>37</v>
      </c>
      <c r="D37" s="68" t="s">
        <v>38</v>
      </c>
      <c r="E37" s="502" t="s">
        <v>39</v>
      </c>
      <c r="F37" s="68" t="s">
        <v>40</v>
      </c>
      <c r="G37" s="112" t="s">
        <v>37</v>
      </c>
      <c r="H37" s="68" t="s">
        <v>38</v>
      </c>
      <c r="I37" s="502" t="s">
        <v>39</v>
      </c>
      <c r="J37" s="68" t="s">
        <v>40</v>
      </c>
      <c r="K37" s="112" t="s">
        <v>37</v>
      </c>
      <c r="L37" s="68" t="s">
        <v>38</v>
      </c>
      <c r="M37" s="504" t="s">
        <v>39</v>
      </c>
      <c r="N37" s="348" t="s">
        <v>40</v>
      </c>
    </row>
    <row r="38" spans="1:14" ht="23.4" customHeight="1" thickBot="1" x14ac:dyDescent="0.35">
      <c r="A38" s="476"/>
      <c r="B38" s="501"/>
      <c r="C38" s="113" t="s">
        <v>41</v>
      </c>
      <c r="D38" s="114" t="s">
        <v>41</v>
      </c>
      <c r="E38" s="503"/>
      <c r="F38" s="114" t="s">
        <v>42</v>
      </c>
      <c r="G38" s="115" t="s">
        <v>41</v>
      </c>
      <c r="H38" s="114" t="s">
        <v>41</v>
      </c>
      <c r="I38" s="503"/>
      <c r="J38" s="114" t="s">
        <v>43</v>
      </c>
      <c r="K38" s="115" t="s">
        <v>41</v>
      </c>
      <c r="L38" s="114" t="s">
        <v>41</v>
      </c>
      <c r="M38" s="505"/>
      <c r="N38" s="349"/>
    </row>
    <row r="39" spans="1:14" ht="15" thickBot="1" x14ac:dyDescent="0.35">
      <c r="A39" s="116">
        <v>1</v>
      </c>
      <c r="B39" s="114">
        <v>2</v>
      </c>
      <c r="C39" s="115">
        <v>3</v>
      </c>
      <c r="D39" s="114">
        <v>4</v>
      </c>
      <c r="E39" s="115">
        <v>5</v>
      </c>
      <c r="F39" s="114">
        <v>6</v>
      </c>
      <c r="G39" s="115">
        <v>7</v>
      </c>
      <c r="H39" s="114">
        <v>8</v>
      </c>
      <c r="I39" s="115">
        <v>9</v>
      </c>
      <c r="J39" s="114">
        <v>10</v>
      </c>
      <c r="K39" s="115">
        <v>11</v>
      </c>
      <c r="L39" s="114">
        <v>12</v>
      </c>
      <c r="M39" s="117">
        <v>13</v>
      </c>
      <c r="N39" s="118">
        <v>14</v>
      </c>
    </row>
    <row r="40" spans="1:14" ht="28.95" customHeight="1" thickBot="1" x14ac:dyDescent="0.35">
      <c r="A40" s="116"/>
      <c r="B40" s="119" t="s">
        <v>44</v>
      </c>
      <c r="C40" s="120">
        <v>246979140.72999999</v>
      </c>
      <c r="D40" s="121" t="s">
        <v>45</v>
      </c>
      <c r="E40" s="122" t="s">
        <v>45</v>
      </c>
      <c r="F40" s="123">
        <f>C40</f>
        <v>246979140.72999999</v>
      </c>
      <c r="G40" s="124">
        <v>137367327.69999999</v>
      </c>
      <c r="H40" s="123" t="s">
        <v>45</v>
      </c>
      <c r="I40" s="125" t="s">
        <v>45</v>
      </c>
      <c r="J40" s="123">
        <f>G40</f>
        <v>137367327.69999999</v>
      </c>
      <c r="K40" s="126">
        <f>K95</f>
        <v>42388100</v>
      </c>
      <c r="L40" s="127" t="s">
        <v>45</v>
      </c>
      <c r="M40" s="128" t="s">
        <v>45</v>
      </c>
      <c r="N40" s="129">
        <f>K40</f>
        <v>42388100</v>
      </c>
    </row>
    <row r="41" spans="1:14" ht="42" customHeight="1" thickBot="1" x14ac:dyDescent="0.35">
      <c r="A41" s="130"/>
      <c r="B41" s="76" t="s">
        <v>46</v>
      </c>
      <c r="C41" s="131" t="s">
        <v>45</v>
      </c>
      <c r="D41" s="132">
        <f>D42+D43+D44+D45</f>
        <v>0</v>
      </c>
      <c r="E41" s="133"/>
      <c r="F41" s="134">
        <f t="shared" ref="F41:F47" si="0">D41</f>
        <v>0</v>
      </c>
      <c r="G41" s="131" t="s">
        <v>45</v>
      </c>
      <c r="H41" s="135"/>
      <c r="I41" s="136"/>
      <c r="J41" s="134">
        <f>H41</f>
        <v>0</v>
      </c>
      <c r="K41" s="133" t="s">
        <v>45</v>
      </c>
      <c r="L41" s="135">
        <f>L42+L43+L44+L45</f>
        <v>0</v>
      </c>
      <c r="M41" s="137"/>
      <c r="N41" s="129"/>
    </row>
    <row r="42" spans="1:14" ht="42" customHeight="1" thickBot="1" x14ac:dyDescent="0.35">
      <c r="A42" s="138">
        <v>25010100</v>
      </c>
      <c r="B42" s="139" t="s">
        <v>47</v>
      </c>
      <c r="C42" s="140"/>
      <c r="D42" s="132">
        <v>0</v>
      </c>
      <c r="E42" s="141"/>
      <c r="F42" s="142">
        <f t="shared" si="0"/>
        <v>0</v>
      </c>
      <c r="G42" s="143"/>
      <c r="H42" s="135"/>
      <c r="I42" s="144"/>
      <c r="J42" s="142">
        <f>H42</f>
        <v>0</v>
      </c>
      <c r="K42" s="145"/>
      <c r="L42" s="146"/>
      <c r="M42" s="147"/>
      <c r="N42" s="129"/>
    </row>
    <row r="43" spans="1:14" ht="32.4" customHeight="1" thickBot="1" x14ac:dyDescent="0.35">
      <c r="A43" s="148">
        <v>25010200</v>
      </c>
      <c r="B43" s="149" t="s">
        <v>48</v>
      </c>
      <c r="C43" s="131"/>
      <c r="D43" s="150">
        <v>0</v>
      </c>
      <c r="E43" s="151"/>
      <c r="F43" s="134">
        <f t="shared" si="0"/>
        <v>0</v>
      </c>
      <c r="G43" s="93"/>
      <c r="H43" s="142"/>
      <c r="I43" s="125"/>
      <c r="J43" s="134">
        <f>H43</f>
        <v>0</v>
      </c>
      <c r="K43" s="126"/>
      <c r="L43" s="127"/>
      <c r="M43" s="128"/>
      <c r="N43" s="129"/>
    </row>
    <row r="44" spans="1:14" ht="30.6" customHeight="1" thickBot="1" x14ac:dyDescent="0.35">
      <c r="A44" s="152">
        <v>25010300</v>
      </c>
      <c r="B44" s="149" t="s">
        <v>49</v>
      </c>
      <c r="C44" s="143"/>
      <c r="D44" s="153">
        <v>0</v>
      </c>
      <c r="E44" s="133"/>
      <c r="F44" s="142">
        <f t="shared" si="0"/>
        <v>0</v>
      </c>
      <c r="G44" s="131"/>
      <c r="H44" s="134"/>
      <c r="I44" s="136"/>
      <c r="J44" s="142">
        <f>H44</f>
        <v>0</v>
      </c>
      <c r="K44" s="126"/>
      <c r="L44" s="127"/>
      <c r="M44" s="128"/>
      <c r="N44" s="129"/>
    </row>
    <row r="45" spans="1:14" ht="42" customHeight="1" x14ac:dyDescent="0.3">
      <c r="A45" s="138">
        <v>25010400</v>
      </c>
      <c r="B45" s="154" t="s">
        <v>50</v>
      </c>
      <c r="C45" s="143"/>
      <c r="D45" s="132">
        <v>0</v>
      </c>
      <c r="E45" s="141"/>
      <c r="F45" s="134">
        <f t="shared" si="0"/>
        <v>0</v>
      </c>
      <c r="G45" s="143"/>
      <c r="H45" s="135"/>
      <c r="I45" s="155"/>
      <c r="J45" s="134">
        <f>H45</f>
        <v>0</v>
      </c>
      <c r="K45" s="133"/>
      <c r="L45" s="153"/>
      <c r="M45" s="137"/>
      <c r="N45" s="129"/>
    </row>
    <row r="46" spans="1:14" ht="21" customHeight="1" x14ac:dyDescent="0.3">
      <c r="A46" s="156">
        <v>25020100</v>
      </c>
      <c r="B46" s="157" t="s">
        <v>51</v>
      </c>
      <c r="C46" s="158"/>
      <c r="D46" s="159">
        <v>0</v>
      </c>
      <c r="E46" s="129"/>
      <c r="F46" s="160">
        <f t="shared" si="0"/>
        <v>0</v>
      </c>
      <c r="G46" s="158"/>
      <c r="H46" s="160"/>
      <c r="I46" s="161"/>
      <c r="J46" s="160"/>
      <c r="K46" s="129"/>
      <c r="L46" s="159"/>
      <c r="M46" s="162"/>
      <c r="N46" s="163">
        <f>L46</f>
        <v>0</v>
      </c>
    </row>
    <row r="47" spans="1:14" ht="27" thickBot="1" x14ac:dyDescent="0.35">
      <c r="A47" s="116">
        <v>602400</v>
      </c>
      <c r="B47" s="119" t="s">
        <v>52</v>
      </c>
      <c r="C47" s="164" t="s">
        <v>45</v>
      </c>
      <c r="D47" s="127">
        <v>10010742.779999999</v>
      </c>
      <c r="E47" s="165">
        <v>10010742.779999999</v>
      </c>
      <c r="F47" s="123">
        <f t="shared" si="0"/>
        <v>10010742.779999999</v>
      </c>
      <c r="G47" s="164" t="s">
        <v>45</v>
      </c>
      <c r="H47" s="123">
        <v>15914599</v>
      </c>
      <c r="I47" s="166">
        <v>15844599</v>
      </c>
      <c r="J47" s="123">
        <f>H47</f>
        <v>15914599</v>
      </c>
      <c r="K47" s="165" t="s">
        <v>45</v>
      </c>
      <c r="L47" s="127">
        <f>L92</f>
        <v>25250000</v>
      </c>
      <c r="M47" s="167">
        <f>M92</f>
        <v>25250000</v>
      </c>
      <c r="N47" s="163">
        <f>L47</f>
        <v>25250000</v>
      </c>
    </row>
    <row r="48" spans="1:14" ht="15" thickBot="1" x14ac:dyDescent="0.35">
      <c r="A48" s="116"/>
      <c r="B48" s="168" t="s">
        <v>53</v>
      </c>
      <c r="C48" s="116" t="s">
        <v>45</v>
      </c>
      <c r="D48" s="116"/>
      <c r="E48" s="116"/>
      <c r="F48" s="116"/>
      <c r="G48" s="116" t="s">
        <v>45</v>
      </c>
      <c r="H48" s="169"/>
      <c r="I48" s="169"/>
      <c r="J48" s="169"/>
      <c r="K48" s="169" t="s">
        <v>45</v>
      </c>
      <c r="L48" s="169"/>
      <c r="M48" s="170"/>
      <c r="N48" s="171"/>
    </row>
    <row r="49" spans="1:14" s="175" customFormat="1" ht="16.2" thickBot="1" x14ac:dyDescent="0.35">
      <c r="A49" s="5"/>
      <c r="B49" s="172" t="s">
        <v>54</v>
      </c>
      <c r="C49" s="173">
        <f t="shared" ref="C49:M49" si="1">SUM(C40:C48)</f>
        <v>246979140.72999999</v>
      </c>
      <c r="D49" s="173">
        <f>D41+D46+D47</f>
        <v>10010742.779999999</v>
      </c>
      <c r="E49" s="173">
        <f t="shared" si="1"/>
        <v>10010742.779999999</v>
      </c>
      <c r="F49" s="173">
        <f>F40+F41+F46+F47</f>
        <v>256989883.50999999</v>
      </c>
      <c r="G49" s="173">
        <f t="shared" si="1"/>
        <v>137367327.69999999</v>
      </c>
      <c r="H49" s="173">
        <f>H41+H46+H47</f>
        <v>15914599</v>
      </c>
      <c r="I49" s="173">
        <f t="shared" si="1"/>
        <v>15844599</v>
      </c>
      <c r="J49" s="173">
        <f>J40+J41+J47</f>
        <v>153281926.69999999</v>
      </c>
      <c r="K49" s="173">
        <f t="shared" si="1"/>
        <v>42388100</v>
      </c>
      <c r="L49" s="173">
        <f>L41+L46+L47</f>
        <v>25250000</v>
      </c>
      <c r="M49" s="123">
        <f t="shared" si="1"/>
        <v>25250000</v>
      </c>
      <c r="N49" s="174">
        <f>K49+L49</f>
        <v>67638100</v>
      </c>
    </row>
    <row r="50" spans="1:14" ht="9.6" customHeight="1" x14ac:dyDescent="0.3"/>
    <row r="51" spans="1:14" ht="15.75" customHeight="1" x14ac:dyDescent="0.3">
      <c r="A51" s="322" t="s">
        <v>55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0"/>
    </row>
    <row r="52" spans="1:14" ht="19.5" customHeight="1" thickBot="1" x14ac:dyDescent="0.35">
      <c r="A52" s="176"/>
      <c r="M52" s="27" t="s">
        <v>31</v>
      </c>
      <c r="N52" s="27"/>
    </row>
    <row r="53" spans="1:14" ht="16.5" customHeight="1" thickBot="1" x14ac:dyDescent="0.35">
      <c r="A53" s="475" t="s">
        <v>32</v>
      </c>
      <c r="B53" s="390" t="s">
        <v>33</v>
      </c>
      <c r="C53" s="397"/>
      <c r="D53" s="397"/>
      <c r="E53" s="397"/>
      <c r="F53" s="388"/>
      <c r="G53" s="465" t="s">
        <v>56</v>
      </c>
      <c r="H53" s="466"/>
      <c r="I53" s="466"/>
      <c r="J53" s="466"/>
      <c r="K53" s="383" t="s">
        <v>57</v>
      </c>
      <c r="L53" s="392"/>
      <c r="M53" s="392"/>
      <c r="N53" s="384"/>
    </row>
    <row r="54" spans="1:14" ht="18" customHeight="1" x14ac:dyDescent="0.3">
      <c r="A54" s="365"/>
      <c r="B54" s="447"/>
      <c r="C54" s="374"/>
      <c r="D54" s="374"/>
      <c r="E54" s="374"/>
      <c r="F54" s="448"/>
      <c r="G54" s="40" t="s">
        <v>37</v>
      </c>
      <c r="H54" s="40" t="s">
        <v>38</v>
      </c>
      <c r="I54" s="496" t="s">
        <v>39</v>
      </c>
      <c r="J54" s="40" t="s">
        <v>40</v>
      </c>
      <c r="K54" s="40" t="s">
        <v>37</v>
      </c>
      <c r="L54" s="27" t="s">
        <v>38</v>
      </c>
      <c r="M54" s="498" t="s">
        <v>39</v>
      </c>
      <c r="N54" s="396"/>
    </row>
    <row r="55" spans="1:14" ht="28.95" customHeight="1" thickBot="1" x14ac:dyDescent="0.35">
      <c r="A55" s="476"/>
      <c r="B55" s="391"/>
      <c r="C55" s="385"/>
      <c r="D55" s="385"/>
      <c r="E55" s="385"/>
      <c r="F55" s="389"/>
      <c r="G55" s="5" t="s">
        <v>41</v>
      </c>
      <c r="H55" s="5" t="s">
        <v>41</v>
      </c>
      <c r="I55" s="497"/>
      <c r="J55" s="5" t="s">
        <v>42</v>
      </c>
      <c r="K55" s="5" t="s">
        <v>41</v>
      </c>
      <c r="L55" s="177" t="s">
        <v>41</v>
      </c>
      <c r="M55" s="499"/>
      <c r="N55" s="387"/>
    </row>
    <row r="56" spans="1:14" ht="16.2" thickBot="1" x14ac:dyDescent="0.35">
      <c r="A56" s="178">
        <v>1</v>
      </c>
      <c r="B56" s="383">
        <v>2</v>
      </c>
      <c r="C56" s="392"/>
      <c r="D56" s="392"/>
      <c r="E56" s="392"/>
      <c r="F56" s="384"/>
      <c r="G56" s="5">
        <v>3</v>
      </c>
      <c r="H56" s="5">
        <v>4</v>
      </c>
      <c r="I56" s="5">
        <v>5</v>
      </c>
      <c r="J56" s="5">
        <v>6</v>
      </c>
      <c r="K56" s="5">
        <v>7</v>
      </c>
      <c r="L56" s="177">
        <v>8</v>
      </c>
      <c r="M56" s="179">
        <v>9</v>
      </c>
      <c r="N56" s="93">
        <v>10</v>
      </c>
    </row>
    <row r="57" spans="1:14" s="186" customFormat="1" ht="16.5" customHeight="1" thickBot="1" x14ac:dyDescent="0.35">
      <c r="A57" s="180"/>
      <c r="B57" s="437" t="s">
        <v>44</v>
      </c>
      <c r="C57" s="438"/>
      <c r="D57" s="438"/>
      <c r="E57" s="438"/>
      <c r="F57" s="439"/>
      <c r="G57" s="2">
        <f>G132</f>
        <v>45524748.400000006</v>
      </c>
      <c r="H57" s="181" t="s">
        <v>45</v>
      </c>
      <c r="I57" s="181"/>
      <c r="J57" s="182">
        <f>G57</f>
        <v>45524748.400000006</v>
      </c>
      <c r="K57" s="182">
        <f>K132</f>
        <v>48893579.781600013</v>
      </c>
      <c r="L57" s="183" t="s">
        <v>45</v>
      </c>
      <c r="M57" s="184"/>
      <c r="N57" s="185">
        <f>K57</f>
        <v>48893579.781600013</v>
      </c>
    </row>
    <row r="58" spans="1:14" ht="15.6" customHeight="1" thickBot="1" x14ac:dyDescent="0.35">
      <c r="A58" s="178"/>
      <c r="B58" s="458" t="s">
        <v>46</v>
      </c>
      <c r="C58" s="459"/>
      <c r="D58" s="459"/>
      <c r="E58" s="459"/>
      <c r="F58" s="460"/>
      <c r="G58" s="5" t="s">
        <v>45</v>
      </c>
      <c r="H58" s="173">
        <f>SUM(H59:H62)</f>
        <v>0</v>
      </c>
      <c r="I58" s="187"/>
      <c r="J58" s="173">
        <f>H58</f>
        <v>0</v>
      </c>
      <c r="K58" s="5" t="s">
        <v>45</v>
      </c>
      <c r="L58" s="123">
        <f>SUM(L59:L62)</f>
        <v>0</v>
      </c>
      <c r="M58" s="188"/>
      <c r="N58" s="189"/>
    </row>
    <row r="59" spans="1:14" ht="15.6" customHeight="1" thickBot="1" x14ac:dyDescent="0.35">
      <c r="A59" s="190">
        <v>25010100</v>
      </c>
      <c r="B59" s="489" t="s">
        <v>47</v>
      </c>
      <c r="C59" s="490"/>
      <c r="D59" s="490"/>
      <c r="E59" s="490"/>
      <c r="F59" s="491"/>
      <c r="G59" s="5"/>
      <c r="H59" s="191"/>
      <c r="I59" s="187"/>
      <c r="J59" s="173">
        <f>G59+H59</f>
        <v>0</v>
      </c>
      <c r="K59" s="5"/>
      <c r="L59" s="192"/>
      <c r="M59" s="188"/>
      <c r="N59" s="189"/>
    </row>
    <row r="60" spans="1:14" ht="15.6" customHeight="1" thickBot="1" x14ac:dyDescent="0.35">
      <c r="A60" s="193">
        <v>25010200</v>
      </c>
      <c r="B60" s="492" t="s">
        <v>48</v>
      </c>
      <c r="C60" s="487"/>
      <c r="D60" s="487"/>
      <c r="E60" s="487"/>
      <c r="F60" s="488"/>
      <c r="G60" s="5"/>
      <c r="H60" s="194"/>
      <c r="I60" s="187"/>
      <c r="J60" s="173">
        <f>G60+H60</f>
        <v>0</v>
      </c>
      <c r="K60" s="5"/>
      <c r="L60" s="195"/>
      <c r="M60" s="188"/>
      <c r="N60" s="189"/>
    </row>
    <row r="61" spans="1:14" ht="15.6" customHeight="1" thickBot="1" x14ac:dyDescent="0.35">
      <c r="A61" s="196">
        <v>25010300</v>
      </c>
      <c r="B61" s="493" t="s">
        <v>49</v>
      </c>
      <c r="C61" s="494"/>
      <c r="D61" s="494"/>
      <c r="E61" s="494"/>
      <c r="F61" s="495"/>
      <c r="G61" s="5"/>
      <c r="H61" s="197"/>
      <c r="I61" s="187"/>
      <c r="J61" s="173">
        <f>G61+H61</f>
        <v>0</v>
      </c>
      <c r="K61" s="5"/>
      <c r="L61" s="198"/>
      <c r="M61" s="188"/>
      <c r="N61" s="189"/>
    </row>
    <row r="62" spans="1:14" ht="15.6" customHeight="1" thickBot="1" x14ac:dyDescent="0.35">
      <c r="A62" s="193">
        <v>25010400</v>
      </c>
      <c r="B62" s="492" t="s">
        <v>50</v>
      </c>
      <c r="C62" s="487"/>
      <c r="D62" s="487"/>
      <c r="E62" s="487"/>
      <c r="F62" s="488"/>
      <c r="G62" s="177"/>
      <c r="H62" s="199"/>
      <c r="I62" s="187"/>
      <c r="J62" s="173">
        <f>G62+H62</f>
        <v>0</v>
      </c>
      <c r="K62" s="177"/>
      <c r="L62" s="200"/>
      <c r="M62" s="188"/>
      <c r="N62" s="189"/>
    </row>
    <row r="63" spans="1:14" ht="15.6" customHeight="1" thickBot="1" x14ac:dyDescent="0.35">
      <c r="A63" s="201">
        <v>25020100</v>
      </c>
      <c r="B63" s="486" t="s">
        <v>51</v>
      </c>
      <c r="C63" s="487"/>
      <c r="D63" s="487"/>
      <c r="E63" s="487"/>
      <c r="F63" s="488"/>
      <c r="G63" s="5"/>
      <c r="H63" s="173"/>
      <c r="I63" s="187"/>
      <c r="J63" s="173"/>
      <c r="K63" s="5"/>
      <c r="L63" s="123"/>
      <c r="M63" s="188"/>
      <c r="N63" s="189"/>
    </row>
    <row r="64" spans="1:14" ht="16.5" customHeight="1" thickBot="1" x14ac:dyDescent="0.35">
      <c r="A64" s="201">
        <v>602400</v>
      </c>
      <c r="B64" s="458" t="s">
        <v>52</v>
      </c>
      <c r="C64" s="459"/>
      <c r="D64" s="459"/>
      <c r="E64" s="459"/>
      <c r="F64" s="460"/>
      <c r="G64" s="5" t="s">
        <v>45</v>
      </c>
      <c r="H64" s="173">
        <f>H129</f>
        <v>27118500</v>
      </c>
      <c r="I64" s="173">
        <f>I129</f>
        <v>27118500</v>
      </c>
      <c r="J64" s="173">
        <f>H64</f>
        <v>27118500</v>
      </c>
      <c r="K64" s="5" t="s">
        <v>45</v>
      </c>
      <c r="L64" s="123">
        <f>L132</f>
        <v>29125269</v>
      </c>
      <c r="M64" s="125">
        <f>M132</f>
        <v>29125269</v>
      </c>
      <c r="N64" s="202">
        <f>L64</f>
        <v>29125269</v>
      </c>
    </row>
    <row r="65" spans="1:14" ht="16.2" thickBot="1" x14ac:dyDescent="0.35">
      <c r="A65" s="178"/>
      <c r="B65" s="458" t="s">
        <v>53</v>
      </c>
      <c r="C65" s="459"/>
      <c r="D65" s="459"/>
      <c r="E65" s="459"/>
      <c r="F65" s="460"/>
      <c r="G65" s="5" t="s">
        <v>45</v>
      </c>
      <c r="H65" s="173"/>
      <c r="I65" s="187"/>
      <c r="J65" s="173"/>
      <c r="K65" s="5" t="s">
        <v>45</v>
      </c>
      <c r="L65" s="203"/>
      <c r="M65" s="188"/>
      <c r="N65" s="204"/>
    </row>
    <row r="66" spans="1:14" ht="16.2" thickBot="1" x14ac:dyDescent="0.35">
      <c r="A66" s="178"/>
      <c r="B66" s="458" t="s">
        <v>54</v>
      </c>
      <c r="C66" s="459"/>
      <c r="D66" s="459"/>
      <c r="E66" s="459"/>
      <c r="F66" s="460"/>
      <c r="G66" s="187">
        <f t="shared" ref="G66:M66" si="2">SUM(G57:G65)</f>
        <v>45524748.400000006</v>
      </c>
      <c r="H66" s="187">
        <f>H58+H64</f>
        <v>27118500</v>
      </c>
      <c r="I66" s="187">
        <f t="shared" si="2"/>
        <v>27118500</v>
      </c>
      <c r="J66" s="187">
        <f>J57+J58+J64</f>
        <v>72643248.400000006</v>
      </c>
      <c r="K66" s="205">
        <f t="shared" si="2"/>
        <v>48893579.781600013</v>
      </c>
      <c r="L66" s="206">
        <f>L58+L64</f>
        <v>29125269</v>
      </c>
      <c r="M66" s="207">
        <f t="shared" si="2"/>
        <v>29125269</v>
      </c>
      <c r="N66" s="208">
        <f>K66+L66</f>
        <v>78018848.781600013</v>
      </c>
    </row>
    <row r="67" spans="1:14" ht="15.6" x14ac:dyDescent="0.3">
      <c r="A67" s="27"/>
      <c r="B67" s="209"/>
      <c r="C67" s="209"/>
      <c r="D67" s="209"/>
      <c r="E67" s="209"/>
      <c r="F67" s="209"/>
      <c r="G67" s="210"/>
      <c r="H67" s="210"/>
      <c r="I67" s="210"/>
      <c r="J67" s="210"/>
      <c r="K67" s="211"/>
      <c r="L67" s="210"/>
      <c r="M67" s="210"/>
      <c r="N67" s="210"/>
    </row>
    <row r="68" spans="1:14" ht="15.75" customHeight="1" x14ac:dyDescent="0.3">
      <c r="A68" s="322" t="s">
        <v>58</v>
      </c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0"/>
    </row>
    <row r="69" spans="1:14" ht="15.6" x14ac:dyDescent="0.3">
      <c r="A69" s="65"/>
      <c r="M69" s="27" t="s">
        <v>31</v>
      </c>
    </row>
    <row r="70" spans="1:14" ht="15.75" customHeight="1" thickBot="1" x14ac:dyDescent="0.35">
      <c r="A70" s="322" t="s">
        <v>59</v>
      </c>
      <c r="B70" s="322"/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0"/>
    </row>
    <row r="71" spans="1:14" ht="15.75" customHeight="1" thickBot="1" x14ac:dyDescent="0.35">
      <c r="A71" s="481" t="s">
        <v>60</v>
      </c>
      <c r="B71" s="475" t="s">
        <v>33</v>
      </c>
      <c r="C71" s="336" t="s">
        <v>34</v>
      </c>
      <c r="D71" s="472"/>
      <c r="E71" s="472"/>
      <c r="F71" s="337"/>
      <c r="G71" s="336" t="s">
        <v>35</v>
      </c>
      <c r="H71" s="472"/>
      <c r="I71" s="472"/>
      <c r="J71" s="472"/>
      <c r="K71" s="351" t="s">
        <v>61</v>
      </c>
      <c r="L71" s="361"/>
      <c r="M71" s="361"/>
      <c r="N71" s="352"/>
    </row>
    <row r="72" spans="1:14" ht="17.399999999999999" customHeight="1" x14ac:dyDescent="0.3">
      <c r="A72" s="482"/>
      <c r="B72" s="365"/>
      <c r="C72" s="130" t="s">
        <v>37</v>
      </c>
      <c r="D72" s="130" t="s">
        <v>38</v>
      </c>
      <c r="E72" s="469" t="s">
        <v>39</v>
      </c>
      <c r="F72" s="130" t="s">
        <v>40</v>
      </c>
      <c r="G72" s="130" t="s">
        <v>37</v>
      </c>
      <c r="H72" s="130" t="s">
        <v>38</v>
      </c>
      <c r="I72" s="469" t="s">
        <v>39</v>
      </c>
      <c r="J72" s="130" t="s">
        <v>40</v>
      </c>
      <c r="K72" s="130" t="s">
        <v>37</v>
      </c>
      <c r="L72" s="130" t="s">
        <v>38</v>
      </c>
      <c r="M72" s="473" t="s">
        <v>39</v>
      </c>
      <c r="N72" s="379" t="s">
        <v>40</v>
      </c>
    </row>
    <row r="73" spans="1:14" ht="35.4" customHeight="1" thickBot="1" x14ac:dyDescent="0.35">
      <c r="A73" s="483"/>
      <c r="B73" s="476"/>
      <c r="C73" s="116" t="s">
        <v>41</v>
      </c>
      <c r="D73" s="116" t="s">
        <v>41</v>
      </c>
      <c r="E73" s="470"/>
      <c r="F73" s="116" t="s">
        <v>42</v>
      </c>
      <c r="G73" s="116" t="s">
        <v>41</v>
      </c>
      <c r="H73" s="116" t="s">
        <v>41</v>
      </c>
      <c r="I73" s="470"/>
      <c r="J73" s="116" t="s">
        <v>43</v>
      </c>
      <c r="K73" s="116" t="s">
        <v>41</v>
      </c>
      <c r="L73" s="116" t="s">
        <v>41</v>
      </c>
      <c r="M73" s="470"/>
      <c r="N73" s="381"/>
    </row>
    <row r="74" spans="1:14" ht="15" thickBot="1" x14ac:dyDescent="0.35">
      <c r="A74" s="212">
        <v>1</v>
      </c>
      <c r="B74" s="130">
        <v>2</v>
      </c>
      <c r="C74" s="212">
        <v>3</v>
      </c>
      <c r="D74" s="116">
        <v>4</v>
      </c>
      <c r="E74" s="212">
        <v>5</v>
      </c>
      <c r="F74" s="116">
        <v>6</v>
      </c>
      <c r="G74" s="212">
        <v>7</v>
      </c>
      <c r="H74" s="116">
        <v>8</v>
      </c>
      <c r="I74" s="212">
        <v>9</v>
      </c>
      <c r="J74" s="116">
        <v>10</v>
      </c>
      <c r="K74" s="212">
        <v>11</v>
      </c>
      <c r="L74" s="116">
        <v>12</v>
      </c>
      <c r="M74" s="212">
        <v>13</v>
      </c>
      <c r="N74" s="112">
        <v>14</v>
      </c>
    </row>
    <row r="75" spans="1:14" ht="15" customHeight="1" thickBot="1" x14ac:dyDescent="0.35">
      <c r="A75" s="213">
        <v>2110</v>
      </c>
      <c r="B75" s="214" t="s">
        <v>62</v>
      </c>
      <c r="C75" s="67">
        <v>170858526.02000001</v>
      </c>
      <c r="D75" s="67">
        <v>0</v>
      </c>
      <c r="E75" s="67"/>
      <c r="F75" s="215">
        <f t="shared" ref="F75:F94" si="3">C75+D75</f>
        <v>170858526.02000001</v>
      </c>
      <c r="G75" s="67">
        <v>66393400</v>
      </c>
      <c r="H75" s="67"/>
      <c r="I75" s="67"/>
      <c r="J75" s="215">
        <f t="shared" ref="J75:J88" si="4">G75+H75</f>
        <v>66393400</v>
      </c>
      <c r="K75" s="67">
        <v>3591700</v>
      </c>
      <c r="L75" s="67"/>
      <c r="M75" s="67"/>
      <c r="N75" s="1">
        <f>K75+L75</f>
        <v>3591700</v>
      </c>
    </row>
    <row r="76" spans="1:14" ht="15" customHeight="1" thickBot="1" x14ac:dyDescent="0.35">
      <c r="A76" s="213">
        <v>2120</v>
      </c>
      <c r="B76" s="214" t="s">
        <v>63</v>
      </c>
      <c r="C76" s="216">
        <v>36602456.280000001</v>
      </c>
      <c r="D76" s="217">
        <v>0</v>
      </c>
      <c r="E76" s="216"/>
      <c r="F76" s="215">
        <f t="shared" si="3"/>
        <v>36602456.280000001</v>
      </c>
      <c r="G76" s="216">
        <v>14299700</v>
      </c>
      <c r="H76" s="217"/>
      <c r="I76" s="216"/>
      <c r="J76" s="215">
        <f t="shared" si="4"/>
        <v>14299700</v>
      </c>
      <c r="K76" s="216">
        <v>790100</v>
      </c>
      <c r="L76" s="217"/>
      <c r="M76" s="216"/>
      <c r="N76" s="1">
        <f t="shared" ref="N76:N95" si="5">K76+L76</f>
        <v>790100</v>
      </c>
    </row>
    <row r="77" spans="1:14" ht="25.2" customHeight="1" thickBot="1" x14ac:dyDescent="0.35">
      <c r="A77" s="213">
        <v>2210</v>
      </c>
      <c r="B77" s="214" t="s">
        <v>64</v>
      </c>
      <c r="C77" s="216">
        <v>1975392.64</v>
      </c>
      <c r="D77" s="217">
        <v>0</v>
      </c>
      <c r="E77" s="216"/>
      <c r="F77" s="215">
        <f t="shared" si="3"/>
        <v>1975392.64</v>
      </c>
      <c r="G77" s="216">
        <v>2072479</v>
      </c>
      <c r="H77" s="217"/>
      <c r="I77" s="216"/>
      <c r="J77" s="215">
        <f t="shared" si="4"/>
        <v>2072479</v>
      </c>
      <c r="K77" s="216">
        <v>172600</v>
      </c>
      <c r="L77" s="217"/>
      <c r="M77" s="216"/>
      <c r="N77" s="1">
        <f t="shared" si="5"/>
        <v>172600</v>
      </c>
    </row>
    <row r="78" spans="1:14" ht="28.2" customHeight="1" thickBot="1" x14ac:dyDescent="0.35">
      <c r="A78" s="213">
        <v>2220</v>
      </c>
      <c r="B78" s="218" t="s">
        <v>65</v>
      </c>
      <c r="C78" s="219">
        <v>6145972.4000000004</v>
      </c>
      <c r="D78" s="220">
        <v>0</v>
      </c>
      <c r="E78" s="219"/>
      <c r="F78" s="221">
        <f t="shared" si="3"/>
        <v>6145972.4000000004</v>
      </c>
      <c r="G78" s="219">
        <v>23379849.09</v>
      </c>
      <c r="H78" s="220"/>
      <c r="I78" s="219"/>
      <c r="J78" s="221">
        <f t="shared" si="4"/>
        <v>23379849.09</v>
      </c>
      <c r="K78" s="219">
        <v>1640200</v>
      </c>
      <c r="L78" s="220"/>
      <c r="M78" s="219"/>
      <c r="N78" s="1">
        <f t="shared" si="5"/>
        <v>1640200</v>
      </c>
    </row>
    <row r="79" spans="1:14" ht="15" customHeight="1" thickBot="1" x14ac:dyDescent="0.35">
      <c r="A79" s="213">
        <v>2230</v>
      </c>
      <c r="B79" s="214" t="s">
        <v>66</v>
      </c>
      <c r="C79" s="216">
        <v>3464557.28</v>
      </c>
      <c r="D79" s="217">
        <v>0</v>
      </c>
      <c r="E79" s="216"/>
      <c r="F79" s="215">
        <f t="shared" si="3"/>
        <v>3464557.28</v>
      </c>
      <c r="G79" s="216">
        <v>1907300</v>
      </c>
      <c r="H79" s="217"/>
      <c r="I79" s="216"/>
      <c r="J79" s="215">
        <f t="shared" si="4"/>
        <v>1907300</v>
      </c>
      <c r="K79" s="216">
        <v>1351300</v>
      </c>
      <c r="L79" s="217"/>
      <c r="M79" s="216"/>
      <c r="N79" s="1">
        <f t="shared" si="5"/>
        <v>1351300</v>
      </c>
    </row>
    <row r="80" spans="1:14" ht="15" customHeight="1" thickBot="1" x14ac:dyDescent="0.35">
      <c r="A80" s="213">
        <v>2240</v>
      </c>
      <c r="B80" s="218" t="s">
        <v>67</v>
      </c>
      <c r="C80" s="219">
        <v>2639437.62</v>
      </c>
      <c r="D80" s="220">
        <v>0</v>
      </c>
      <c r="E80" s="219"/>
      <c r="F80" s="221">
        <f t="shared" si="3"/>
        <v>2639437.62</v>
      </c>
      <c r="G80" s="219">
        <v>1050600</v>
      </c>
      <c r="H80" s="220"/>
      <c r="I80" s="219"/>
      <c r="J80" s="221">
        <f t="shared" si="4"/>
        <v>1050600</v>
      </c>
      <c r="K80" s="219">
        <v>214900</v>
      </c>
      <c r="L80" s="220"/>
      <c r="M80" s="219"/>
      <c r="N80" s="1">
        <f t="shared" si="5"/>
        <v>214900</v>
      </c>
    </row>
    <row r="81" spans="1:14" ht="15" customHeight="1" thickBot="1" x14ac:dyDescent="0.35">
      <c r="A81" s="213">
        <v>2250</v>
      </c>
      <c r="B81" s="214" t="s">
        <v>68</v>
      </c>
      <c r="C81" s="216">
        <v>56414.16</v>
      </c>
      <c r="D81" s="217">
        <v>0</v>
      </c>
      <c r="E81" s="216"/>
      <c r="F81" s="215">
        <f t="shared" si="3"/>
        <v>56414.16</v>
      </c>
      <c r="G81" s="216">
        <v>208300</v>
      </c>
      <c r="H81" s="217"/>
      <c r="I81" s="216"/>
      <c r="J81" s="215">
        <f t="shared" si="4"/>
        <v>208300</v>
      </c>
      <c r="K81" s="216">
        <v>0</v>
      </c>
      <c r="L81" s="217"/>
      <c r="M81" s="216"/>
      <c r="N81" s="1">
        <f t="shared" si="5"/>
        <v>0</v>
      </c>
    </row>
    <row r="82" spans="1:14" ht="28.95" customHeight="1" thickBot="1" x14ac:dyDescent="0.35">
      <c r="A82" s="213">
        <v>2270</v>
      </c>
      <c r="B82" s="222" t="s">
        <v>69</v>
      </c>
      <c r="C82" s="223">
        <f>C83+C84+C85+C86+C87</f>
        <v>24251017.559999999</v>
      </c>
      <c r="D82" s="223">
        <f t="shared" ref="D82:N82" si="6">D83+D84+D85+D86+D87</f>
        <v>0</v>
      </c>
      <c r="E82" s="223">
        <f t="shared" si="6"/>
        <v>0</v>
      </c>
      <c r="F82" s="223">
        <f t="shared" si="6"/>
        <v>24251017.559999999</v>
      </c>
      <c r="G82" s="223">
        <f t="shared" si="6"/>
        <v>26889700</v>
      </c>
      <c r="H82" s="223">
        <f t="shared" si="6"/>
        <v>0</v>
      </c>
      <c r="I82" s="223">
        <f t="shared" si="6"/>
        <v>0</v>
      </c>
      <c r="J82" s="223">
        <f t="shared" si="6"/>
        <v>26889700</v>
      </c>
      <c r="K82" s="223">
        <f t="shared" si="6"/>
        <v>33326800</v>
      </c>
      <c r="L82" s="223">
        <f t="shared" si="6"/>
        <v>0</v>
      </c>
      <c r="M82" s="223">
        <f t="shared" si="6"/>
        <v>0</v>
      </c>
      <c r="N82" s="223">
        <f t="shared" si="6"/>
        <v>33326800</v>
      </c>
    </row>
    <row r="83" spans="1:14" ht="15" customHeight="1" thickBot="1" x14ac:dyDescent="0.35">
      <c r="A83" s="213">
        <v>2271</v>
      </c>
      <c r="B83" s="218" t="s">
        <v>70</v>
      </c>
      <c r="C83" s="219">
        <v>14512839.210000001</v>
      </c>
      <c r="D83" s="220">
        <v>0</v>
      </c>
      <c r="E83" s="219"/>
      <c r="F83" s="221">
        <f t="shared" si="3"/>
        <v>14512839.210000001</v>
      </c>
      <c r="G83" s="219">
        <v>14488400</v>
      </c>
      <c r="H83" s="220"/>
      <c r="I83" s="219"/>
      <c r="J83" s="221">
        <f t="shared" si="4"/>
        <v>14488400</v>
      </c>
      <c r="K83" s="219">
        <v>18048500</v>
      </c>
      <c r="L83" s="220"/>
      <c r="M83" s="219"/>
      <c r="N83" s="1">
        <f t="shared" si="5"/>
        <v>18048500</v>
      </c>
    </row>
    <row r="84" spans="1:14" ht="28.95" customHeight="1" thickBot="1" x14ac:dyDescent="0.35">
      <c r="A84" s="213">
        <v>2272</v>
      </c>
      <c r="B84" s="214" t="s">
        <v>71</v>
      </c>
      <c r="C84" s="216">
        <v>1756635.45</v>
      </c>
      <c r="D84" s="217">
        <v>0</v>
      </c>
      <c r="E84" s="216"/>
      <c r="F84" s="215">
        <f t="shared" si="3"/>
        <v>1756635.45</v>
      </c>
      <c r="G84" s="216">
        <v>2525800</v>
      </c>
      <c r="H84" s="217"/>
      <c r="I84" s="216"/>
      <c r="J84" s="215">
        <f t="shared" si="4"/>
        <v>2525800</v>
      </c>
      <c r="K84" s="216">
        <v>3467100</v>
      </c>
      <c r="L84" s="217"/>
      <c r="M84" s="216"/>
      <c r="N84" s="1">
        <f t="shared" si="5"/>
        <v>3467100</v>
      </c>
    </row>
    <row r="85" spans="1:14" ht="15" customHeight="1" thickBot="1" x14ac:dyDescent="0.35">
      <c r="A85" s="213">
        <v>2273</v>
      </c>
      <c r="B85" s="218" t="s">
        <v>72</v>
      </c>
      <c r="C85" s="219">
        <v>7585279.6600000001</v>
      </c>
      <c r="D85" s="220">
        <v>0</v>
      </c>
      <c r="E85" s="219"/>
      <c r="F85" s="221">
        <f t="shared" si="3"/>
        <v>7585279.6600000001</v>
      </c>
      <c r="G85" s="219">
        <v>9369950</v>
      </c>
      <c r="H85" s="220"/>
      <c r="I85" s="219"/>
      <c r="J85" s="221">
        <f t="shared" si="4"/>
        <v>9369950</v>
      </c>
      <c r="K85" s="219">
        <v>11196700</v>
      </c>
      <c r="L85" s="220"/>
      <c r="M85" s="219"/>
      <c r="N85" s="1">
        <f t="shared" si="5"/>
        <v>11196700</v>
      </c>
    </row>
    <row r="86" spans="1:14" ht="15" customHeight="1" thickBot="1" x14ac:dyDescent="0.35">
      <c r="A86" s="213">
        <v>2274</v>
      </c>
      <c r="B86" s="100" t="s">
        <v>73</v>
      </c>
      <c r="C86" s="216">
        <v>0</v>
      </c>
      <c r="D86" s="217">
        <v>0</v>
      </c>
      <c r="E86" s="216"/>
      <c r="F86" s="2">
        <f t="shared" si="3"/>
        <v>0</v>
      </c>
      <c r="G86" s="216">
        <v>0</v>
      </c>
      <c r="H86" s="217"/>
      <c r="I86" s="216"/>
      <c r="J86" s="2">
        <f t="shared" si="4"/>
        <v>0</v>
      </c>
      <c r="K86" s="216">
        <v>0</v>
      </c>
      <c r="L86" s="217"/>
      <c r="M86" s="2"/>
      <c r="N86" s="1">
        <f t="shared" si="5"/>
        <v>0</v>
      </c>
    </row>
    <row r="87" spans="1:14" ht="26.25" customHeight="1" thickBot="1" x14ac:dyDescent="0.35">
      <c r="A87" s="213">
        <v>2275</v>
      </c>
      <c r="B87" s="100" t="s">
        <v>74</v>
      </c>
      <c r="C87" s="216">
        <v>396263.24</v>
      </c>
      <c r="D87" s="217"/>
      <c r="E87" s="216"/>
      <c r="F87" s="215">
        <f t="shared" si="3"/>
        <v>396263.24</v>
      </c>
      <c r="G87" s="216">
        <v>505550</v>
      </c>
      <c r="H87" s="217"/>
      <c r="I87" s="216"/>
      <c r="J87" s="215">
        <f t="shared" si="4"/>
        <v>505550</v>
      </c>
      <c r="K87" s="216">
        <v>614500</v>
      </c>
      <c r="L87" s="217"/>
      <c r="M87" s="2"/>
      <c r="N87" s="1">
        <f t="shared" si="5"/>
        <v>614500</v>
      </c>
    </row>
    <row r="88" spans="1:14" ht="39" customHeight="1" thickBot="1" x14ac:dyDescent="0.35">
      <c r="A88" s="213">
        <v>2282</v>
      </c>
      <c r="B88" s="214" t="s">
        <v>75</v>
      </c>
      <c r="C88" s="216">
        <v>9156.94</v>
      </c>
      <c r="D88" s="217">
        <v>0</v>
      </c>
      <c r="E88" s="216"/>
      <c r="F88" s="215">
        <f t="shared" si="3"/>
        <v>9156.94</v>
      </c>
      <c r="G88" s="216">
        <v>0</v>
      </c>
      <c r="H88" s="217"/>
      <c r="I88" s="216"/>
      <c r="J88" s="215">
        <f t="shared" si="4"/>
        <v>0</v>
      </c>
      <c r="K88" s="216">
        <v>0</v>
      </c>
      <c r="L88" s="217"/>
      <c r="M88" s="216"/>
      <c r="N88" s="1">
        <f t="shared" si="5"/>
        <v>0</v>
      </c>
    </row>
    <row r="89" spans="1:14" ht="15" customHeight="1" thickBot="1" x14ac:dyDescent="0.35">
      <c r="A89" s="213">
        <v>2700</v>
      </c>
      <c r="B89" s="214" t="s">
        <v>76</v>
      </c>
      <c r="C89" s="2">
        <f>C90</f>
        <v>976209.84</v>
      </c>
      <c r="D89" s="2">
        <f t="shared" ref="D89:M89" si="7">D90</f>
        <v>0</v>
      </c>
      <c r="E89" s="2">
        <f t="shared" si="7"/>
        <v>0</v>
      </c>
      <c r="F89" s="2">
        <f t="shared" si="7"/>
        <v>976209.84</v>
      </c>
      <c r="G89" s="2">
        <f t="shared" si="7"/>
        <v>1166000</v>
      </c>
      <c r="H89" s="2">
        <f t="shared" si="7"/>
        <v>0</v>
      </c>
      <c r="I89" s="2">
        <f t="shared" si="7"/>
        <v>0</v>
      </c>
      <c r="J89" s="2">
        <f t="shared" si="7"/>
        <v>1166000</v>
      </c>
      <c r="K89" s="2">
        <f>K90</f>
        <v>1300500</v>
      </c>
      <c r="L89" s="2">
        <f t="shared" si="7"/>
        <v>0</v>
      </c>
      <c r="M89" s="2">
        <f t="shared" si="7"/>
        <v>0</v>
      </c>
      <c r="N89" s="1">
        <f t="shared" si="5"/>
        <v>1300500</v>
      </c>
    </row>
    <row r="90" spans="1:14" ht="15" customHeight="1" thickBot="1" x14ac:dyDescent="0.35">
      <c r="A90" s="213">
        <v>2710</v>
      </c>
      <c r="B90" s="218" t="s">
        <v>77</v>
      </c>
      <c r="C90" s="219">
        <v>976209.84</v>
      </c>
      <c r="D90" s="220">
        <v>0</v>
      </c>
      <c r="E90" s="219"/>
      <c r="F90" s="221">
        <f t="shared" si="3"/>
        <v>976209.84</v>
      </c>
      <c r="G90" s="219">
        <v>1166000</v>
      </c>
      <c r="H90" s="220"/>
      <c r="I90" s="219"/>
      <c r="J90" s="221">
        <f>G90+H90</f>
        <v>1166000</v>
      </c>
      <c r="K90" s="219">
        <v>1300500</v>
      </c>
      <c r="L90" s="220"/>
      <c r="M90" s="219"/>
      <c r="N90" s="1">
        <f t="shared" si="5"/>
        <v>1300500</v>
      </c>
    </row>
    <row r="91" spans="1:14" ht="15" customHeight="1" thickBot="1" x14ac:dyDescent="0.35">
      <c r="A91" s="213">
        <v>2800</v>
      </c>
      <c r="B91" s="214" t="s">
        <v>78</v>
      </c>
      <c r="C91" s="216">
        <f>'[1]3 - 2.1'!D96</f>
        <v>0</v>
      </c>
      <c r="D91" s="217">
        <v>0</v>
      </c>
      <c r="E91" s="216"/>
      <c r="F91" s="215">
        <f t="shared" si="3"/>
        <v>0</v>
      </c>
      <c r="G91" s="216">
        <f>'[1]3 - 2.1'!H96</f>
        <v>0</v>
      </c>
      <c r="H91" s="217"/>
      <c r="I91" s="216"/>
      <c r="J91" s="215">
        <f>G91+H91</f>
        <v>0</v>
      </c>
      <c r="K91" s="216">
        <v>0</v>
      </c>
      <c r="L91" s="217"/>
      <c r="M91" s="216"/>
      <c r="N91" s="1">
        <f t="shared" si="5"/>
        <v>0</v>
      </c>
    </row>
    <row r="92" spans="1:14" ht="26.4" customHeight="1" thickBot="1" x14ac:dyDescent="0.35">
      <c r="A92" s="213">
        <v>3110</v>
      </c>
      <c r="B92" s="214" t="s">
        <v>79</v>
      </c>
      <c r="C92" s="216">
        <f>'[1]3 - 2.1'!D100</f>
        <v>0</v>
      </c>
      <c r="D92" s="217">
        <v>10010742.779999999</v>
      </c>
      <c r="E92" s="216">
        <v>10010742.779999999</v>
      </c>
      <c r="F92" s="215">
        <f t="shared" si="3"/>
        <v>10010742.779999999</v>
      </c>
      <c r="G92" s="216">
        <f>'[1]3 - 2.1'!H100</f>
        <v>0</v>
      </c>
      <c r="H92" s="217">
        <v>15914599</v>
      </c>
      <c r="I92" s="216">
        <v>15914599</v>
      </c>
      <c r="J92" s="215">
        <f>G92+H92</f>
        <v>15914599</v>
      </c>
      <c r="K92" s="216">
        <v>0</v>
      </c>
      <c r="L92" s="182">
        <v>25250000</v>
      </c>
      <c r="M92" s="182">
        <v>25250000</v>
      </c>
      <c r="N92" s="1">
        <f t="shared" si="5"/>
        <v>25250000</v>
      </c>
    </row>
    <row r="93" spans="1:14" ht="15" customHeight="1" thickBot="1" x14ac:dyDescent="0.35">
      <c r="A93" s="213">
        <v>3130</v>
      </c>
      <c r="B93" s="214" t="s">
        <v>80</v>
      </c>
      <c r="C93" s="2">
        <f>C94</f>
        <v>0</v>
      </c>
      <c r="D93" s="2">
        <v>0</v>
      </c>
      <c r="E93" s="2">
        <f t="shared" ref="E93:M93" si="8">E94</f>
        <v>0</v>
      </c>
      <c r="F93" s="2">
        <f t="shared" si="8"/>
        <v>0</v>
      </c>
      <c r="G93" s="2">
        <f t="shared" si="8"/>
        <v>0</v>
      </c>
      <c r="H93" s="2"/>
      <c r="I93" s="2">
        <f t="shared" si="8"/>
        <v>0</v>
      </c>
      <c r="J93" s="2">
        <f t="shared" si="8"/>
        <v>0</v>
      </c>
      <c r="K93" s="2">
        <f t="shared" si="8"/>
        <v>0</v>
      </c>
      <c r="L93" s="2">
        <f t="shared" si="8"/>
        <v>0</v>
      </c>
      <c r="M93" s="2">
        <f t="shared" si="8"/>
        <v>0</v>
      </c>
      <c r="N93" s="1">
        <f t="shared" si="5"/>
        <v>0</v>
      </c>
    </row>
    <row r="94" spans="1:14" ht="15" customHeight="1" thickBot="1" x14ac:dyDescent="0.35">
      <c r="A94" s="213">
        <v>3132</v>
      </c>
      <c r="B94" s="214" t="s">
        <v>81</v>
      </c>
      <c r="C94" s="216">
        <f>'[1]3 - 2.1'!D106</f>
        <v>0</v>
      </c>
      <c r="D94" s="217">
        <v>0</v>
      </c>
      <c r="E94" s="216">
        <v>0</v>
      </c>
      <c r="F94" s="215">
        <f t="shared" si="3"/>
        <v>0</v>
      </c>
      <c r="G94" s="216">
        <f>'[1]3 - 2.1'!H106</f>
        <v>0</v>
      </c>
      <c r="H94" s="217"/>
      <c r="I94" s="216"/>
      <c r="J94" s="215">
        <f>G94+H94</f>
        <v>0</v>
      </c>
      <c r="K94" s="216">
        <f>'[1]3 - 2.1'!L106</f>
        <v>0</v>
      </c>
      <c r="L94" s="217"/>
      <c r="M94" s="216"/>
      <c r="N94" s="1">
        <f t="shared" si="5"/>
        <v>0</v>
      </c>
    </row>
    <row r="95" spans="1:14" ht="15" customHeight="1" thickBot="1" x14ac:dyDescent="0.35">
      <c r="A95" s="213"/>
      <c r="B95" s="214" t="s">
        <v>82</v>
      </c>
      <c r="C95" s="2">
        <f>C75+C76+C77+C78+C79+C80+C81+C82+C88+C89+C91+C92+C93</f>
        <v>246979140.74000001</v>
      </c>
      <c r="D95" s="2">
        <f>D75+D76+D77+D78+D79+D80+D81+D82+D88+D89+D91+D92+D93</f>
        <v>10010742.779999999</v>
      </c>
      <c r="E95" s="2">
        <f t="shared" ref="E95:M95" si="9">E75+E76+E77+E78+E79+E80+E81+E82+E88+E89+E91+E92+E93</f>
        <v>10010742.779999999</v>
      </c>
      <c r="F95" s="2">
        <f t="shared" si="9"/>
        <v>256989883.52000001</v>
      </c>
      <c r="G95" s="2">
        <f>G75+G76+G77+G78+G79+G80+G81+G82+G88+G89+G91+G92+G93</f>
        <v>137367328.09</v>
      </c>
      <c r="H95" s="2">
        <f t="shared" si="9"/>
        <v>15914599</v>
      </c>
      <c r="I95" s="2">
        <f t="shared" si="9"/>
        <v>15914599</v>
      </c>
      <c r="J95" s="2">
        <f>J75+J76+J77+J78+J79+J80+J81+J82+J88+J89+J91+J92+J93</f>
        <v>153281927.09</v>
      </c>
      <c r="K95" s="2">
        <f>K75+K76+K77+K78+K79+K80+K81+K82+K88+K89+K91+K92+K93</f>
        <v>42388100</v>
      </c>
      <c r="L95" s="2">
        <f t="shared" si="9"/>
        <v>25250000</v>
      </c>
      <c r="M95" s="2">
        <f t="shared" si="9"/>
        <v>25250000</v>
      </c>
      <c r="N95" s="2">
        <f t="shared" si="5"/>
        <v>67638100</v>
      </c>
    </row>
    <row r="96" spans="1:14" ht="12" customHeight="1" x14ac:dyDescent="0.3">
      <c r="A96" s="224"/>
    </row>
    <row r="97" spans="1:16" ht="17.399999999999999" customHeight="1" x14ac:dyDescent="0.3">
      <c r="A97" s="322" t="s">
        <v>83</v>
      </c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225"/>
    </row>
    <row r="98" spans="1:16" ht="15" customHeight="1" thickBot="1" x14ac:dyDescent="0.35">
      <c r="A98" s="226"/>
      <c r="L98" s="227"/>
      <c r="M98" s="27" t="s">
        <v>31</v>
      </c>
      <c r="N98" s="27"/>
    </row>
    <row r="99" spans="1:16" ht="30" customHeight="1" thickBot="1" x14ac:dyDescent="0.35">
      <c r="A99" s="475" t="s">
        <v>84</v>
      </c>
      <c r="B99" s="475" t="s">
        <v>33</v>
      </c>
      <c r="C99" s="336" t="s">
        <v>34</v>
      </c>
      <c r="D99" s="472"/>
      <c r="E99" s="472"/>
      <c r="F99" s="337"/>
      <c r="G99" s="336" t="s">
        <v>35</v>
      </c>
      <c r="H99" s="472"/>
      <c r="I99" s="472"/>
      <c r="J99" s="472"/>
      <c r="K99" s="351" t="s">
        <v>36</v>
      </c>
      <c r="L99" s="361"/>
      <c r="M99" s="361"/>
      <c r="N99" s="352"/>
    </row>
    <row r="100" spans="1:16" ht="31.95" customHeight="1" x14ac:dyDescent="0.3">
      <c r="A100" s="365"/>
      <c r="B100" s="365"/>
      <c r="C100" s="130" t="s">
        <v>37</v>
      </c>
      <c r="D100" s="130" t="s">
        <v>38</v>
      </c>
      <c r="E100" s="469" t="s">
        <v>39</v>
      </c>
      <c r="F100" s="130" t="s">
        <v>40</v>
      </c>
      <c r="G100" s="130" t="s">
        <v>37</v>
      </c>
      <c r="H100" s="130" t="s">
        <v>38</v>
      </c>
      <c r="I100" s="469" t="s">
        <v>39</v>
      </c>
      <c r="J100" s="130" t="s">
        <v>40</v>
      </c>
      <c r="K100" s="130" t="s">
        <v>37</v>
      </c>
      <c r="L100" s="130" t="s">
        <v>38</v>
      </c>
      <c r="M100" s="473" t="s">
        <v>39</v>
      </c>
      <c r="N100" s="379" t="s">
        <v>40</v>
      </c>
    </row>
    <row r="101" spans="1:16" ht="35.4" customHeight="1" thickBot="1" x14ac:dyDescent="0.35">
      <c r="A101" s="476"/>
      <c r="B101" s="365"/>
      <c r="C101" s="116" t="s">
        <v>41</v>
      </c>
      <c r="D101" s="116" t="s">
        <v>41</v>
      </c>
      <c r="E101" s="470"/>
      <c r="F101" s="116" t="s">
        <v>42</v>
      </c>
      <c r="G101" s="116" t="s">
        <v>41</v>
      </c>
      <c r="H101" s="116" t="s">
        <v>41</v>
      </c>
      <c r="I101" s="470"/>
      <c r="J101" s="116" t="s">
        <v>43</v>
      </c>
      <c r="K101" s="116" t="s">
        <v>41</v>
      </c>
      <c r="L101" s="116" t="s">
        <v>41</v>
      </c>
      <c r="M101" s="470"/>
      <c r="N101" s="381"/>
    </row>
    <row r="102" spans="1:16" ht="15" thickBot="1" x14ac:dyDescent="0.35">
      <c r="A102" s="213">
        <v>1</v>
      </c>
      <c r="B102" s="112">
        <v>2</v>
      </c>
      <c r="C102" s="116">
        <v>3</v>
      </c>
      <c r="D102" s="116">
        <v>4</v>
      </c>
      <c r="E102" s="212">
        <v>5</v>
      </c>
      <c r="F102" s="116">
        <v>6</v>
      </c>
      <c r="G102" s="212">
        <v>7</v>
      </c>
      <c r="H102" s="116">
        <v>8</v>
      </c>
      <c r="I102" s="212">
        <v>9</v>
      </c>
      <c r="J102" s="116">
        <v>10</v>
      </c>
      <c r="K102" s="212">
        <v>11</v>
      </c>
      <c r="L102" s="116">
        <v>12</v>
      </c>
      <c r="M102" s="212">
        <v>13</v>
      </c>
      <c r="N102" s="73">
        <v>14</v>
      </c>
    </row>
    <row r="103" spans="1:16" ht="15" thickBot="1" x14ac:dyDescent="0.35">
      <c r="A103" s="213"/>
      <c r="B103" s="77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73"/>
    </row>
    <row r="104" spans="1:16" ht="15" thickBot="1" x14ac:dyDescent="0.35">
      <c r="A104" s="213"/>
      <c r="B104" s="77" t="s">
        <v>54</v>
      </c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73"/>
    </row>
    <row r="105" spans="1:16" x14ac:dyDescent="0.3">
      <c r="A105" s="68"/>
      <c r="B105" s="76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</row>
    <row r="106" spans="1:16" ht="15.75" customHeight="1" x14ac:dyDescent="0.3">
      <c r="A106" s="322" t="s">
        <v>85</v>
      </c>
      <c r="B106" s="322"/>
      <c r="C106" s="322"/>
      <c r="D106" s="322"/>
      <c r="E106" s="322"/>
      <c r="F106" s="322"/>
      <c r="G106" s="322"/>
      <c r="H106" s="322"/>
      <c r="I106" s="322"/>
      <c r="J106" s="322"/>
      <c r="K106" s="322"/>
      <c r="L106" s="322"/>
      <c r="M106" s="322"/>
      <c r="N106" s="30"/>
    </row>
    <row r="107" spans="1:16" ht="16.95" customHeight="1" thickBot="1" x14ac:dyDescent="0.35">
      <c r="A107" s="226"/>
      <c r="M107" s="27" t="s">
        <v>31</v>
      </c>
      <c r="N107" s="27"/>
    </row>
    <row r="108" spans="1:16" ht="27" customHeight="1" thickBot="1" x14ac:dyDescent="0.35">
      <c r="A108" s="481" t="s">
        <v>60</v>
      </c>
      <c r="B108" s="484" t="s">
        <v>33</v>
      </c>
      <c r="C108" s="485"/>
      <c r="D108" s="485"/>
      <c r="E108" s="485"/>
      <c r="F108" s="485"/>
      <c r="G108" s="468" t="s">
        <v>56</v>
      </c>
      <c r="H108" s="466"/>
      <c r="I108" s="466"/>
      <c r="J108" s="466"/>
      <c r="K108" s="383" t="s">
        <v>57</v>
      </c>
      <c r="L108" s="392"/>
      <c r="M108" s="392"/>
      <c r="N108" s="384"/>
    </row>
    <row r="109" spans="1:16" ht="35.4" customHeight="1" x14ac:dyDescent="0.3">
      <c r="A109" s="482"/>
      <c r="B109" s="344"/>
      <c r="C109" s="358"/>
      <c r="D109" s="358"/>
      <c r="E109" s="358"/>
      <c r="F109" s="358"/>
      <c r="G109" s="228" t="s">
        <v>37</v>
      </c>
      <c r="H109" s="40" t="s">
        <v>38</v>
      </c>
      <c r="I109" s="469" t="s">
        <v>39</v>
      </c>
      <c r="J109" s="27" t="s">
        <v>40</v>
      </c>
      <c r="K109" s="39" t="s">
        <v>37</v>
      </c>
      <c r="L109" s="40" t="s">
        <v>38</v>
      </c>
      <c r="M109" s="473" t="s">
        <v>39</v>
      </c>
      <c r="N109" s="396" t="s">
        <v>40</v>
      </c>
    </row>
    <row r="110" spans="1:16" ht="33.6" customHeight="1" thickBot="1" x14ac:dyDescent="0.35">
      <c r="A110" s="483"/>
      <c r="B110" s="344"/>
      <c r="C110" s="358"/>
      <c r="D110" s="358"/>
      <c r="E110" s="358"/>
      <c r="F110" s="358"/>
      <c r="G110" s="229" t="s">
        <v>41</v>
      </c>
      <c r="H110" s="5" t="s">
        <v>41</v>
      </c>
      <c r="I110" s="470"/>
      <c r="J110" s="177" t="s">
        <v>42</v>
      </c>
      <c r="K110" s="229" t="s">
        <v>41</v>
      </c>
      <c r="L110" s="5" t="s">
        <v>41</v>
      </c>
      <c r="M110" s="470"/>
      <c r="N110" s="387"/>
    </row>
    <row r="111" spans="1:16" ht="15" thickBot="1" x14ac:dyDescent="0.35">
      <c r="A111" s="212">
        <v>1</v>
      </c>
      <c r="B111" s="480">
        <v>2</v>
      </c>
      <c r="C111" s="361"/>
      <c r="D111" s="361"/>
      <c r="E111" s="361"/>
      <c r="F111" s="352"/>
      <c r="G111" s="130">
        <v>3</v>
      </c>
      <c r="H111" s="116">
        <v>4</v>
      </c>
      <c r="I111" s="116">
        <v>5</v>
      </c>
      <c r="J111" s="114">
        <v>6</v>
      </c>
      <c r="K111" s="230">
        <v>7</v>
      </c>
      <c r="L111" s="116">
        <v>8</v>
      </c>
      <c r="M111" s="116">
        <v>9</v>
      </c>
      <c r="N111" s="112">
        <v>10</v>
      </c>
    </row>
    <row r="112" spans="1:16" ht="15" customHeight="1" thickBot="1" x14ac:dyDescent="0.35">
      <c r="A112" s="213">
        <v>2110</v>
      </c>
      <c r="B112" s="339" t="s">
        <v>62</v>
      </c>
      <c r="C112" s="474"/>
      <c r="D112" s="474"/>
      <c r="E112" s="474"/>
      <c r="F112" s="340"/>
      <c r="G112" s="2">
        <f>K75*O112</f>
        <v>3857485.8000000003</v>
      </c>
      <c r="H112" s="67"/>
      <c r="I112" s="67">
        <v>0</v>
      </c>
      <c r="J112" s="221">
        <f t="shared" ref="J112:J125" si="10">G112+H112</f>
        <v>3857485.8000000003</v>
      </c>
      <c r="K112" s="2">
        <f>G112*P112</f>
        <v>4142939.7492000004</v>
      </c>
      <c r="L112" s="67"/>
      <c r="M112" s="67">
        <v>0</v>
      </c>
      <c r="N112" s="1">
        <f>K112+L112</f>
        <v>4142939.7492000004</v>
      </c>
      <c r="O112" s="4">
        <v>1.0740000000000001</v>
      </c>
      <c r="P112" s="316">
        <v>1.0740000000000001</v>
      </c>
    </row>
    <row r="113" spans="1:16" ht="15" customHeight="1" thickBot="1" x14ac:dyDescent="0.35">
      <c r="A113" s="213">
        <v>2120</v>
      </c>
      <c r="B113" s="339" t="s">
        <v>63</v>
      </c>
      <c r="C113" s="474"/>
      <c r="D113" s="474"/>
      <c r="E113" s="474"/>
      <c r="F113" s="340"/>
      <c r="G113" s="2">
        <f t="shared" ref="G113:G118" si="11">K76*O113</f>
        <v>848567.4</v>
      </c>
      <c r="H113" s="217"/>
      <c r="I113" s="216"/>
      <c r="J113" s="215">
        <f t="shared" si="10"/>
        <v>848567.4</v>
      </c>
      <c r="K113" s="2">
        <f t="shared" ref="K113:K118" si="12">G113*P113</f>
        <v>911361.38760000013</v>
      </c>
      <c r="L113" s="217"/>
      <c r="M113" s="216"/>
      <c r="N113" s="1">
        <f t="shared" ref="N113:N132" si="13">K113+L113</f>
        <v>911361.38760000013</v>
      </c>
      <c r="O113" s="4">
        <v>1.0740000000000001</v>
      </c>
      <c r="P113" s="316">
        <v>1.0740000000000001</v>
      </c>
    </row>
    <row r="114" spans="1:16" ht="15" customHeight="1" thickBot="1" x14ac:dyDescent="0.35">
      <c r="A114" s="213">
        <v>2210</v>
      </c>
      <c r="B114" s="339" t="s">
        <v>64</v>
      </c>
      <c r="C114" s="474"/>
      <c r="D114" s="474"/>
      <c r="E114" s="474"/>
      <c r="F114" s="340"/>
      <c r="G114" s="2">
        <f t="shared" si="11"/>
        <v>185372.40000000002</v>
      </c>
      <c r="H114" s="217"/>
      <c r="I114" s="216"/>
      <c r="J114" s="215">
        <f t="shared" si="10"/>
        <v>185372.40000000002</v>
      </c>
      <c r="K114" s="2">
        <f t="shared" si="12"/>
        <v>199089.95760000002</v>
      </c>
      <c r="L114" s="217"/>
      <c r="M114" s="216"/>
      <c r="N114" s="1">
        <f t="shared" si="13"/>
        <v>199089.95760000002</v>
      </c>
      <c r="O114" s="4">
        <v>1.0740000000000001</v>
      </c>
      <c r="P114" s="316">
        <v>1.0740000000000001</v>
      </c>
    </row>
    <row r="115" spans="1:16" ht="15" customHeight="1" thickBot="1" x14ac:dyDescent="0.35">
      <c r="A115" s="213">
        <v>2220</v>
      </c>
      <c r="B115" s="339" t="s">
        <v>65</v>
      </c>
      <c r="C115" s="474"/>
      <c r="D115" s="474"/>
      <c r="E115" s="474"/>
      <c r="F115" s="340"/>
      <c r="G115" s="2">
        <f t="shared" si="11"/>
        <v>1761574.8</v>
      </c>
      <c r="H115" s="220"/>
      <c r="I115" s="219"/>
      <c r="J115" s="221">
        <f t="shared" si="10"/>
        <v>1761574.8</v>
      </c>
      <c r="K115" s="2">
        <f t="shared" si="12"/>
        <v>1891931.3352000001</v>
      </c>
      <c r="L115" s="220"/>
      <c r="M115" s="219"/>
      <c r="N115" s="1">
        <f t="shared" si="13"/>
        <v>1891931.3352000001</v>
      </c>
      <c r="O115" s="4">
        <v>1.0740000000000001</v>
      </c>
      <c r="P115" s="316">
        <v>1.0740000000000001</v>
      </c>
    </row>
    <row r="116" spans="1:16" ht="15" customHeight="1" thickBot="1" x14ac:dyDescent="0.35">
      <c r="A116" s="213">
        <v>2230</v>
      </c>
      <c r="B116" s="339" t="s">
        <v>66</v>
      </c>
      <c r="C116" s="474"/>
      <c r="D116" s="474"/>
      <c r="E116" s="474"/>
      <c r="F116" s="340"/>
      <c r="G116" s="2">
        <f t="shared" si="11"/>
        <v>1451296.2000000002</v>
      </c>
      <c r="H116" s="217"/>
      <c r="I116" s="216"/>
      <c r="J116" s="215">
        <f t="shared" si="10"/>
        <v>1451296.2000000002</v>
      </c>
      <c r="K116" s="2">
        <f t="shared" si="12"/>
        <v>1558692.1188000003</v>
      </c>
      <c r="L116" s="217"/>
      <c r="M116" s="216"/>
      <c r="N116" s="1">
        <f t="shared" si="13"/>
        <v>1558692.1188000003</v>
      </c>
      <c r="O116" s="4">
        <v>1.0740000000000001</v>
      </c>
      <c r="P116" s="316">
        <v>1.0740000000000001</v>
      </c>
    </row>
    <row r="117" spans="1:16" ht="15" customHeight="1" thickBot="1" x14ac:dyDescent="0.35">
      <c r="A117" s="213">
        <v>2240</v>
      </c>
      <c r="B117" s="339" t="s">
        <v>67</v>
      </c>
      <c r="C117" s="474"/>
      <c r="D117" s="474"/>
      <c r="E117" s="474"/>
      <c r="F117" s="340"/>
      <c r="G117" s="2">
        <f t="shared" si="11"/>
        <v>230802.6</v>
      </c>
      <c r="H117" s="220"/>
      <c r="I117" s="219"/>
      <c r="J117" s="221">
        <f t="shared" si="10"/>
        <v>230802.6</v>
      </c>
      <c r="K117" s="2">
        <f t="shared" si="12"/>
        <v>247881.99240000002</v>
      </c>
      <c r="L117" s="220"/>
      <c r="M117" s="219"/>
      <c r="N117" s="1">
        <f t="shared" si="13"/>
        <v>247881.99240000002</v>
      </c>
      <c r="O117" s="4">
        <v>1.0740000000000001</v>
      </c>
      <c r="P117" s="316">
        <v>1.0740000000000001</v>
      </c>
    </row>
    <row r="118" spans="1:16" ht="15" customHeight="1" thickBot="1" x14ac:dyDescent="0.35">
      <c r="A118" s="213">
        <v>2250</v>
      </c>
      <c r="B118" s="339" t="s">
        <v>68</v>
      </c>
      <c r="C118" s="474"/>
      <c r="D118" s="474"/>
      <c r="E118" s="474"/>
      <c r="F118" s="340"/>
      <c r="G118" s="2">
        <f t="shared" si="11"/>
        <v>0</v>
      </c>
      <c r="H118" s="217"/>
      <c r="I118" s="216"/>
      <c r="J118" s="215">
        <f t="shared" si="10"/>
        <v>0</v>
      </c>
      <c r="K118" s="2">
        <f t="shared" si="12"/>
        <v>0</v>
      </c>
      <c r="L118" s="217"/>
      <c r="M118" s="216"/>
      <c r="N118" s="1">
        <f t="shared" si="13"/>
        <v>0</v>
      </c>
      <c r="O118" s="4">
        <v>1.0740000000000001</v>
      </c>
      <c r="P118" s="316">
        <v>1.0740000000000001</v>
      </c>
    </row>
    <row r="119" spans="1:16" ht="15" customHeight="1" thickBot="1" x14ac:dyDescent="0.35">
      <c r="A119" s="213">
        <v>2270</v>
      </c>
      <c r="B119" s="339" t="s">
        <v>69</v>
      </c>
      <c r="C119" s="474"/>
      <c r="D119" s="474"/>
      <c r="E119" s="474"/>
      <c r="F119" s="340"/>
      <c r="G119" s="2">
        <f>G120+G121+G122+G123+G124</f>
        <v>35792912.200000003</v>
      </c>
      <c r="H119" s="2">
        <f t="shared" ref="H119:M119" si="14">H120+H121+H122</f>
        <v>0</v>
      </c>
      <c r="I119" s="2">
        <f t="shared" si="14"/>
        <v>0</v>
      </c>
      <c r="J119" s="2">
        <f>J120+J121+J122+J123+J124</f>
        <v>35624621.200000003</v>
      </c>
      <c r="K119" s="2">
        <f>K120+K121+K122+K123+K124</f>
        <v>38441587.702800013</v>
      </c>
      <c r="L119" s="2">
        <f t="shared" si="14"/>
        <v>0</v>
      </c>
      <c r="M119" s="2">
        <f t="shared" si="14"/>
        <v>0</v>
      </c>
      <c r="N119" s="1">
        <f t="shared" si="13"/>
        <v>38441587.702800013</v>
      </c>
      <c r="O119" s="4"/>
      <c r="P119" s="4"/>
    </row>
    <row r="120" spans="1:16" ht="15" customHeight="1" thickBot="1" x14ac:dyDescent="0.35">
      <c r="A120" s="213">
        <v>2271</v>
      </c>
      <c r="B120" s="339" t="s">
        <v>70</v>
      </c>
      <c r="C120" s="474"/>
      <c r="D120" s="474"/>
      <c r="E120" s="474"/>
      <c r="F120" s="340"/>
      <c r="G120" s="2">
        <f t="shared" ref="G120:G131" si="15">K83*O120</f>
        <v>19384089</v>
      </c>
      <c r="H120" s="220"/>
      <c r="I120" s="219"/>
      <c r="J120" s="221">
        <f t="shared" si="10"/>
        <v>19384089</v>
      </c>
      <c r="K120" s="2">
        <f t="shared" ref="K120:K131" si="16">G120*P120</f>
        <v>20818511.586000003</v>
      </c>
      <c r="L120" s="220"/>
      <c r="M120" s="219"/>
      <c r="N120" s="1">
        <f t="shared" si="13"/>
        <v>20818511.586000003</v>
      </c>
      <c r="O120" s="4">
        <v>1.0740000000000001</v>
      </c>
      <c r="P120" s="4">
        <v>1.0740000000000001</v>
      </c>
    </row>
    <row r="121" spans="1:16" ht="15" customHeight="1" thickBot="1" x14ac:dyDescent="0.35">
      <c r="A121" s="213">
        <v>2272</v>
      </c>
      <c r="B121" s="477" t="s">
        <v>71</v>
      </c>
      <c r="C121" s="478"/>
      <c r="D121" s="478"/>
      <c r="E121" s="478"/>
      <c r="F121" s="479"/>
      <c r="G121" s="2">
        <f t="shared" si="15"/>
        <v>3723665.4000000004</v>
      </c>
      <c r="H121" s="217"/>
      <c r="I121" s="216"/>
      <c r="J121" s="215">
        <f t="shared" si="10"/>
        <v>3723665.4000000004</v>
      </c>
      <c r="K121" s="2">
        <f t="shared" si="16"/>
        <v>3999216.6396000008</v>
      </c>
      <c r="L121" s="217"/>
      <c r="M121" s="216"/>
      <c r="N121" s="1">
        <f t="shared" si="13"/>
        <v>3999216.6396000008</v>
      </c>
      <c r="O121" s="4">
        <v>1.0740000000000001</v>
      </c>
      <c r="P121" s="4">
        <v>1.0740000000000001</v>
      </c>
    </row>
    <row r="122" spans="1:16" ht="15" customHeight="1" thickBot="1" x14ac:dyDescent="0.35">
      <c r="A122" s="213">
        <v>2273</v>
      </c>
      <c r="B122" s="339" t="s">
        <v>72</v>
      </c>
      <c r="C122" s="474"/>
      <c r="D122" s="474"/>
      <c r="E122" s="474"/>
      <c r="F122" s="340"/>
      <c r="G122" s="2">
        <f t="shared" si="15"/>
        <v>12025255.800000001</v>
      </c>
      <c r="H122" s="217"/>
      <c r="I122" s="216"/>
      <c r="J122" s="215">
        <f t="shared" si="10"/>
        <v>12025255.800000001</v>
      </c>
      <c r="K122" s="2">
        <f t="shared" si="16"/>
        <v>12915124.729200002</v>
      </c>
      <c r="L122" s="217"/>
      <c r="M122" s="216"/>
      <c r="N122" s="1">
        <f t="shared" si="13"/>
        <v>12915124.729200002</v>
      </c>
      <c r="O122" s="4">
        <v>1.0740000000000001</v>
      </c>
      <c r="P122" s="4">
        <v>1.0740000000000001</v>
      </c>
    </row>
    <row r="123" spans="1:16" ht="15" customHeight="1" thickBot="1" x14ac:dyDescent="0.35">
      <c r="A123" s="213">
        <v>2274</v>
      </c>
      <c r="B123" s="339" t="s">
        <v>73</v>
      </c>
      <c r="C123" s="474"/>
      <c r="D123" s="474"/>
      <c r="E123" s="474"/>
      <c r="F123" s="340"/>
      <c r="G123" s="2">
        <f t="shared" si="15"/>
        <v>0</v>
      </c>
      <c r="H123" s="217"/>
      <c r="I123" s="216"/>
      <c r="J123" s="215">
        <f t="shared" si="10"/>
        <v>0</v>
      </c>
      <c r="K123" s="2">
        <f t="shared" si="16"/>
        <v>0</v>
      </c>
      <c r="L123" s="217"/>
      <c r="M123" s="216"/>
      <c r="N123" s="1">
        <f t="shared" si="13"/>
        <v>0</v>
      </c>
      <c r="O123" s="4">
        <v>1.0740000000000001</v>
      </c>
      <c r="P123" s="4">
        <v>1.0740000000000001</v>
      </c>
    </row>
    <row r="124" spans="1:16" ht="15" customHeight="1" thickBot="1" x14ac:dyDescent="0.35">
      <c r="A124" s="213">
        <v>2275</v>
      </c>
      <c r="B124" s="339" t="s">
        <v>74</v>
      </c>
      <c r="C124" s="474"/>
      <c r="D124" s="474"/>
      <c r="E124" s="474"/>
      <c r="F124" s="340"/>
      <c r="G124" s="2">
        <v>659902</v>
      </c>
      <c r="H124" s="217"/>
      <c r="I124" s="216"/>
      <c r="J124" s="215">
        <v>491611</v>
      </c>
      <c r="K124" s="2">
        <f t="shared" si="16"/>
        <v>708734.74800000002</v>
      </c>
      <c r="L124" s="217"/>
      <c r="M124" s="216"/>
      <c r="N124" s="1">
        <f t="shared" si="13"/>
        <v>708734.74800000002</v>
      </c>
      <c r="O124" s="4">
        <v>1.0740000000000001</v>
      </c>
      <c r="P124" s="4">
        <v>1.0740000000000001</v>
      </c>
    </row>
    <row r="125" spans="1:16" ht="13.95" customHeight="1" thickBot="1" x14ac:dyDescent="0.35">
      <c r="A125" s="213">
        <v>2282</v>
      </c>
      <c r="B125" s="339" t="s">
        <v>75</v>
      </c>
      <c r="C125" s="474"/>
      <c r="D125" s="474"/>
      <c r="E125" s="474"/>
      <c r="F125" s="340"/>
      <c r="G125" s="2">
        <f t="shared" si="15"/>
        <v>0</v>
      </c>
      <c r="H125" s="217"/>
      <c r="I125" s="216"/>
      <c r="J125" s="215">
        <f t="shared" si="10"/>
        <v>0</v>
      </c>
      <c r="K125" s="2">
        <f t="shared" si="16"/>
        <v>0</v>
      </c>
      <c r="L125" s="217"/>
      <c r="M125" s="216"/>
      <c r="N125" s="1">
        <f t="shared" si="13"/>
        <v>0</v>
      </c>
      <c r="O125" s="4">
        <v>1.0740000000000001</v>
      </c>
      <c r="P125" s="4">
        <v>1.0740000000000001</v>
      </c>
    </row>
    <row r="126" spans="1:16" ht="15" customHeight="1" thickBot="1" x14ac:dyDescent="0.35">
      <c r="A126" s="213">
        <v>2700</v>
      </c>
      <c r="B126" s="339" t="s">
        <v>76</v>
      </c>
      <c r="C126" s="474"/>
      <c r="D126" s="474"/>
      <c r="E126" s="474"/>
      <c r="F126" s="340"/>
      <c r="G126" s="2">
        <f t="shared" si="15"/>
        <v>1396737</v>
      </c>
      <c r="H126" s="2">
        <f>H127</f>
        <v>0</v>
      </c>
      <c r="I126" s="2">
        <f>I127</f>
        <v>0</v>
      </c>
      <c r="J126" s="2">
        <f>J127</f>
        <v>1396737</v>
      </c>
      <c r="K126" s="2">
        <f t="shared" si="16"/>
        <v>1500095.5380000002</v>
      </c>
      <c r="L126" s="2">
        <f>L127</f>
        <v>0</v>
      </c>
      <c r="M126" s="2">
        <f>M127</f>
        <v>0</v>
      </c>
      <c r="N126" s="1">
        <f t="shared" si="13"/>
        <v>1500095.5380000002</v>
      </c>
      <c r="O126" s="4">
        <v>1.0740000000000001</v>
      </c>
      <c r="P126" s="4">
        <v>1.0740000000000001</v>
      </c>
    </row>
    <row r="127" spans="1:16" ht="15" customHeight="1" thickBot="1" x14ac:dyDescent="0.35">
      <c r="A127" s="213">
        <v>2710</v>
      </c>
      <c r="B127" s="339" t="s">
        <v>77</v>
      </c>
      <c r="C127" s="474"/>
      <c r="D127" s="474"/>
      <c r="E127" s="474"/>
      <c r="F127" s="340"/>
      <c r="G127" s="2">
        <f t="shared" si="15"/>
        <v>1396737</v>
      </c>
      <c r="H127" s="220"/>
      <c r="I127" s="219"/>
      <c r="J127" s="221">
        <f>G127+H127</f>
        <v>1396737</v>
      </c>
      <c r="K127" s="2">
        <f t="shared" si="16"/>
        <v>1500095.5380000002</v>
      </c>
      <c r="L127" s="220"/>
      <c r="M127" s="219"/>
      <c r="N127" s="1">
        <f t="shared" si="13"/>
        <v>1500095.5380000002</v>
      </c>
      <c r="O127" s="4">
        <v>1.0740000000000001</v>
      </c>
      <c r="P127" s="4">
        <v>1.0740000000000001</v>
      </c>
    </row>
    <row r="128" spans="1:16" ht="15" customHeight="1" thickBot="1" x14ac:dyDescent="0.35">
      <c r="A128" s="213">
        <v>2800</v>
      </c>
      <c r="B128" s="339" t="s">
        <v>78</v>
      </c>
      <c r="C128" s="474"/>
      <c r="D128" s="474"/>
      <c r="E128" s="474"/>
      <c r="F128" s="340"/>
      <c r="G128" s="2">
        <f t="shared" si="15"/>
        <v>0</v>
      </c>
      <c r="H128" s="217"/>
      <c r="I128" s="216"/>
      <c r="J128" s="215">
        <f>G128+H128</f>
        <v>0</v>
      </c>
      <c r="K128" s="2">
        <f t="shared" si="16"/>
        <v>0</v>
      </c>
      <c r="L128" s="217"/>
      <c r="M128" s="216"/>
      <c r="N128" s="1">
        <f t="shared" si="13"/>
        <v>0</v>
      </c>
      <c r="O128" s="4">
        <v>1.0740000000000001</v>
      </c>
      <c r="P128" s="4">
        <v>1.0740000000000001</v>
      </c>
    </row>
    <row r="129" spans="1:16" ht="16.95" customHeight="1" thickBot="1" x14ac:dyDescent="0.35">
      <c r="A129" s="213">
        <v>3110</v>
      </c>
      <c r="B129" s="339" t="s">
        <v>79</v>
      </c>
      <c r="C129" s="474"/>
      <c r="D129" s="474"/>
      <c r="E129" s="474"/>
      <c r="F129" s="340"/>
      <c r="G129" s="2">
        <f t="shared" si="15"/>
        <v>0</v>
      </c>
      <c r="H129" s="173">
        <f>L92*O129</f>
        <v>27118500</v>
      </c>
      <c r="I129" s="173">
        <f>H129</f>
        <v>27118500</v>
      </c>
      <c r="J129" s="215">
        <f>G129+H129</f>
        <v>27118500</v>
      </c>
      <c r="K129" s="2">
        <f t="shared" si="16"/>
        <v>0</v>
      </c>
      <c r="L129" s="173">
        <f>H129*P129</f>
        <v>29125269</v>
      </c>
      <c r="M129" s="173">
        <f>L129</f>
        <v>29125269</v>
      </c>
      <c r="N129" s="1">
        <f t="shared" si="13"/>
        <v>29125269</v>
      </c>
      <c r="O129" s="4">
        <v>1.0740000000000001</v>
      </c>
      <c r="P129" s="4">
        <v>1.0740000000000001</v>
      </c>
    </row>
    <row r="130" spans="1:16" ht="15" customHeight="1" thickBot="1" x14ac:dyDescent="0.35">
      <c r="A130" s="213">
        <v>3130</v>
      </c>
      <c r="B130" s="339" t="s">
        <v>80</v>
      </c>
      <c r="C130" s="474"/>
      <c r="D130" s="474"/>
      <c r="E130" s="474"/>
      <c r="F130" s="340"/>
      <c r="G130" s="2">
        <f t="shared" si="15"/>
        <v>0</v>
      </c>
      <c r="H130" s="2">
        <f t="shared" ref="H130:M130" si="17">H131</f>
        <v>0</v>
      </c>
      <c r="I130" s="2">
        <f t="shared" si="17"/>
        <v>0</v>
      </c>
      <c r="J130" s="2">
        <f t="shared" si="17"/>
        <v>0</v>
      </c>
      <c r="K130" s="2">
        <f t="shared" si="16"/>
        <v>0</v>
      </c>
      <c r="L130" s="2">
        <f t="shared" si="17"/>
        <v>0</v>
      </c>
      <c r="M130" s="2">
        <f t="shared" si="17"/>
        <v>0</v>
      </c>
      <c r="N130" s="1">
        <f t="shared" si="13"/>
        <v>0</v>
      </c>
      <c r="O130" s="4">
        <v>1.0620000000000001</v>
      </c>
      <c r="P130" s="4">
        <v>1.0740000000000001</v>
      </c>
    </row>
    <row r="131" spans="1:16" ht="15" customHeight="1" thickBot="1" x14ac:dyDescent="0.35">
      <c r="A131" s="213">
        <v>3132</v>
      </c>
      <c r="B131" s="339" t="s">
        <v>81</v>
      </c>
      <c r="C131" s="474"/>
      <c r="D131" s="474"/>
      <c r="E131" s="474"/>
      <c r="F131" s="340"/>
      <c r="G131" s="231">
        <f t="shared" si="15"/>
        <v>0</v>
      </c>
      <c r="H131" s="217"/>
      <c r="I131" s="216"/>
      <c r="J131" s="215">
        <f>G131+H131</f>
        <v>0</v>
      </c>
      <c r="K131" s="2">
        <f t="shared" si="16"/>
        <v>0</v>
      </c>
      <c r="L131" s="217"/>
      <c r="M131" s="216"/>
      <c r="N131" s="1">
        <f t="shared" si="13"/>
        <v>0</v>
      </c>
      <c r="O131" s="4">
        <v>1.0620000000000001</v>
      </c>
      <c r="P131" s="4">
        <v>1.0740000000000001</v>
      </c>
    </row>
    <row r="132" spans="1:16" ht="15" customHeight="1" thickBot="1" x14ac:dyDescent="0.35">
      <c r="A132" s="213"/>
      <c r="B132" s="339" t="s">
        <v>82</v>
      </c>
      <c r="C132" s="474"/>
      <c r="D132" s="474"/>
      <c r="E132" s="474"/>
      <c r="F132" s="340"/>
      <c r="G132" s="2">
        <f>G112+G113+G114+G115+G116+G117+G118+G119+G125+G126+G128+G129+G130+G131</f>
        <v>45524748.400000006</v>
      </c>
      <c r="H132" s="2">
        <f t="shared" ref="H132:M132" si="18">H112+H113+H114+H115+H116+H117+H118+H119+H125+H126+H128+H129+H130+H131</f>
        <v>27118500</v>
      </c>
      <c r="I132" s="2">
        <f t="shared" si="18"/>
        <v>27118500</v>
      </c>
      <c r="J132" s="2">
        <f t="shared" si="18"/>
        <v>72474957.400000006</v>
      </c>
      <c r="K132" s="2">
        <f t="shared" si="18"/>
        <v>48893579.781600013</v>
      </c>
      <c r="L132" s="2">
        <f t="shared" si="18"/>
        <v>29125269</v>
      </c>
      <c r="M132" s="2">
        <f t="shared" si="18"/>
        <v>29125269</v>
      </c>
      <c r="N132" s="2">
        <f t="shared" si="13"/>
        <v>78018848.781600013</v>
      </c>
      <c r="O132" s="4">
        <v>1.056</v>
      </c>
    </row>
    <row r="133" spans="1:16" ht="20.25" customHeight="1" x14ac:dyDescent="0.3">
      <c r="A133" s="224"/>
    </row>
    <row r="134" spans="1:16" ht="15.6" customHeight="1" x14ac:dyDescent="0.3">
      <c r="A134" s="322" t="s">
        <v>86</v>
      </c>
      <c r="B134" s="322"/>
      <c r="C134" s="322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0"/>
    </row>
    <row r="135" spans="1:16" ht="17.399999999999999" customHeight="1" thickBot="1" x14ac:dyDescent="0.35">
      <c r="M135" s="27" t="s">
        <v>31</v>
      </c>
      <c r="N135" s="27"/>
    </row>
    <row r="136" spans="1:16" ht="27.6" customHeight="1" thickBot="1" x14ac:dyDescent="0.35">
      <c r="A136" s="475" t="s">
        <v>84</v>
      </c>
      <c r="B136" s="390" t="s">
        <v>33</v>
      </c>
      <c r="C136" s="397"/>
      <c r="D136" s="397"/>
      <c r="E136" s="397"/>
      <c r="F136" s="388"/>
      <c r="G136" s="465" t="s">
        <v>56</v>
      </c>
      <c r="H136" s="466"/>
      <c r="I136" s="466"/>
      <c r="J136" s="466"/>
      <c r="K136" s="383" t="s">
        <v>57</v>
      </c>
      <c r="L136" s="392"/>
      <c r="M136" s="392"/>
      <c r="N136" s="384"/>
    </row>
    <row r="137" spans="1:16" ht="33.6" customHeight="1" x14ac:dyDescent="0.3">
      <c r="A137" s="365"/>
      <c r="B137" s="447"/>
      <c r="C137" s="374"/>
      <c r="D137" s="374"/>
      <c r="E137" s="374"/>
      <c r="F137" s="448"/>
      <c r="G137" s="40" t="s">
        <v>37</v>
      </c>
      <c r="H137" s="40" t="s">
        <v>38</v>
      </c>
      <c r="I137" s="469" t="s">
        <v>39</v>
      </c>
      <c r="J137" s="40" t="s">
        <v>40</v>
      </c>
      <c r="K137" s="40" t="s">
        <v>37</v>
      </c>
      <c r="L137" s="40" t="s">
        <v>38</v>
      </c>
      <c r="M137" s="473" t="s">
        <v>39</v>
      </c>
      <c r="N137" s="396" t="s">
        <v>40</v>
      </c>
    </row>
    <row r="138" spans="1:16" ht="34.950000000000003" customHeight="1" thickBot="1" x14ac:dyDescent="0.35">
      <c r="A138" s="476"/>
      <c r="B138" s="391"/>
      <c r="C138" s="385"/>
      <c r="D138" s="385"/>
      <c r="E138" s="385"/>
      <c r="F138" s="389"/>
      <c r="G138" s="5" t="s">
        <v>41</v>
      </c>
      <c r="H138" s="5" t="s">
        <v>41</v>
      </c>
      <c r="I138" s="470"/>
      <c r="J138" s="5" t="s">
        <v>42</v>
      </c>
      <c r="K138" s="5" t="s">
        <v>41</v>
      </c>
      <c r="L138" s="5" t="s">
        <v>41</v>
      </c>
      <c r="M138" s="470"/>
      <c r="N138" s="387"/>
    </row>
    <row r="139" spans="1:16" ht="16.2" thickBot="1" x14ac:dyDescent="0.35">
      <c r="A139" s="178">
        <v>1</v>
      </c>
      <c r="B139" s="383">
        <v>2</v>
      </c>
      <c r="C139" s="392"/>
      <c r="D139" s="392"/>
      <c r="E139" s="392"/>
      <c r="F139" s="384"/>
      <c r="G139" s="5">
        <v>3</v>
      </c>
      <c r="H139" s="5">
        <v>4</v>
      </c>
      <c r="I139" s="5">
        <v>5</v>
      </c>
      <c r="J139" s="5">
        <v>6</v>
      </c>
      <c r="K139" s="5">
        <v>7</v>
      </c>
      <c r="L139" s="5">
        <v>8</v>
      </c>
      <c r="M139" s="5">
        <v>9</v>
      </c>
      <c r="N139" s="93">
        <v>10</v>
      </c>
    </row>
    <row r="140" spans="1:16" ht="16.2" thickBot="1" x14ac:dyDescent="0.35">
      <c r="A140" s="178"/>
      <c r="B140" s="458"/>
      <c r="C140" s="459"/>
      <c r="D140" s="459"/>
      <c r="E140" s="459"/>
      <c r="F140" s="460"/>
      <c r="G140" s="5"/>
      <c r="H140" s="5"/>
      <c r="I140" s="5"/>
      <c r="J140" s="5"/>
      <c r="K140" s="5"/>
      <c r="L140" s="5"/>
      <c r="M140" s="5"/>
      <c r="N140" s="93"/>
    </row>
    <row r="141" spans="1:16" ht="16.2" thickBot="1" x14ac:dyDescent="0.35">
      <c r="A141" s="178"/>
      <c r="B141" s="458" t="s">
        <v>54</v>
      </c>
      <c r="C141" s="459"/>
      <c r="D141" s="459"/>
      <c r="E141" s="459"/>
      <c r="F141" s="460"/>
      <c r="G141" s="5"/>
      <c r="H141" s="5"/>
      <c r="I141" s="5"/>
      <c r="J141" s="5"/>
      <c r="K141" s="5"/>
      <c r="L141" s="5"/>
      <c r="M141" s="5"/>
      <c r="N141" s="93"/>
    </row>
    <row r="142" spans="1:16" ht="11.25" customHeight="1" x14ac:dyDescent="0.3">
      <c r="A142" s="224"/>
    </row>
    <row r="143" spans="1:16" ht="15.75" customHeight="1" x14ac:dyDescent="0.3">
      <c r="A143" s="322" t="s">
        <v>87</v>
      </c>
      <c r="B143" s="322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0"/>
    </row>
    <row r="144" spans="1:16" ht="8.4" customHeight="1" x14ac:dyDescent="0.3">
      <c r="A144" s="65"/>
    </row>
    <row r="145" spans="1:14" ht="21" customHeight="1" x14ac:dyDescent="0.3">
      <c r="A145" s="322" t="s">
        <v>88</v>
      </c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0"/>
    </row>
    <row r="146" spans="1:14" ht="15.75" customHeight="1" thickBot="1" x14ac:dyDescent="0.35">
      <c r="M146" s="232" t="s">
        <v>31</v>
      </c>
      <c r="N146" s="232"/>
    </row>
    <row r="147" spans="1:14" ht="15.75" customHeight="1" thickBot="1" x14ac:dyDescent="0.35">
      <c r="A147" s="462" t="s">
        <v>89</v>
      </c>
      <c r="B147" s="342" t="s">
        <v>90</v>
      </c>
      <c r="C147" s="471" t="s">
        <v>34</v>
      </c>
      <c r="D147" s="472"/>
      <c r="E147" s="472"/>
      <c r="F147" s="337"/>
      <c r="G147" s="336" t="s">
        <v>91</v>
      </c>
      <c r="H147" s="472"/>
      <c r="I147" s="472"/>
      <c r="J147" s="472"/>
      <c r="K147" s="351" t="s">
        <v>36</v>
      </c>
      <c r="L147" s="361"/>
      <c r="M147" s="361"/>
      <c r="N147" s="352"/>
    </row>
    <row r="148" spans="1:14" ht="21" customHeight="1" x14ac:dyDescent="0.3">
      <c r="A148" s="463"/>
      <c r="B148" s="369"/>
      <c r="C148" s="130" t="s">
        <v>37</v>
      </c>
      <c r="D148" s="130" t="s">
        <v>38</v>
      </c>
      <c r="E148" s="469" t="s">
        <v>39</v>
      </c>
      <c r="F148" s="130" t="s">
        <v>40</v>
      </c>
      <c r="G148" s="130" t="s">
        <v>37</v>
      </c>
      <c r="H148" s="130" t="s">
        <v>38</v>
      </c>
      <c r="I148" s="469" t="s">
        <v>39</v>
      </c>
      <c r="J148" s="130" t="s">
        <v>40</v>
      </c>
      <c r="K148" s="130" t="s">
        <v>37</v>
      </c>
      <c r="L148" s="130" t="s">
        <v>38</v>
      </c>
      <c r="M148" s="473" t="s">
        <v>39</v>
      </c>
      <c r="N148" s="379" t="s">
        <v>40</v>
      </c>
    </row>
    <row r="149" spans="1:14" ht="27" customHeight="1" thickBot="1" x14ac:dyDescent="0.35">
      <c r="A149" s="464"/>
      <c r="B149" s="370"/>
      <c r="C149" s="116" t="s">
        <v>41</v>
      </c>
      <c r="D149" s="116" t="s">
        <v>41</v>
      </c>
      <c r="E149" s="470"/>
      <c r="F149" s="116" t="s">
        <v>42</v>
      </c>
      <c r="G149" s="116" t="s">
        <v>41</v>
      </c>
      <c r="H149" s="116" t="s">
        <v>41</v>
      </c>
      <c r="I149" s="470"/>
      <c r="J149" s="116" t="s">
        <v>43</v>
      </c>
      <c r="K149" s="116" t="s">
        <v>41</v>
      </c>
      <c r="L149" s="116" t="s">
        <v>41</v>
      </c>
      <c r="M149" s="470"/>
      <c r="N149" s="381"/>
    </row>
    <row r="150" spans="1:14" ht="15" thickBot="1" x14ac:dyDescent="0.35">
      <c r="A150" s="213">
        <v>1</v>
      </c>
      <c r="B150" s="73">
        <v>2</v>
      </c>
      <c r="C150" s="116">
        <v>3</v>
      </c>
      <c r="D150" s="116">
        <v>4</v>
      </c>
      <c r="E150" s="116">
        <v>5</v>
      </c>
      <c r="F150" s="116">
        <v>6</v>
      </c>
      <c r="G150" s="116">
        <v>7</v>
      </c>
      <c r="H150" s="116">
        <v>8</v>
      </c>
      <c r="I150" s="116">
        <v>9</v>
      </c>
      <c r="J150" s="116">
        <v>10</v>
      </c>
      <c r="K150" s="116">
        <v>11</v>
      </c>
      <c r="L150" s="116">
        <v>12</v>
      </c>
      <c r="M150" s="116">
        <v>13</v>
      </c>
      <c r="N150" s="73">
        <v>14</v>
      </c>
    </row>
    <row r="151" spans="1:14" ht="31.95" customHeight="1" thickBot="1" x14ac:dyDescent="0.35">
      <c r="A151" s="213"/>
      <c r="B151" s="93" t="s">
        <v>92</v>
      </c>
      <c r="C151" s="173">
        <f>C95</f>
        <v>246979140.74000001</v>
      </c>
      <c r="D151" s="173">
        <f>D95</f>
        <v>10010742.779999999</v>
      </c>
      <c r="E151" s="173">
        <f>E95</f>
        <v>10010742.779999999</v>
      </c>
      <c r="F151" s="173">
        <f>C151+D151</f>
        <v>256989883.52000001</v>
      </c>
      <c r="G151" s="173">
        <f>G95</f>
        <v>137367328.09</v>
      </c>
      <c r="H151" s="173">
        <f>H95</f>
        <v>15914599</v>
      </c>
      <c r="I151" s="173">
        <f>I95</f>
        <v>15914599</v>
      </c>
      <c r="J151" s="173">
        <f>G151+H151</f>
        <v>153281927.09</v>
      </c>
      <c r="K151" s="173">
        <f>K95</f>
        <v>42388100</v>
      </c>
      <c r="L151" s="173">
        <f>L95</f>
        <v>25250000</v>
      </c>
      <c r="M151" s="173">
        <f>M95</f>
        <v>25250000</v>
      </c>
      <c r="N151" s="174">
        <f>K151+L151</f>
        <v>67638100</v>
      </c>
    </row>
    <row r="152" spans="1:14" ht="16.2" thickBot="1" x14ac:dyDescent="0.35">
      <c r="A152" s="213"/>
      <c r="B152" s="233" t="s">
        <v>54</v>
      </c>
      <c r="C152" s="173">
        <f>C151</f>
        <v>246979140.74000001</v>
      </c>
      <c r="D152" s="173">
        <f t="shared" ref="D152:M152" si="19">D151</f>
        <v>10010742.779999999</v>
      </c>
      <c r="E152" s="173">
        <f t="shared" si="19"/>
        <v>10010742.779999999</v>
      </c>
      <c r="F152" s="173">
        <f t="shared" si="19"/>
        <v>256989883.52000001</v>
      </c>
      <c r="G152" s="173">
        <f t="shared" si="19"/>
        <v>137367328.09</v>
      </c>
      <c r="H152" s="173">
        <f t="shared" si="19"/>
        <v>15914599</v>
      </c>
      <c r="I152" s="173">
        <f t="shared" si="19"/>
        <v>15914599</v>
      </c>
      <c r="J152" s="173">
        <f t="shared" si="19"/>
        <v>153281927.09</v>
      </c>
      <c r="K152" s="173">
        <f t="shared" si="19"/>
        <v>42388100</v>
      </c>
      <c r="L152" s="173">
        <f t="shared" si="19"/>
        <v>25250000</v>
      </c>
      <c r="M152" s="173">
        <f t="shared" si="19"/>
        <v>25250000</v>
      </c>
      <c r="N152" s="174">
        <f>K152+L152</f>
        <v>67638100</v>
      </c>
    </row>
    <row r="153" spans="1:14" ht="13.2" customHeight="1" x14ac:dyDescent="0.3">
      <c r="A153" s="176"/>
    </row>
    <row r="154" spans="1:14" ht="21" customHeight="1" x14ac:dyDescent="0.3">
      <c r="A154" s="322" t="s">
        <v>93</v>
      </c>
      <c r="B154" s="322"/>
      <c r="C154" s="322"/>
      <c r="D154" s="322"/>
      <c r="E154" s="322"/>
      <c r="F154" s="322"/>
      <c r="G154" s="322"/>
      <c r="H154" s="322"/>
      <c r="I154" s="322"/>
      <c r="J154" s="322"/>
      <c r="K154" s="322"/>
      <c r="L154" s="322"/>
      <c r="M154" s="322"/>
      <c r="N154" s="30"/>
    </row>
    <row r="155" spans="1:14" ht="16.2" thickBot="1" x14ac:dyDescent="0.35">
      <c r="A155" s="226"/>
      <c r="K155" s="461" t="s">
        <v>31</v>
      </c>
      <c r="L155" s="461"/>
    </row>
    <row r="156" spans="1:14" ht="16.5" customHeight="1" thickBot="1" x14ac:dyDescent="0.35">
      <c r="A156" s="462" t="s">
        <v>89</v>
      </c>
      <c r="B156" s="397" t="s">
        <v>90</v>
      </c>
      <c r="C156" s="397"/>
      <c r="D156" s="388"/>
      <c r="E156" s="465" t="s">
        <v>56</v>
      </c>
      <c r="F156" s="466"/>
      <c r="G156" s="466"/>
      <c r="H156" s="467"/>
      <c r="I156" s="468" t="s">
        <v>57</v>
      </c>
      <c r="J156" s="466"/>
      <c r="K156" s="466"/>
      <c r="L156" s="467"/>
    </row>
    <row r="157" spans="1:14" ht="16.5" customHeight="1" x14ac:dyDescent="0.3">
      <c r="A157" s="463"/>
      <c r="B157" s="374"/>
      <c r="C157" s="374"/>
      <c r="D157" s="448"/>
      <c r="E157" s="40" t="s">
        <v>37</v>
      </c>
      <c r="F157" s="40" t="s">
        <v>38</v>
      </c>
      <c r="G157" s="469" t="s">
        <v>39</v>
      </c>
      <c r="H157" s="40" t="s">
        <v>40</v>
      </c>
      <c r="I157" s="40" t="s">
        <v>37</v>
      </c>
      <c r="J157" s="40" t="s">
        <v>38</v>
      </c>
      <c r="K157" s="469" t="s">
        <v>39</v>
      </c>
      <c r="L157" s="40" t="s">
        <v>40</v>
      </c>
    </row>
    <row r="158" spans="1:14" ht="45.75" customHeight="1" thickBot="1" x14ac:dyDescent="0.35">
      <c r="A158" s="464"/>
      <c r="B158" s="385"/>
      <c r="C158" s="385"/>
      <c r="D158" s="389"/>
      <c r="E158" s="5" t="s">
        <v>41</v>
      </c>
      <c r="F158" s="5" t="s">
        <v>41</v>
      </c>
      <c r="G158" s="470"/>
      <c r="H158" s="5" t="s">
        <v>42</v>
      </c>
      <c r="I158" s="5" t="s">
        <v>41</v>
      </c>
      <c r="J158" s="5" t="s">
        <v>41</v>
      </c>
      <c r="K158" s="470"/>
      <c r="L158" s="5" t="s">
        <v>43</v>
      </c>
    </row>
    <row r="159" spans="1:14" ht="16.2" thickBot="1" x14ac:dyDescent="0.35">
      <c r="A159" s="34">
        <v>1</v>
      </c>
      <c r="B159" s="383">
        <v>2</v>
      </c>
      <c r="C159" s="392"/>
      <c r="D159" s="384"/>
      <c r="E159" s="5">
        <v>3</v>
      </c>
      <c r="F159" s="5">
        <v>4</v>
      </c>
      <c r="G159" s="5">
        <v>5</v>
      </c>
      <c r="H159" s="5">
        <v>6</v>
      </c>
      <c r="I159" s="5">
        <v>7</v>
      </c>
      <c r="J159" s="5">
        <v>8</v>
      </c>
      <c r="K159" s="5">
        <v>9</v>
      </c>
      <c r="L159" s="5">
        <v>10</v>
      </c>
    </row>
    <row r="160" spans="1:14" ht="24" customHeight="1" thickBot="1" x14ac:dyDescent="0.35">
      <c r="A160" s="34"/>
      <c r="B160" s="383" t="s">
        <v>92</v>
      </c>
      <c r="C160" s="392"/>
      <c r="D160" s="384"/>
      <c r="E160" s="173">
        <f>G132</f>
        <v>45524748.400000006</v>
      </c>
      <c r="F160" s="173">
        <f>H132</f>
        <v>27118500</v>
      </c>
      <c r="G160" s="173">
        <f>I132</f>
        <v>27118500</v>
      </c>
      <c r="H160" s="173">
        <f>E160+F160</f>
        <v>72643248.400000006</v>
      </c>
      <c r="I160" s="173">
        <f>K132</f>
        <v>48893579.781600013</v>
      </c>
      <c r="J160" s="173">
        <f>L132</f>
        <v>29125269</v>
      </c>
      <c r="K160" s="173">
        <f>M132</f>
        <v>29125269</v>
      </c>
      <c r="L160" s="173">
        <f>I160+J160</f>
        <v>78018848.781600013</v>
      </c>
    </row>
    <row r="161" spans="1:18" ht="16.5" customHeight="1" thickBot="1" x14ac:dyDescent="0.35">
      <c r="A161" s="34"/>
      <c r="B161" s="458" t="s">
        <v>54</v>
      </c>
      <c r="C161" s="459"/>
      <c r="D161" s="460"/>
      <c r="E161" s="173">
        <f>E160</f>
        <v>45524748.400000006</v>
      </c>
      <c r="F161" s="173">
        <f t="shared" ref="F161:L161" si="20">F160</f>
        <v>27118500</v>
      </c>
      <c r="G161" s="173">
        <f t="shared" si="20"/>
        <v>27118500</v>
      </c>
      <c r="H161" s="173">
        <f t="shared" si="20"/>
        <v>72643248.400000006</v>
      </c>
      <c r="I161" s="173">
        <f t="shared" si="20"/>
        <v>48893579.781600013</v>
      </c>
      <c r="J161" s="173">
        <f t="shared" si="20"/>
        <v>29125269</v>
      </c>
      <c r="K161" s="173">
        <f t="shared" si="20"/>
        <v>29125269</v>
      </c>
      <c r="L161" s="173">
        <f t="shared" si="20"/>
        <v>78018848.781600013</v>
      </c>
    </row>
    <row r="162" spans="1:18" ht="6.75" customHeight="1" x14ac:dyDescent="0.3">
      <c r="A162" s="176"/>
    </row>
    <row r="163" spans="1:18" ht="15.75" customHeight="1" x14ac:dyDescent="0.3">
      <c r="A163" s="322" t="s">
        <v>94</v>
      </c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  <c r="L163" s="322"/>
      <c r="M163" s="322"/>
      <c r="N163" s="30"/>
    </row>
    <row r="164" spans="1:18" ht="10.5" customHeight="1" x14ac:dyDescent="0.3">
      <c r="A164" s="65"/>
    </row>
    <row r="165" spans="1:18" ht="15.75" customHeight="1" x14ac:dyDescent="0.3">
      <c r="A165" s="322" t="s">
        <v>95</v>
      </c>
      <c r="B165" s="322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0"/>
    </row>
    <row r="166" spans="1:18" ht="16.2" thickBot="1" x14ac:dyDescent="0.35">
      <c r="A166" s="226"/>
    </row>
    <row r="167" spans="1:18" ht="24.6" customHeight="1" thickBot="1" x14ac:dyDescent="0.35">
      <c r="A167" s="444" t="s">
        <v>96</v>
      </c>
      <c r="B167" s="390" t="s">
        <v>97</v>
      </c>
      <c r="C167" s="397"/>
      <c r="D167" s="388"/>
      <c r="E167" s="390" t="s">
        <v>98</v>
      </c>
      <c r="F167" s="31"/>
      <c r="G167" s="449" t="s">
        <v>34</v>
      </c>
      <c r="H167" s="450"/>
      <c r="I167" s="451"/>
      <c r="J167" s="449" t="s">
        <v>35</v>
      </c>
      <c r="K167" s="450"/>
      <c r="L167" s="451" t="s">
        <v>99</v>
      </c>
      <c r="M167" s="449" t="s">
        <v>100</v>
      </c>
      <c r="N167" s="450"/>
      <c r="O167" s="451"/>
      <c r="Q167" s="64"/>
      <c r="R167" s="64"/>
    </row>
    <row r="168" spans="1:18" ht="13.2" customHeight="1" x14ac:dyDescent="0.3">
      <c r="A168" s="445"/>
      <c r="B168" s="447"/>
      <c r="C168" s="374"/>
      <c r="D168" s="448"/>
      <c r="E168" s="447"/>
      <c r="F168" s="32" t="s">
        <v>101</v>
      </c>
      <c r="G168" s="452" t="s">
        <v>102</v>
      </c>
      <c r="H168" s="454" t="s">
        <v>103</v>
      </c>
      <c r="I168" s="456" t="s">
        <v>40</v>
      </c>
      <c r="J168" s="452" t="s">
        <v>102</v>
      </c>
      <c r="K168" s="454" t="s">
        <v>103</v>
      </c>
      <c r="L168" s="456" t="s">
        <v>40</v>
      </c>
      <c r="M168" s="452" t="s">
        <v>102</v>
      </c>
      <c r="N168" s="454" t="s">
        <v>103</v>
      </c>
      <c r="O168" s="456" t="s">
        <v>40</v>
      </c>
      <c r="Q168" s="375"/>
      <c r="R168" s="375"/>
    </row>
    <row r="169" spans="1:18" ht="13.2" customHeight="1" thickBot="1" x14ac:dyDescent="0.35">
      <c r="A169" s="446"/>
      <c r="B169" s="391"/>
      <c r="C169" s="385"/>
      <c r="D169" s="389"/>
      <c r="E169" s="391"/>
      <c r="F169" s="33"/>
      <c r="G169" s="453"/>
      <c r="H169" s="455"/>
      <c r="I169" s="457"/>
      <c r="J169" s="453"/>
      <c r="K169" s="455"/>
      <c r="L169" s="457"/>
      <c r="M169" s="453"/>
      <c r="N169" s="455"/>
      <c r="O169" s="457"/>
      <c r="Q169" s="64"/>
      <c r="R169" s="64"/>
    </row>
    <row r="170" spans="1:18" ht="16.2" thickBot="1" x14ac:dyDescent="0.35">
      <c r="A170" s="34">
        <v>1</v>
      </c>
      <c r="B170" s="383">
        <v>2</v>
      </c>
      <c r="C170" s="392"/>
      <c r="D170" s="384"/>
      <c r="E170" s="35">
        <v>3</v>
      </c>
      <c r="F170" s="35">
        <v>4</v>
      </c>
      <c r="G170" s="36">
        <v>5</v>
      </c>
      <c r="H170" s="37">
        <v>6</v>
      </c>
      <c r="I170" s="38">
        <v>7</v>
      </c>
      <c r="J170" s="36">
        <v>8</v>
      </c>
      <c r="K170" s="37">
        <v>9</v>
      </c>
      <c r="L170" s="38">
        <v>10</v>
      </c>
      <c r="M170" s="5">
        <v>11</v>
      </c>
      <c r="N170" s="5">
        <v>12</v>
      </c>
      <c r="O170" s="5">
        <v>13</v>
      </c>
    </row>
    <row r="171" spans="1:18" ht="16.5" customHeight="1" thickBot="1" x14ac:dyDescent="0.35">
      <c r="A171" s="34">
        <v>1</v>
      </c>
      <c r="B171" s="432" t="s">
        <v>104</v>
      </c>
      <c r="C171" s="373"/>
      <c r="D171" s="373"/>
      <c r="E171" s="373"/>
      <c r="F171" s="373"/>
      <c r="G171" s="373"/>
      <c r="H171" s="373"/>
      <c r="I171" s="433"/>
      <c r="J171" s="40"/>
      <c r="K171" s="40"/>
      <c r="L171" s="40"/>
      <c r="M171" s="5"/>
      <c r="N171" s="5"/>
      <c r="O171" s="5"/>
    </row>
    <row r="172" spans="1:18" ht="16.5" customHeight="1" thickBot="1" x14ac:dyDescent="0.35">
      <c r="A172" s="34"/>
      <c r="B172" s="434" t="s">
        <v>105</v>
      </c>
      <c r="C172" s="435"/>
      <c r="D172" s="436"/>
      <c r="E172" s="42"/>
      <c r="F172" s="42"/>
      <c r="G172" s="6"/>
      <c r="H172" s="7"/>
      <c r="I172" s="8"/>
      <c r="J172" s="6"/>
      <c r="K172" s="7"/>
      <c r="L172" s="8"/>
      <c r="M172" s="6"/>
      <c r="N172" s="7"/>
      <c r="O172" s="8"/>
    </row>
    <row r="173" spans="1:18" ht="16.5" customHeight="1" thickBot="1" x14ac:dyDescent="0.35">
      <c r="A173" s="34"/>
      <c r="B173" s="437" t="s">
        <v>106</v>
      </c>
      <c r="C173" s="438"/>
      <c r="D173" s="439"/>
      <c r="E173" s="43" t="s">
        <v>107</v>
      </c>
      <c r="F173" s="440" t="s">
        <v>108</v>
      </c>
      <c r="G173" s="9">
        <v>4</v>
      </c>
      <c r="H173" s="10"/>
      <c r="I173" s="11">
        <f>G173+H173</f>
        <v>4</v>
      </c>
      <c r="J173" s="9">
        <v>4</v>
      </c>
      <c r="K173" s="10"/>
      <c r="L173" s="11">
        <f>J173+K173</f>
        <v>4</v>
      </c>
      <c r="M173" s="9">
        <v>4</v>
      </c>
      <c r="N173" s="10"/>
      <c r="O173" s="11">
        <f>M173+N173</f>
        <v>4</v>
      </c>
    </row>
    <row r="174" spans="1:18" ht="18.600000000000001" customHeight="1" thickBot="1" x14ac:dyDescent="0.35">
      <c r="A174" s="34"/>
      <c r="B174" s="437" t="s">
        <v>109</v>
      </c>
      <c r="C174" s="438"/>
      <c r="D174" s="439"/>
      <c r="E174" s="43" t="s">
        <v>107</v>
      </c>
      <c r="F174" s="441"/>
      <c r="G174" s="9">
        <v>2846</v>
      </c>
      <c r="H174" s="10"/>
      <c r="I174" s="11">
        <f t="shared" ref="I174:I196" si="21">G174+H174</f>
        <v>2846</v>
      </c>
      <c r="J174" s="9">
        <v>2851.75</v>
      </c>
      <c r="K174" s="10"/>
      <c r="L174" s="11">
        <f t="shared" ref="L174:L198" si="22">J174+K174</f>
        <v>2851.75</v>
      </c>
      <c r="M174" s="9">
        <v>2620.75</v>
      </c>
      <c r="N174" s="10"/>
      <c r="O174" s="11">
        <f t="shared" ref="O174:O198" si="23">M174+N174</f>
        <v>2620.75</v>
      </c>
    </row>
    <row r="175" spans="1:18" ht="16.5" customHeight="1" thickBot="1" x14ac:dyDescent="0.35">
      <c r="A175" s="34"/>
      <c r="B175" s="443" t="s">
        <v>110</v>
      </c>
      <c r="C175" s="422"/>
      <c r="D175" s="423"/>
      <c r="E175" s="43" t="s">
        <v>107</v>
      </c>
      <c r="F175" s="441"/>
      <c r="G175" s="9">
        <v>509</v>
      </c>
      <c r="H175" s="10"/>
      <c r="I175" s="11">
        <f t="shared" si="21"/>
        <v>509</v>
      </c>
      <c r="J175" s="9">
        <v>510</v>
      </c>
      <c r="K175" s="10"/>
      <c r="L175" s="11">
        <f t="shared" si="22"/>
        <v>510</v>
      </c>
      <c r="M175" s="9">
        <v>493.25</v>
      </c>
      <c r="N175" s="10"/>
      <c r="O175" s="11">
        <f t="shared" si="23"/>
        <v>493.25</v>
      </c>
    </row>
    <row r="176" spans="1:18" ht="16.5" customHeight="1" thickBot="1" x14ac:dyDescent="0.35">
      <c r="A176" s="34"/>
      <c r="B176" s="421" t="s">
        <v>111</v>
      </c>
      <c r="C176" s="422"/>
      <c r="D176" s="423"/>
      <c r="E176" s="43" t="s">
        <v>107</v>
      </c>
      <c r="F176" s="441"/>
      <c r="G176" s="9">
        <v>1160</v>
      </c>
      <c r="H176" s="10"/>
      <c r="I176" s="11">
        <f t="shared" si="21"/>
        <v>1160</v>
      </c>
      <c r="J176" s="9">
        <v>1150</v>
      </c>
      <c r="K176" s="10"/>
      <c r="L176" s="11">
        <f t="shared" si="22"/>
        <v>1150</v>
      </c>
      <c r="M176" s="9">
        <v>1150</v>
      </c>
      <c r="N176" s="10"/>
      <c r="O176" s="11">
        <f t="shared" si="23"/>
        <v>1150</v>
      </c>
    </row>
    <row r="177" spans="1:15" ht="16.5" customHeight="1" thickBot="1" x14ac:dyDescent="0.35">
      <c r="A177" s="34"/>
      <c r="B177" s="421" t="s">
        <v>112</v>
      </c>
      <c r="C177" s="422"/>
      <c r="D177" s="423"/>
      <c r="E177" s="43" t="s">
        <v>107</v>
      </c>
      <c r="F177" s="442"/>
      <c r="G177" s="9">
        <v>97</v>
      </c>
      <c r="H177" s="10"/>
      <c r="I177" s="11">
        <f t="shared" si="21"/>
        <v>97</v>
      </c>
      <c r="J177" s="9">
        <v>97</v>
      </c>
      <c r="K177" s="10"/>
      <c r="L177" s="11">
        <f t="shared" si="22"/>
        <v>97</v>
      </c>
      <c r="M177" s="9">
        <v>97</v>
      </c>
      <c r="N177" s="10"/>
      <c r="O177" s="11">
        <f t="shared" si="23"/>
        <v>97</v>
      </c>
    </row>
    <row r="178" spans="1:15" ht="51.6" customHeight="1" thickBot="1" x14ac:dyDescent="0.35">
      <c r="A178" s="34"/>
      <c r="B178" s="429" t="s">
        <v>113</v>
      </c>
      <c r="C178" s="430"/>
      <c r="D178" s="431"/>
      <c r="E178" s="43" t="s">
        <v>114</v>
      </c>
      <c r="F178" s="45" t="s">
        <v>115</v>
      </c>
      <c r="G178" s="9">
        <v>495</v>
      </c>
      <c r="H178" s="10"/>
      <c r="I178" s="11">
        <f t="shared" si="21"/>
        <v>495</v>
      </c>
      <c r="J178" s="9">
        <v>495</v>
      </c>
      <c r="K178" s="10"/>
      <c r="L178" s="11">
        <f t="shared" si="22"/>
        <v>495</v>
      </c>
      <c r="M178" s="9">
        <v>495</v>
      </c>
      <c r="N178" s="10"/>
      <c r="O178" s="11">
        <f t="shared" si="23"/>
        <v>495</v>
      </c>
    </row>
    <row r="179" spans="1:15" ht="16.5" customHeight="1" thickBot="1" x14ac:dyDescent="0.35">
      <c r="A179" s="34"/>
      <c r="B179" s="429" t="s">
        <v>116</v>
      </c>
      <c r="C179" s="430"/>
      <c r="D179" s="431"/>
      <c r="E179" s="43" t="s">
        <v>117</v>
      </c>
      <c r="F179" s="46" t="s">
        <v>118</v>
      </c>
      <c r="G179" s="9">
        <v>2678.97</v>
      </c>
      <c r="H179" s="10">
        <v>34.6</v>
      </c>
      <c r="I179" s="11">
        <f t="shared" si="21"/>
        <v>2713.5699999999997</v>
      </c>
      <c r="J179" s="9">
        <v>3350.7</v>
      </c>
      <c r="K179" s="10"/>
      <c r="L179" s="11">
        <f t="shared" si="22"/>
        <v>3350.7</v>
      </c>
      <c r="M179" s="9">
        <v>3957.7</v>
      </c>
      <c r="N179" s="10"/>
      <c r="O179" s="11">
        <f t="shared" si="23"/>
        <v>3957.7</v>
      </c>
    </row>
    <row r="180" spans="1:15" ht="16.5" customHeight="1" thickBot="1" x14ac:dyDescent="0.35">
      <c r="A180" s="34"/>
      <c r="B180" s="429" t="s">
        <v>119</v>
      </c>
      <c r="C180" s="430"/>
      <c r="D180" s="431"/>
      <c r="E180" s="43" t="s">
        <v>117</v>
      </c>
      <c r="F180" s="46" t="s">
        <v>118</v>
      </c>
      <c r="G180" s="9"/>
      <c r="H180" s="10">
        <v>10010.700000000001</v>
      </c>
      <c r="I180" s="11">
        <f t="shared" si="21"/>
        <v>10010.700000000001</v>
      </c>
      <c r="J180" s="9"/>
      <c r="K180" s="12">
        <v>15914.599</v>
      </c>
      <c r="L180" s="13">
        <f t="shared" si="22"/>
        <v>15914.599</v>
      </c>
      <c r="M180" s="9"/>
      <c r="N180" s="12">
        <v>25250</v>
      </c>
      <c r="O180" s="13">
        <f t="shared" si="23"/>
        <v>25250</v>
      </c>
    </row>
    <row r="181" spans="1:15" ht="16.5" customHeight="1" thickBot="1" x14ac:dyDescent="0.4">
      <c r="A181" s="34"/>
      <c r="B181" s="418" t="s">
        <v>120</v>
      </c>
      <c r="C181" s="419"/>
      <c r="D181" s="420"/>
      <c r="E181" s="42"/>
      <c r="F181" s="42"/>
      <c r="G181" s="14"/>
      <c r="H181" s="15"/>
      <c r="I181" s="11">
        <f t="shared" si="21"/>
        <v>0</v>
      </c>
      <c r="J181" s="14"/>
      <c r="K181" s="15"/>
      <c r="L181" s="11">
        <f t="shared" si="22"/>
        <v>0</v>
      </c>
      <c r="M181" s="14"/>
      <c r="N181" s="15"/>
      <c r="O181" s="11">
        <f t="shared" si="23"/>
        <v>0</v>
      </c>
    </row>
    <row r="182" spans="1:15" ht="16.5" customHeight="1" thickBot="1" x14ac:dyDescent="0.35">
      <c r="A182" s="34"/>
      <c r="B182" s="415" t="s">
        <v>121</v>
      </c>
      <c r="C182" s="416"/>
      <c r="D182" s="417"/>
      <c r="E182" s="43" t="s">
        <v>122</v>
      </c>
      <c r="F182" s="424" t="s">
        <v>108</v>
      </c>
      <c r="G182" s="9">
        <v>408.6</v>
      </c>
      <c r="H182" s="10"/>
      <c r="I182" s="11">
        <f t="shared" si="21"/>
        <v>408.6</v>
      </c>
      <c r="J182" s="9">
        <v>393.05</v>
      </c>
      <c r="K182" s="10"/>
      <c r="L182" s="11">
        <f t="shared" si="22"/>
        <v>393.05</v>
      </c>
      <c r="M182" s="9">
        <v>393.05</v>
      </c>
      <c r="N182" s="10"/>
      <c r="O182" s="11">
        <f t="shared" si="23"/>
        <v>393.05</v>
      </c>
    </row>
    <row r="183" spans="1:15" ht="49.95" customHeight="1" thickBot="1" x14ac:dyDescent="0.35">
      <c r="A183" s="34"/>
      <c r="B183" s="415" t="s">
        <v>123</v>
      </c>
      <c r="C183" s="416"/>
      <c r="D183" s="417"/>
      <c r="E183" s="43" t="s">
        <v>122</v>
      </c>
      <c r="F183" s="425"/>
      <c r="G183" s="9">
        <v>731.2</v>
      </c>
      <c r="H183" s="10"/>
      <c r="I183" s="11">
        <f t="shared" si="21"/>
        <v>731.2</v>
      </c>
      <c r="J183" s="9">
        <v>758</v>
      </c>
      <c r="K183" s="10"/>
      <c r="L183" s="11">
        <f t="shared" si="22"/>
        <v>758</v>
      </c>
      <c r="M183" s="9">
        <v>757.79300000000001</v>
      </c>
      <c r="N183" s="10"/>
      <c r="O183" s="11">
        <f t="shared" si="23"/>
        <v>757.79300000000001</v>
      </c>
    </row>
    <row r="184" spans="1:15" ht="16.5" customHeight="1" thickBot="1" x14ac:dyDescent="0.35">
      <c r="A184" s="34"/>
      <c r="B184" s="408" t="s">
        <v>124</v>
      </c>
      <c r="C184" s="409"/>
      <c r="D184" s="410"/>
      <c r="E184" s="43" t="s">
        <v>114</v>
      </c>
      <c r="F184" s="46" t="s">
        <v>125</v>
      </c>
      <c r="G184" s="9">
        <v>37732</v>
      </c>
      <c r="H184" s="10"/>
      <c r="I184" s="11">
        <f t="shared" si="21"/>
        <v>37732</v>
      </c>
      <c r="J184" s="9">
        <v>39000</v>
      </c>
      <c r="K184" s="10"/>
      <c r="L184" s="11">
        <f t="shared" si="22"/>
        <v>39000</v>
      </c>
      <c r="M184" s="9">
        <v>38800</v>
      </c>
      <c r="N184" s="10"/>
      <c r="O184" s="11">
        <f t="shared" si="23"/>
        <v>38800</v>
      </c>
    </row>
    <row r="185" spans="1:15" ht="35.25" customHeight="1" thickBot="1" x14ac:dyDescent="0.35">
      <c r="A185" s="34"/>
      <c r="B185" s="421" t="s">
        <v>126</v>
      </c>
      <c r="C185" s="422"/>
      <c r="D185" s="423"/>
      <c r="E185" s="43" t="s">
        <v>114</v>
      </c>
      <c r="F185" s="424" t="s">
        <v>115</v>
      </c>
      <c r="G185" s="9">
        <v>495</v>
      </c>
      <c r="H185" s="10"/>
      <c r="I185" s="11">
        <f t="shared" si="21"/>
        <v>495</v>
      </c>
      <c r="J185" s="9">
        <v>495</v>
      </c>
      <c r="K185" s="10"/>
      <c r="L185" s="11">
        <f t="shared" si="22"/>
        <v>495</v>
      </c>
      <c r="M185" s="9">
        <v>495</v>
      </c>
      <c r="N185" s="10"/>
      <c r="O185" s="11">
        <f t="shared" si="23"/>
        <v>495</v>
      </c>
    </row>
    <row r="186" spans="1:15" ht="22.2" customHeight="1" thickBot="1" x14ac:dyDescent="0.35">
      <c r="A186" s="34"/>
      <c r="B186" s="421" t="s">
        <v>127</v>
      </c>
      <c r="C186" s="422"/>
      <c r="D186" s="423"/>
      <c r="E186" s="43" t="s">
        <v>128</v>
      </c>
      <c r="F186" s="425"/>
      <c r="G186" s="9">
        <v>495</v>
      </c>
      <c r="H186" s="10"/>
      <c r="I186" s="11">
        <f t="shared" si="21"/>
        <v>495</v>
      </c>
      <c r="J186" s="9">
        <v>495</v>
      </c>
      <c r="K186" s="10"/>
      <c r="L186" s="11">
        <f t="shared" si="22"/>
        <v>495</v>
      </c>
      <c r="M186" s="9">
        <v>495</v>
      </c>
      <c r="N186" s="10"/>
      <c r="O186" s="11">
        <f t="shared" si="23"/>
        <v>495</v>
      </c>
    </row>
    <row r="187" spans="1:15" ht="17.399999999999999" customHeight="1" thickBot="1" x14ac:dyDescent="0.35">
      <c r="A187" s="34"/>
      <c r="B187" s="426" t="s">
        <v>129</v>
      </c>
      <c r="C187" s="427"/>
      <c r="D187" s="428"/>
      <c r="E187" s="50" t="s">
        <v>128</v>
      </c>
      <c r="F187" s="51" t="s">
        <v>118</v>
      </c>
      <c r="G187" s="9"/>
      <c r="H187" s="10">
        <v>37</v>
      </c>
      <c r="I187" s="11">
        <f t="shared" si="21"/>
        <v>37</v>
      </c>
      <c r="J187" s="9"/>
      <c r="K187" s="10">
        <v>126.3</v>
      </c>
      <c r="L187" s="11">
        <f t="shared" si="22"/>
        <v>126.3</v>
      </c>
      <c r="M187" s="9"/>
      <c r="N187" s="10">
        <v>11</v>
      </c>
      <c r="O187" s="11">
        <f t="shared" si="23"/>
        <v>11</v>
      </c>
    </row>
    <row r="188" spans="1:15" ht="19.2" customHeight="1" thickBot="1" x14ac:dyDescent="0.4">
      <c r="A188" s="34"/>
      <c r="B188" s="418" t="s">
        <v>130</v>
      </c>
      <c r="C188" s="419"/>
      <c r="D188" s="420"/>
      <c r="E188" s="52"/>
      <c r="F188" s="42"/>
      <c r="G188" s="16"/>
      <c r="H188" s="15"/>
      <c r="I188" s="11">
        <f t="shared" si="21"/>
        <v>0</v>
      </c>
      <c r="J188" s="16"/>
      <c r="K188" s="15"/>
      <c r="L188" s="11">
        <f t="shared" si="22"/>
        <v>0</v>
      </c>
      <c r="M188" s="16"/>
      <c r="N188" s="15"/>
      <c r="O188" s="11">
        <f t="shared" si="23"/>
        <v>0</v>
      </c>
    </row>
    <row r="189" spans="1:15" ht="18" customHeight="1" thickBot="1" x14ac:dyDescent="0.35">
      <c r="A189" s="34"/>
      <c r="B189" s="412" t="s">
        <v>131</v>
      </c>
      <c r="C189" s="413"/>
      <c r="D189" s="414"/>
      <c r="E189" s="55" t="s">
        <v>132</v>
      </c>
      <c r="F189" s="56" t="s">
        <v>133</v>
      </c>
      <c r="G189" s="17">
        <v>352.21</v>
      </c>
      <c r="H189" s="18"/>
      <c r="I189" s="13">
        <f t="shared" si="21"/>
        <v>352.21</v>
      </c>
      <c r="J189" s="17">
        <v>340</v>
      </c>
      <c r="K189" s="18"/>
      <c r="L189" s="13">
        <f t="shared" si="22"/>
        <v>340</v>
      </c>
      <c r="M189" s="17">
        <v>340</v>
      </c>
      <c r="N189" s="18"/>
      <c r="O189" s="13">
        <f t="shared" si="23"/>
        <v>340</v>
      </c>
    </row>
    <row r="190" spans="1:15" ht="31.5" customHeight="1" thickBot="1" x14ac:dyDescent="0.35">
      <c r="A190" s="34"/>
      <c r="B190" s="415" t="s">
        <v>134</v>
      </c>
      <c r="C190" s="416"/>
      <c r="D190" s="417"/>
      <c r="E190" s="43" t="s">
        <v>132</v>
      </c>
      <c r="F190" s="56" t="s">
        <v>133</v>
      </c>
      <c r="G190" s="17">
        <v>10.829004558464963</v>
      </c>
      <c r="H190" s="18"/>
      <c r="I190" s="13">
        <f t="shared" si="21"/>
        <v>10.829004558464963</v>
      </c>
      <c r="J190" s="17">
        <v>10.4</v>
      </c>
      <c r="K190" s="18"/>
      <c r="L190" s="13">
        <f t="shared" si="22"/>
        <v>10.4</v>
      </c>
      <c r="M190" s="17">
        <v>10.4</v>
      </c>
      <c r="N190" s="18"/>
      <c r="O190" s="13">
        <f t="shared" si="23"/>
        <v>10.4</v>
      </c>
    </row>
    <row r="191" spans="1:15" ht="31.5" customHeight="1" thickBot="1" x14ac:dyDescent="0.35">
      <c r="A191" s="34"/>
      <c r="B191" s="415" t="s">
        <v>135</v>
      </c>
      <c r="C191" s="416"/>
      <c r="D191" s="417"/>
      <c r="E191" s="43" t="s">
        <v>136</v>
      </c>
      <c r="F191" s="56" t="s">
        <v>133</v>
      </c>
      <c r="G191" s="20">
        <v>5412.1</v>
      </c>
      <c r="H191" s="19"/>
      <c r="I191" s="11">
        <f t="shared" si="21"/>
        <v>5412.1</v>
      </c>
      <c r="J191" s="20">
        <v>6769.09</v>
      </c>
      <c r="K191" s="19"/>
      <c r="L191" s="11">
        <f t="shared" si="22"/>
        <v>6769.09</v>
      </c>
      <c r="M191" s="13">
        <f>M179/M185*1000</f>
        <v>7995.3535353535344</v>
      </c>
      <c r="N191" s="19"/>
      <c r="O191" s="13">
        <f t="shared" si="23"/>
        <v>7995.3535353535344</v>
      </c>
    </row>
    <row r="192" spans="1:15" ht="19.95" customHeight="1" thickBot="1" x14ac:dyDescent="0.35">
      <c r="A192" s="34"/>
      <c r="B192" s="408" t="s">
        <v>137</v>
      </c>
      <c r="C192" s="409"/>
      <c r="D192" s="410"/>
      <c r="E192" s="43" t="s">
        <v>117</v>
      </c>
      <c r="F192" s="56" t="s">
        <v>133</v>
      </c>
      <c r="G192" s="20"/>
      <c r="H192" s="18">
        <v>149.41343283582091</v>
      </c>
      <c r="I192" s="13">
        <f t="shared" si="21"/>
        <v>149.41343283582091</v>
      </c>
      <c r="J192" s="20"/>
      <c r="K192" s="18">
        <v>130.947</v>
      </c>
      <c r="L192" s="13">
        <f t="shared" si="22"/>
        <v>130.947</v>
      </c>
      <c r="M192" s="20"/>
      <c r="N192" s="13">
        <f>N180/N187</f>
        <v>2295.4545454545455</v>
      </c>
      <c r="O192" s="13">
        <f t="shared" si="23"/>
        <v>2295.4545454545455</v>
      </c>
    </row>
    <row r="193" spans="1:18" ht="17.25" customHeight="1" thickBot="1" x14ac:dyDescent="0.4">
      <c r="A193" s="34"/>
      <c r="B193" s="418" t="s">
        <v>138</v>
      </c>
      <c r="C193" s="419"/>
      <c r="D193" s="420"/>
      <c r="E193" s="54"/>
      <c r="F193" s="60"/>
      <c r="G193" s="16"/>
      <c r="H193" s="21"/>
      <c r="I193" s="11">
        <f t="shared" si="21"/>
        <v>0</v>
      </c>
      <c r="J193" s="16"/>
      <c r="K193" s="21"/>
      <c r="L193" s="11">
        <f t="shared" si="22"/>
        <v>0</v>
      </c>
      <c r="M193" s="16"/>
      <c r="N193" s="21"/>
      <c r="O193" s="11">
        <f t="shared" si="23"/>
        <v>0</v>
      </c>
    </row>
    <row r="194" spans="1:18" ht="16.5" customHeight="1" thickBot="1" x14ac:dyDescent="0.35">
      <c r="A194" s="34"/>
      <c r="B194" s="408" t="s">
        <v>139</v>
      </c>
      <c r="C194" s="409"/>
      <c r="D194" s="410"/>
      <c r="E194" s="43" t="s">
        <v>140</v>
      </c>
      <c r="F194" s="46" t="s">
        <v>141</v>
      </c>
      <c r="G194" s="22">
        <v>54</v>
      </c>
      <c r="H194" s="23"/>
      <c r="I194" s="11">
        <f t="shared" si="21"/>
        <v>54</v>
      </c>
      <c r="J194" s="22">
        <v>54</v>
      </c>
      <c r="K194" s="23"/>
      <c r="L194" s="11">
        <f t="shared" si="22"/>
        <v>54</v>
      </c>
      <c r="M194" s="22">
        <v>55</v>
      </c>
      <c r="N194" s="23"/>
      <c r="O194" s="11">
        <f t="shared" si="23"/>
        <v>55</v>
      </c>
    </row>
    <row r="195" spans="1:18" ht="31.5" customHeight="1" thickBot="1" x14ac:dyDescent="0.35">
      <c r="A195" s="34"/>
      <c r="B195" s="408" t="s">
        <v>142</v>
      </c>
      <c r="C195" s="409"/>
      <c r="D195" s="410"/>
      <c r="E195" s="43" t="s">
        <v>140</v>
      </c>
      <c r="F195" s="46" t="s">
        <v>141</v>
      </c>
      <c r="G195" s="22">
        <v>66</v>
      </c>
      <c r="H195" s="23"/>
      <c r="I195" s="11">
        <f t="shared" si="21"/>
        <v>66</v>
      </c>
      <c r="J195" s="22">
        <v>65</v>
      </c>
      <c r="K195" s="23"/>
      <c r="L195" s="11">
        <f t="shared" si="22"/>
        <v>65</v>
      </c>
      <c r="M195" s="22">
        <v>65</v>
      </c>
      <c r="N195" s="23"/>
      <c r="O195" s="11">
        <f t="shared" si="23"/>
        <v>65</v>
      </c>
    </row>
    <row r="196" spans="1:18" ht="19.95" customHeight="1" thickBot="1" x14ac:dyDescent="0.35">
      <c r="A196" s="34"/>
      <c r="B196" s="408" t="s">
        <v>143</v>
      </c>
      <c r="C196" s="409"/>
      <c r="D196" s="410"/>
      <c r="E196" s="43" t="s">
        <v>140</v>
      </c>
      <c r="F196" s="46" t="s">
        <v>141</v>
      </c>
      <c r="G196" s="22">
        <v>100</v>
      </c>
      <c r="H196" s="23"/>
      <c r="I196" s="11">
        <f t="shared" si="21"/>
        <v>100</v>
      </c>
      <c r="J196" s="22">
        <v>100</v>
      </c>
      <c r="K196" s="23"/>
      <c r="L196" s="11">
        <f t="shared" si="22"/>
        <v>100</v>
      </c>
      <c r="M196" s="22">
        <v>100</v>
      </c>
      <c r="N196" s="23"/>
      <c r="O196" s="11">
        <f t="shared" si="23"/>
        <v>100</v>
      </c>
    </row>
    <row r="197" spans="1:18" ht="30.6" customHeight="1" thickBot="1" x14ac:dyDescent="0.35">
      <c r="A197" s="34"/>
      <c r="B197" s="408" t="s">
        <v>144</v>
      </c>
      <c r="C197" s="409"/>
      <c r="D197" s="410"/>
      <c r="E197" s="43" t="s">
        <v>140</v>
      </c>
      <c r="F197" s="46" t="s">
        <v>133</v>
      </c>
      <c r="G197" s="24"/>
      <c r="H197" s="25" t="s">
        <v>145</v>
      </c>
      <c r="I197" s="26" t="s">
        <v>145</v>
      </c>
      <c r="J197" s="24"/>
      <c r="K197" s="25"/>
      <c r="L197" s="11">
        <f t="shared" si="22"/>
        <v>0</v>
      </c>
      <c r="M197" s="24"/>
      <c r="N197" s="25"/>
      <c r="O197" s="11">
        <f t="shared" si="23"/>
        <v>0</v>
      </c>
    </row>
    <row r="198" spans="1:18" ht="30.6" customHeight="1" thickBot="1" x14ac:dyDescent="0.35">
      <c r="A198" s="34"/>
      <c r="B198" s="408" t="s">
        <v>146</v>
      </c>
      <c r="C198" s="409"/>
      <c r="D198" s="410"/>
      <c r="E198" s="43" t="s">
        <v>140</v>
      </c>
      <c r="F198" s="46" t="s">
        <v>133</v>
      </c>
      <c r="G198" s="24"/>
      <c r="H198" s="25"/>
      <c r="I198" s="26"/>
      <c r="J198" s="24"/>
      <c r="K198" s="25">
        <v>100</v>
      </c>
      <c r="L198" s="26">
        <f t="shared" si="22"/>
        <v>100</v>
      </c>
      <c r="M198" s="24"/>
      <c r="N198" s="25">
        <v>100</v>
      </c>
      <c r="O198" s="26">
        <f t="shared" si="23"/>
        <v>100</v>
      </c>
    </row>
    <row r="199" spans="1:18" ht="16.5" customHeight="1" x14ac:dyDescent="0.3">
      <c r="A199" s="27"/>
      <c r="B199" s="28"/>
      <c r="C199" s="28"/>
      <c r="D199" s="28"/>
      <c r="E199" s="29"/>
      <c r="F199" s="29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8" ht="15" customHeight="1" thickBot="1" x14ac:dyDescent="0.35">
      <c r="A200" s="322" t="s">
        <v>147</v>
      </c>
      <c r="B200" s="322"/>
      <c r="C200" s="322"/>
      <c r="D200" s="322"/>
      <c r="E200" s="322"/>
      <c r="F200" s="322"/>
      <c r="G200" s="322"/>
      <c r="H200" s="322"/>
      <c r="I200" s="322"/>
      <c r="J200" s="322"/>
      <c r="K200" s="322"/>
      <c r="L200" s="322"/>
      <c r="M200" s="322"/>
      <c r="N200" s="30"/>
    </row>
    <row r="201" spans="1:18" ht="24.6" customHeight="1" thickBot="1" x14ac:dyDescent="0.35">
      <c r="A201" s="444" t="s">
        <v>96</v>
      </c>
      <c r="B201" s="390" t="s">
        <v>97</v>
      </c>
      <c r="C201" s="397"/>
      <c r="D201" s="388"/>
      <c r="E201" s="390" t="s">
        <v>98</v>
      </c>
      <c r="F201" s="31"/>
      <c r="G201" s="449" t="s">
        <v>56</v>
      </c>
      <c r="H201" s="450"/>
      <c r="I201" s="451"/>
      <c r="J201" s="449" t="s">
        <v>57</v>
      </c>
      <c r="K201" s="450"/>
      <c r="L201" s="451"/>
      <c r="M201" s="375"/>
      <c r="N201" s="375"/>
      <c r="O201" s="375"/>
    </row>
    <row r="202" spans="1:18" ht="13.2" customHeight="1" x14ac:dyDescent="0.3">
      <c r="A202" s="445"/>
      <c r="B202" s="447"/>
      <c r="C202" s="374"/>
      <c r="D202" s="448"/>
      <c r="E202" s="447"/>
      <c r="F202" s="32" t="s">
        <v>101</v>
      </c>
      <c r="G202" s="452" t="s">
        <v>102</v>
      </c>
      <c r="H202" s="454" t="s">
        <v>103</v>
      </c>
      <c r="I202" s="456" t="s">
        <v>40</v>
      </c>
      <c r="J202" s="452" t="s">
        <v>102</v>
      </c>
      <c r="K202" s="454" t="s">
        <v>103</v>
      </c>
      <c r="L202" s="456" t="s">
        <v>40</v>
      </c>
      <c r="M202" s="374"/>
      <c r="N202" s="374"/>
      <c r="O202" s="374"/>
      <c r="Q202" s="375"/>
      <c r="R202" s="375"/>
    </row>
    <row r="203" spans="1:18" ht="13.2" customHeight="1" thickBot="1" x14ac:dyDescent="0.35">
      <c r="A203" s="446"/>
      <c r="B203" s="391"/>
      <c r="C203" s="385"/>
      <c r="D203" s="389"/>
      <c r="E203" s="391"/>
      <c r="F203" s="33"/>
      <c r="G203" s="453"/>
      <c r="H203" s="455"/>
      <c r="I203" s="457"/>
      <c r="J203" s="453"/>
      <c r="K203" s="455"/>
      <c r="L203" s="457"/>
      <c r="M203" s="374"/>
      <c r="N203" s="374"/>
      <c r="O203" s="374"/>
    </row>
    <row r="204" spans="1:18" ht="16.2" thickBot="1" x14ac:dyDescent="0.35">
      <c r="A204" s="34">
        <v>1</v>
      </c>
      <c r="B204" s="383">
        <v>2</v>
      </c>
      <c r="C204" s="392"/>
      <c r="D204" s="384"/>
      <c r="E204" s="35">
        <v>3</v>
      </c>
      <c r="F204" s="35">
        <v>4</v>
      </c>
      <c r="G204" s="36">
        <v>5</v>
      </c>
      <c r="H204" s="37">
        <v>6</v>
      </c>
      <c r="I204" s="38">
        <v>7</v>
      </c>
      <c r="J204" s="36">
        <v>8</v>
      </c>
      <c r="K204" s="37">
        <v>9</v>
      </c>
      <c r="L204" s="38">
        <v>10</v>
      </c>
      <c r="M204" s="27"/>
      <c r="N204" s="27"/>
      <c r="O204" s="27"/>
    </row>
    <row r="205" spans="1:18" ht="16.5" customHeight="1" thickBot="1" x14ac:dyDescent="0.35">
      <c r="A205" s="34">
        <v>1</v>
      </c>
      <c r="B205" s="432" t="s">
        <v>104</v>
      </c>
      <c r="C205" s="373"/>
      <c r="D205" s="373"/>
      <c r="E205" s="373"/>
      <c r="F205" s="373"/>
      <c r="G205" s="373"/>
      <c r="H205" s="373"/>
      <c r="I205" s="433"/>
      <c r="J205" s="39"/>
      <c r="K205" s="40"/>
      <c r="L205" s="41"/>
      <c r="M205" s="27"/>
      <c r="N205" s="27"/>
      <c r="O205" s="27"/>
    </row>
    <row r="206" spans="1:18" ht="16.5" customHeight="1" thickBot="1" x14ac:dyDescent="0.35">
      <c r="A206" s="34"/>
      <c r="B206" s="434" t="s">
        <v>105</v>
      </c>
      <c r="C206" s="435"/>
      <c r="D206" s="436"/>
      <c r="E206" s="42"/>
      <c r="F206" s="42"/>
      <c r="G206" s="6"/>
      <c r="H206" s="7"/>
      <c r="I206" s="8"/>
      <c r="J206" s="6"/>
      <c r="K206" s="7"/>
      <c r="L206" s="8"/>
      <c r="M206" s="27"/>
      <c r="N206" s="27"/>
      <c r="O206" s="27"/>
    </row>
    <row r="207" spans="1:18" ht="16.5" customHeight="1" thickBot="1" x14ac:dyDescent="0.35">
      <c r="A207" s="34"/>
      <c r="B207" s="437" t="s">
        <v>106</v>
      </c>
      <c r="C207" s="438"/>
      <c r="D207" s="439"/>
      <c r="E207" s="43" t="s">
        <v>107</v>
      </c>
      <c r="F207" s="440" t="s">
        <v>108</v>
      </c>
      <c r="G207" s="9">
        <v>4</v>
      </c>
      <c r="H207" s="10"/>
      <c r="I207" s="11">
        <f>G207+H207</f>
        <v>4</v>
      </c>
      <c r="J207" s="9">
        <v>4</v>
      </c>
      <c r="K207" s="10"/>
      <c r="L207" s="11">
        <f>J207+K207</f>
        <v>4</v>
      </c>
      <c r="M207" s="44"/>
      <c r="N207" s="44"/>
      <c r="O207" s="44"/>
    </row>
    <row r="208" spans="1:18" ht="18.600000000000001" customHeight="1" thickBot="1" x14ac:dyDescent="0.35">
      <c r="A208" s="34"/>
      <c r="B208" s="437" t="s">
        <v>109</v>
      </c>
      <c r="C208" s="438"/>
      <c r="D208" s="439"/>
      <c r="E208" s="43" t="s">
        <v>107</v>
      </c>
      <c r="F208" s="441"/>
      <c r="G208" s="9">
        <v>2620.75</v>
      </c>
      <c r="H208" s="10"/>
      <c r="I208" s="11">
        <f t="shared" ref="I208:I230" si="24">G208+H208</f>
        <v>2620.75</v>
      </c>
      <c r="J208" s="9">
        <v>2620.75</v>
      </c>
      <c r="K208" s="10"/>
      <c r="L208" s="11">
        <f t="shared" ref="L208:L231" si="25">J208+K208</f>
        <v>2620.75</v>
      </c>
      <c r="M208" s="44"/>
      <c r="N208" s="44"/>
      <c r="O208" s="44"/>
    </row>
    <row r="209" spans="1:15" ht="16.5" customHeight="1" thickBot="1" x14ac:dyDescent="0.35">
      <c r="A209" s="34"/>
      <c r="B209" s="443" t="s">
        <v>110</v>
      </c>
      <c r="C209" s="422"/>
      <c r="D209" s="423"/>
      <c r="E209" s="43" t="s">
        <v>107</v>
      </c>
      <c r="F209" s="441"/>
      <c r="G209" s="9">
        <v>493.25</v>
      </c>
      <c r="H209" s="10"/>
      <c r="I209" s="11">
        <f t="shared" si="24"/>
        <v>493.25</v>
      </c>
      <c r="J209" s="9">
        <v>493.25</v>
      </c>
      <c r="K209" s="10"/>
      <c r="L209" s="11">
        <f t="shared" si="25"/>
        <v>493.25</v>
      </c>
      <c r="M209" s="44"/>
      <c r="N209" s="44"/>
      <c r="O209" s="44"/>
    </row>
    <row r="210" spans="1:15" ht="16.5" customHeight="1" thickBot="1" x14ac:dyDescent="0.35">
      <c r="A210" s="34"/>
      <c r="B210" s="421" t="s">
        <v>111</v>
      </c>
      <c r="C210" s="422"/>
      <c r="D210" s="423"/>
      <c r="E210" s="43" t="s">
        <v>107</v>
      </c>
      <c r="F210" s="441"/>
      <c r="G210" s="9">
        <v>1150</v>
      </c>
      <c r="H210" s="10"/>
      <c r="I210" s="11">
        <f t="shared" si="24"/>
        <v>1150</v>
      </c>
      <c r="J210" s="9">
        <v>1150</v>
      </c>
      <c r="K210" s="10"/>
      <c r="L210" s="11">
        <f t="shared" si="25"/>
        <v>1150</v>
      </c>
      <c r="M210" s="44"/>
      <c r="N210" s="44"/>
      <c r="O210" s="44"/>
    </row>
    <row r="211" spans="1:15" ht="16.5" customHeight="1" thickBot="1" x14ac:dyDescent="0.35">
      <c r="A211" s="34"/>
      <c r="B211" s="421" t="s">
        <v>112</v>
      </c>
      <c r="C211" s="422"/>
      <c r="D211" s="423"/>
      <c r="E211" s="43" t="s">
        <v>107</v>
      </c>
      <c r="F211" s="442"/>
      <c r="G211" s="9">
        <v>97</v>
      </c>
      <c r="H211" s="10"/>
      <c r="I211" s="11">
        <f t="shared" si="24"/>
        <v>97</v>
      </c>
      <c r="J211" s="9">
        <v>97</v>
      </c>
      <c r="K211" s="10"/>
      <c r="L211" s="11">
        <f t="shared" si="25"/>
        <v>97</v>
      </c>
      <c r="M211" s="44"/>
      <c r="N211" s="44"/>
      <c r="O211" s="44"/>
    </row>
    <row r="212" spans="1:15" ht="51.6" customHeight="1" thickBot="1" x14ac:dyDescent="0.35">
      <c r="A212" s="34"/>
      <c r="B212" s="429" t="s">
        <v>113</v>
      </c>
      <c r="C212" s="430"/>
      <c r="D212" s="431"/>
      <c r="E212" s="43" t="s">
        <v>114</v>
      </c>
      <c r="F212" s="45" t="s">
        <v>115</v>
      </c>
      <c r="G212" s="9">
        <v>495</v>
      </c>
      <c r="H212" s="10"/>
      <c r="I212" s="11">
        <f t="shared" si="24"/>
        <v>495</v>
      </c>
      <c r="J212" s="9">
        <v>495</v>
      </c>
      <c r="K212" s="10"/>
      <c r="L212" s="11">
        <f t="shared" si="25"/>
        <v>495</v>
      </c>
      <c r="M212" s="44"/>
      <c r="N212" s="44"/>
      <c r="O212" s="44"/>
    </row>
    <row r="213" spans="1:15" ht="16.5" customHeight="1" thickBot="1" x14ac:dyDescent="0.35">
      <c r="A213" s="34"/>
      <c r="B213" s="429" t="s">
        <v>116</v>
      </c>
      <c r="C213" s="430"/>
      <c r="D213" s="431"/>
      <c r="E213" s="43" t="s">
        <v>117</v>
      </c>
      <c r="F213" s="46" t="s">
        <v>118</v>
      </c>
      <c r="G213" s="47">
        <f>M179*1.074</f>
        <v>4250.5698000000002</v>
      </c>
      <c r="H213" s="10"/>
      <c r="I213" s="13">
        <f t="shared" si="24"/>
        <v>4250.5698000000002</v>
      </c>
      <c r="J213" s="47">
        <f>G213*1.074</f>
        <v>4565.1119652000007</v>
      </c>
      <c r="K213" s="10"/>
      <c r="L213" s="13">
        <f t="shared" si="25"/>
        <v>4565.1119652000007</v>
      </c>
      <c r="M213" s="44"/>
      <c r="N213" s="44"/>
      <c r="O213" s="44"/>
    </row>
    <row r="214" spans="1:15" ht="16.5" customHeight="1" thickBot="1" x14ac:dyDescent="0.35">
      <c r="A214" s="34"/>
      <c r="B214" s="429" t="s">
        <v>119</v>
      </c>
      <c r="C214" s="430"/>
      <c r="D214" s="431"/>
      <c r="E214" s="43" t="s">
        <v>117</v>
      </c>
      <c r="F214" s="46" t="s">
        <v>118</v>
      </c>
      <c r="G214" s="9"/>
      <c r="H214" s="10">
        <f>F161/1000</f>
        <v>27118.5</v>
      </c>
      <c r="I214" s="11">
        <f t="shared" si="24"/>
        <v>27118.5</v>
      </c>
      <c r="J214" s="9"/>
      <c r="K214" s="12">
        <f>J161/1000</f>
        <v>29125.269</v>
      </c>
      <c r="L214" s="13">
        <f t="shared" si="25"/>
        <v>29125.269</v>
      </c>
      <c r="M214" s="44"/>
      <c r="N214" s="48"/>
      <c r="O214" s="48"/>
    </row>
    <row r="215" spans="1:15" ht="16.5" customHeight="1" thickBot="1" x14ac:dyDescent="0.4">
      <c r="A215" s="34"/>
      <c r="B215" s="418" t="s">
        <v>120</v>
      </c>
      <c r="C215" s="419"/>
      <c r="D215" s="420"/>
      <c r="E215" s="42"/>
      <c r="F215" s="42"/>
      <c r="G215" s="14"/>
      <c r="H215" s="15"/>
      <c r="I215" s="11">
        <f t="shared" si="24"/>
        <v>0</v>
      </c>
      <c r="J215" s="14"/>
      <c r="K215" s="15"/>
      <c r="L215" s="11">
        <f t="shared" si="25"/>
        <v>0</v>
      </c>
      <c r="M215" s="27"/>
      <c r="N215" s="27"/>
      <c r="O215" s="44"/>
    </row>
    <row r="216" spans="1:15" ht="16.5" customHeight="1" thickBot="1" x14ac:dyDescent="0.35">
      <c r="A216" s="34"/>
      <c r="B216" s="415" t="s">
        <v>121</v>
      </c>
      <c r="C216" s="416"/>
      <c r="D216" s="417"/>
      <c r="E216" s="43" t="s">
        <v>122</v>
      </c>
      <c r="F216" s="424" t="s">
        <v>108</v>
      </c>
      <c r="G216" s="9">
        <v>393.05</v>
      </c>
      <c r="H216" s="10"/>
      <c r="I216" s="11">
        <f t="shared" si="24"/>
        <v>393.05</v>
      </c>
      <c r="J216" s="9">
        <v>393.05</v>
      </c>
      <c r="K216" s="10"/>
      <c r="L216" s="11">
        <f t="shared" si="25"/>
        <v>393.05</v>
      </c>
      <c r="M216" s="44"/>
      <c r="N216" s="44"/>
      <c r="O216" s="44"/>
    </row>
    <row r="217" spans="1:15" ht="49.95" customHeight="1" thickBot="1" x14ac:dyDescent="0.35">
      <c r="A217" s="34"/>
      <c r="B217" s="415" t="s">
        <v>123</v>
      </c>
      <c r="C217" s="416"/>
      <c r="D217" s="417"/>
      <c r="E217" s="43" t="s">
        <v>122</v>
      </c>
      <c r="F217" s="425"/>
      <c r="G217" s="9">
        <v>757.79300000000001</v>
      </c>
      <c r="H217" s="10"/>
      <c r="I217" s="11">
        <f t="shared" si="24"/>
        <v>757.79300000000001</v>
      </c>
      <c r="J217" s="9">
        <v>757.79300000000001</v>
      </c>
      <c r="K217" s="10"/>
      <c r="L217" s="11">
        <f t="shared" si="25"/>
        <v>757.79300000000001</v>
      </c>
      <c r="M217" s="44"/>
      <c r="N217" s="44"/>
      <c r="O217" s="44"/>
    </row>
    <row r="218" spans="1:15" ht="16.5" customHeight="1" thickBot="1" x14ac:dyDescent="0.35">
      <c r="A218" s="34"/>
      <c r="B218" s="408" t="s">
        <v>124</v>
      </c>
      <c r="C218" s="409"/>
      <c r="D218" s="410"/>
      <c r="E218" s="43" t="s">
        <v>114</v>
      </c>
      <c r="F218" s="46" t="s">
        <v>125</v>
      </c>
      <c r="G218" s="49">
        <v>38800</v>
      </c>
      <c r="H218" s="10"/>
      <c r="I218" s="11">
        <f t="shared" si="24"/>
        <v>38800</v>
      </c>
      <c r="J218" s="9">
        <v>38800</v>
      </c>
      <c r="K218" s="10"/>
      <c r="L218" s="11">
        <f t="shared" si="25"/>
        <v>38800</v>
      </c>
      <c r="M218" s="44"/>
      <c r="N218" s="44"/>
      <c r="O218" s="44"/>
    </row>
    <row r="219" spans="1:15" ht="33.75" customHeight="1" thickBot="1" x14ac:dyDescent="0.35">
      <c r="A219" s="34"/>
      <c r="B219" s="421" t="s">
        <v>126</v>
      </c>
      <c r="C219" s="422"/>
      <c r="D219" s="423"/>
      <c r="E219" s="43" t="s">
        <v>114</v>
      </c>
      <c r="F219" s="424" t="s">
        <v>115</v>
      </c>
      <c r="G219" s="49">
        <v>495</v>
      </c>
      <c r="H219" s="10"/>
      <c r="I219" s="11">
        <f t="shared" si="24"/>
        <v>495</v>
      </c>
      <c r="J219" s="9">
        <v>495</v>
      </c>
      <c r="K219" s="10"/>
      <c r="L219" s="11">
        <f t="shared" si="25"/>
        <v>495</v>
      </c>
      <c r="M219" s="44"/>
      <c r="N219" s="44"/>
      <c r="O219" s="44"/>
    </row>
    <row r="220" spans="1:15" ht="22.2" customHeight="1" thickBot="1" x14ac:dyDescent="0.35">
      <c r="A220" s="34"/>
      <c r="B220" s="421" t="s">
        <v>127</v>
      </c>
      <c r="C220" s="422"/>
      <c r="D220" s="423"/>
      <c r="E220" s="43" t="s">
        <v>128</v>
      </c>
      <c r="F220" s="425"/>
      <c r="G220" s="49">
        <v>495</v>
      </c>
      <c r="H220" s="10"/>
      <c r="I220" s="11">
        <f t="shared" si="24"/>
        <v>495</v>
      </c>
      <c r="J220" s="9">
        <v>495</v>
      </c>
      <c r="K220" s="10"/>
      <c r="L220" s="11">
        <f t="shared" si="25"/>
        <v>495</v>
      </c>
      <c r="M220" s="44"/>
      <c r="N220" s="44"/>
      <c r="O220" s="44"/>
    </row>
    <row r="221" spans="1:15" ht="17.399999999999999" customHeight="1" thickBot="1" x14ac:dyDescent="0.35">
      <c r="A221" s="34"/>
      <c r="B221" s="426" t="s">
        <v>129</v>
      </c>
      <c r="C221" s="427"/>
      <c r="D221" s="428"/>
      <c r="E221" s="50" t="s">
        <v>128</v>
      </c>
      <c r="F221" s="51" t="s">
        <v>118</v>
      </c>
      <c r="G221" s="49"/>
      <c r="H221" s="10">
        <v>10</v>
      </c>
      <c r="I221" s="11">
        <f t="shared" si="24"/>
        <v>10</v>
      </c>
      <c r="J221" s="9"/>
      <c r="K221" s="10">
        <v>10</v>
      </c>
      <c r="L221" s="11">
        <f t="shared" si="25"/>
        <v>10</v>
      </c>
      <c r="M221" s="44"/>
      <c r="N221" s="44"/>
      <c r="O221" s="44"/>
    </row>
    <row r="222" spans="1:15" ht="19.2" customHeight="1" thickBot="1" x14ac:dyDescent="0.4">
      <c r="A222" s="34"/>
      <c r="B222" s="418" t="s">
        <v>130</v>
      </c>
      <c r="C222" s="419"/>
      <c r="D222" s="420"/>
      <c r="E222" s="52"/>
      <c r="F222" s="42"/>
      <c r="G222" s="53"/>
      <c r="H222" s="15"/>
      <c r="I222" s="11">
        <f t="shared" si="24"/>
        <v>0</v>
      </c>
      <c r="J222" s="16"/>
      <c r="K222" s="15"/>
      <c r="L222" s="11">
        <f t="shared" si="25"/>
        <v>0</v>
      </c>
      <c r="M222" s="54"/>
      <c r="N222" s="27"/>
      <c r="O222" s="44"/>
    </row>
    <row r="223" spans="1:15" ht="18" customHeight="1" thickBot="1" x14ac:dyDescent="0.35">
      <c r="A223" s="34"/>
      <c r="B223" s="412" t="s">
        <v>131</v>
      </c>
      <c r="C223" s="413"/>
      <c r="D223" s="414"/>
      <c r="E223" s="55" t="s">
        <v>132</v>
      </c>
      <c r="F223" s="56" t="s">
        <v>133</v>
      </c>
      <c r="G223" s="57">
        <v>340</v>
      </c>
      <c r="H223" s="18"/>
      <c r="I223" s="13">
        <f t="shared" si="24"/>
        <v>340</v>
      </c>
      <c r="J223" s="17">
        <v>340</v>
      </c>
      <c r="K223" s="18"/>
      <c r="L223" s="13">
        <f t="shared" si="25"/>
        <v>340</v>
      </c>
      <c r="M223" s="58"/>
      <c r="N223" s="58"/>
      <c r="O223" s="48"/>
    </row>
    <row r="224" spans="1:15" ht="31.5" customHeight="1" thickBot="1" x14ac:dyDescent="0.35">
      <c r="A224" s="34"/>
      <c r="B224" s="415" t="s">
        <v>134</v>
      </c>
      <c r="C224" s="416"/>
      <c r="D224" s="417"/>
      <c r="E224" s="43" t="s">
        <v>132</v>
      </c>
      <c r="F224" s="56" t="s">
        <v>133</v>
      </c>
      <c r="G224" s="57">
        <v>10.4</v>
      </c>
      <c r="H224" s="18"/>
      <c r="I224" s="13">
        <f t="shared" si="24"/>
        <v>10.4</v>
      </c>
      <c r="J224" s="17">
        <v>10.4</v>
      </c>
      <c r="K224" s="18"/>
      <c r="L224" s="13">
        <f t="shared" si="25"/>
        <v>10.4</v>
      </c>
      <c r="M224" s="58"/>
      <c r="N224" s="58"/>
      <c r="O224" s="48"/>
    </row>
    <row r="225" spans="1:22" ht="31.5" customHeight="1" thickBot="1" x14ac:dyDescent="0.35">
      <c r="A225" s="34"/>
      <c r="B225" s="415" t="s">
        <v>135</v>
      </c>
      <c r="C225" s="416"/>
      <c r="D225" s="417"/>
      <c r="E225" s="43" t="s">
        <v>136</v>
      </c>
      <c r="F225" s="56" t="s">
        <v>133</v>
      </c>
      <c r="G225" s="57">
        <f>G213/G219*1000</f>
        <v>8587.0096969696988</v>
      </c>
      <c r="H225" s="19"/>
      <c r="I225" s="57">
        <f t="shared" si="24"/>
        <v>8587.0096969696988</v>
      </c>
      <c r="J225" s="57">
        <f>J213/J219*1000</f>
        <v>9222.4484145454553</v>
      </c>
      <c r="K225" s="19"/>
      <c r="L225" s="57">
        <f t="shared" si="25"/>
        <v>9222.4484145454553</v>
      </c>
      <c r="M225" s="59"/>
      <c r="N225" s="59"/>
      <c r="O225" s="44"/>
    </row>
    <row r="226" spans="1:22" ht="19.95" customHeight="1" thickBot="1" x14ac:dyDescent="0.35">
      <c r="A226" s="34"/>
      <c r="B226" s="408" t="s">
        <v>137</v>
      </c>
      <c r="C226" s="409"/>
      <c r="D226" s="410"/>
      <c r="E226" s="43" t="s">
        <v>117</v>
      </c>
      <c r="F226" s="56" t="s">
        <v>133</v>
      </c>
      <c r="G226" s="20"/>
      <c r="H226" s="57">
        <f>H214/10</f>
        <v>2711.85</v>
      </c>
      <c r="I226" s="13">
        <f t="shared" si="24"/>
        <v>2711.85</v>
      </c>
      <c r="J226" s="20"/>
      <c r="K226" s="13">
        <f>K214/K221</f>
        <v>2912.5268999999998</v>
      </c>
      <c r="L226" s="13">
        <f t="shared" si="25"/>
        <v>2912.5268999999998</v>
      </c>
      <c r="M226" s="59"/>
      <c r="N226" s="58"/>
      <c r="O226" s="48"/>
    </row>
    <row r="227" spans="1:22" ht="17.25" customHeight="1" thickBot="1" x14ac:dyDescent="0.4">
      <c r="A227" s="34"/>
      <c r="B227" s="418" t="s">
        <v>138</v>
      </c>
      <c r="C227" s="419"/>
      <c r="D227" s="420"/>
      <c r="E227" s="54"/>
      <c r="F227" s="60"/>
      <c r="G227" s="16"/>
      <c r="H227" s="21"/>
      <c r="I227" s="11">
        <f t="shared" si="24"/>
        <v>0</v>
      </c>
      <c r="J227" s="16"/>
      <c r="K227" s="21"/>
      <c r="L227" s="11">
        <f t="shared" si="25"/>
        <v>0</v>
      </c>
      <c r="M227" s="54"/>
      <c r="N227" s="54"/>
      <c r="O227" s="44"/>
    </row>
    <row r="228" spans="1:22" ht="16.5" customHeight="1" thickBot="1" x14ac:dyDescent="0.35">
      <c r="A228" s="34"/>
      <c r="B228" s="408" t="s">
        <v>139</v>
      </c>
      <c r="C228" s="409"/>
      <c r="D228" s="410"/>
      <c r="E228" s="43" t="s">
        <v>140</v>
      </c>
      <c r="F228" s="46" t="s">
        <v>141</v>
      </c>
      <c r="G228" s="22">
        <v>54</v>
      </c>
      <c r="H228" s="23"/>
      <c r="I228" s="11">
        <f t="shared" si="24"/>
        <v>54</v>
      </c>
      <c r="J228" s="22">
        <v>54</v>
      </c>
      <c r="K228" s="23"/>
      <c r="L228" s="11">
        <f t="shared" si="25"/>
        <v>54</v>
      </c>
      <c r="M228" s="61"/>
      <c r="N228" s="61"/>
      <c r="O228" s="44"/>
    </row>
    <row r="229" spans="1:22" ht="31.5" customHeight="1" thickBot="1" x14ac:dyDescent="0.35">
      <c r="A229" s="34"/>
      <c r="B229" s="408" t="s">
        <v>142</v>
      </c>
      <c r="C229" s="409"/>
      <c r="D229" s="410"/>
      <c r="E229" s="43" t="s">
        <v>140</v>
      </c>
      <c r="F229" s="46" t="s">
        <v>141</v>
      </c>
      <c r="G229" s="22">
        <v>66</v>
      </c>
      <c r="H229" s="23"/>
      <c r="I229" s="11">
        <f t="shared" si="24"/>
        <v>66</v>
      </c>
      <c r="J229" s="22">
        <v>66</v>
      </c>
      <c r="K229" s="23"/>
      <c r="L229" s="11">
        <f t="shared" si="25"/>
        <v>66</v>
      </c>
      <c r="M229" s="61"/>
      <c r="N229" s="61"/>
      <c r="O229" s="44"/>
    </row>
    <row r="230" spans="1:22" ht="19.95" customHeight="1" thickBot="1" x14ac:dyDescent="0.35">
      <c r="A230" s="34"/>
      <c r="B230" s="408" t="s">
        <v>143</v>
      </c>
      <c r="C230" s="409"/>
      <c r="D230" s="410"/>
      <c r="E230" s="43" t="s">
        <v>140</v>
      </c>
      <c r="F230" s="46" t="s">
        <v>141</v>
      </c>
      <c r="G230" s="22">
        <v>100</v>
      </c>
      <c r="H230" s="23"/>
      <c r="I230" s="11">
        <f t="shared" si="24"/>
        <v>100</v>
      </c>
      <c r="J230" s="22">
        <v>100</v>
      </c>
      <c r="K230" s="23"/>
      <c r="L230" s="11">
        <f t="shared" si="25"/>
        <v>100</v>
      </c>
      <c r="M230" s="61"/>
      <c r="N230" s="61"/>
      <c r="O230" s="44"/>
    </row>
    <row r="231" spans="1:22" ht="30.6" customHeight="1" thickBot="1" x14ac:dyDescent="0.35">
      <c r="A231" s="34"/>
      <c r="B231" s="408" t="s">
        <v>146</v>
      </c>
      <c r="C231" s="409"/>
      <c r="D231" s="410"/>
      <c r="E231" s="43" t="s">
        <v>140</v>
      </c>
      <c r="F231" s="46" t="s">
        <v>133</v>
      </c>
      <c r="G231" s="24"/>
      <c r="H231" s="25">
        <v>100</v>
      </c>
      <c r="I231" s="26"/>
      <c r="J231" s="24"/>
      <c r="K231" s="25">
        <v>100</v>
      </c>
      <c r="L231" s="26">
        <f t="shared" si="25"/>
        <v>100</v>
      </c>
      <c r="M231" s="59"/>
      <c r="N231" s="59"/>
      <c r="O231" s="44"/>
    </row>
    <row r="232" spans="1:22" ht="1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</row>
    <row r="233" spans="1:22" ht="10.199999999999999" customHeight="1" x14ac:dyDescent="0.3">
      <c r="A233" s="27"/>
      <c r="B233" s="62"/>
      <c r="C233" s="62"/>
      <c r="D233" s="61"/>
      <c r="E233" s="61"/>
      <c r="F233" s="27"/>
      <c r="G233" s="27"/>
      <c r="H233" s="63"/>
      <c r="I233" s="27"/>
      <c r="J233" s="27"/>
      <c r="K233" s="27"/>
      <c r="L233" s="27"/>
      <c r="M233" s="27"/>
      <c r="N233" s="27"/>
    </row>
    <row r="234" spans="1:22" ht="7.95" customHeight="1" x14ac:dyDescent="0.3">
      <c r="N234" s="64"/>
      <c r="O234" s="64"/>
    </row>
    <row r="235" spans="1:22" ht="15.75" customHeight="1" x14ac:dyDescent="0.3">
      <c r="A235" s="322" t="s">
        <v>148</v>
      </c>
      <c r="B235" s="322"/>
      <c r="C235" s="322"/>
      <c r="D235" s="322"/>
      <c r="E235" s="322"/>
      <c r="F235" s="322"/>
      <c r="G235" s="322"/>
      <c r="H235" s="322"/>
      <c r="I235" s="322"/>
      <c r="J235" s="322"/>
      <c r="K235" s="322"/>
      <c r="L235" s="322"/>
      <c r="M235" s="322"/>
      <c r="N235" s="30"/>
      <c r="O235" s="65"/>
      <c r="P235" s="66"/>
    </row>
    <row r="236" spans="1:22" ht="10.95" customHeight="1" thickBot="1" x14ac:dyDescent="0.35">
      <c r="A236" s="176"/>
      <c r="C236" s="64"/>
      <c r="K236" s="385" t="s">
        <v>31</v>
      </c>
      <c r="L236" s="385"/>
      <c r="M236" s="64"/>
      <c r="N236" s="64"/>
      <c r="O236" s="70"/>
      <c r="P236" s="83"/>
      <c r="Q236" s="64"/>
      <c r="R236" s="64"/>
      <c r="S236" s="64"/>
      <c r="T236" s="64"/>
      <c r="U236" s="64"/>
    </row>
    <row r="237" spans="1:22" ht="19.2" customHeight="1" thickBot="1" x14ac:dyDescent="0.35">
      <c r="A237" s="341" t="s">
        <v>33</v>
      </c>
      <c r="B237" s="342"/>
      <c r="C237" s="352" t="s">
        <v>34</v>
      </c>
      <c r="D237" s="411"/>
      <c r="E237" s="361" t="s">
        <v>35</v>
      </c>
      <c r="F237" s="352"/>
      <c r="G237" s="351" t="s">
        <v>61</v>
      </c>
      <c r="H237" s="352"/>
      <c r="I237" s="351" t="s">
        <v>56</v>
      </c>
      <c r="J237" s="352"/>
      <c r="K237" s="351" t="s">
        <v>57</v>
      </c>
      <c r="L237" s="352"/>
      <c r="M237" s="76"/>
      <c r="N237" s="76"/>
      <c r="O237" s="69"/>
      <c r="P237" s="83"/>
      <c r="Q237" s="68"/>
      <c r="R237" s="358"/>
      <c r="S237" s="358"/>
      <c r="T237" s="358"/>
      <c r="U237" s="358"/>
      <c r="V237" s="70"/>
    </row>
    <row r="238" spans="1:22" ht="15.75" customHeight="1" x14ac:dyDescent="0.3">
      <c r="A238" s="357"/>
      <c r="B238" s="369"/>
      <c r="C238" s="112" t="s">
        <v>37</v>
      </c>
      <c r="D238" s="112" t="s">
        <v>38</v>
      </c>
      <c r="E238" s="68" t="s">
        <v>37</v>
      </c>
      <c r="F238" s="234" t="s">
        <v>38</v>
      </c>
      <c r="G238" s="234" t="s">
        <v>37</v>
      </c>
      <c r="H238" s="234" t="s">
        <v>38</v>
      </c>
      <c r="I238" s="234" t="s">
        <v>37</v>
      </c>
      <c r="J238" s="234" t="s">
        <v>38</v>
      </c>
      <c r="K238" s="234" t="s">
        <v>37</v>
      </c>
      <c r="L238" s="235" t="s">
        <v>38</v>
      </c>
      <c r="M238" s="76"/>
      <c r="N238" s="76"/>
      <c r="O238" s="69"/>
      <c r="Q238" s="76"/>
      <c r="R238" s="76"/>
      <c r="S238" s="76"/>
      <c r="T238" s="76"/>
      <c r="U238" s="76"/>
      <c r="V238" s="350"/>
    </row>
    <row r="239" spans="1:22" ht="15.75" customHeight="1" thickBot="1" x14ac:dyDescent="0.35">
      <c r="A239" s="359"/>
      <c r="B239" s="370"/>
      <c r="C239" s="75" t="s">
        <v>41</v>
      </c>
      <c r="D239" s="75" t="s">
        <v>41</v>
      </c>
      <c r="E239" s="114" t="s">
        <v>41</v>
      </c>
      <c r="F239" s="213" t="s">
        <v>41</v>
      </c>
      <c r="G239" s="213" t="s">
        <v>41</v>
      </c>
      <c r="H239" s="213" t="s">
        <v>41</v>
      </c>
      <c r="I239" s="213" t="s">
        <v>41</v>
      </c>
      <c r="J239" s="213" t="s">
        <v>41</v>
      </c>
      <c r="K239" s="213" t="s">
        <v>41</v>
      </c>
      <c r="L239" s="236" t="s">
        <v>41</v>
      </c>
      <c r="M239" s="76"/>
      <c r="N239" s="76"/>
      <c r="O239" s="69"/>
      <c r="P239" s="69"/>
      <c r="Q239" s="76"/>
      <c r="R239" s="76"/>
      <c r="S239" s="76"/>
      <c r="T239" s="76"/>
      <c r="U239" s="76"/>
      <c r="V239" s="350"/>
    </row>
    <row r="240" spans="1:22" ht="11.4" customHeight="1" thickBot="1" x14ac:dyDescent="0.35">
      <c r="A240" s="351">
        <v>1</v>
      </c>
      <c r="B240" s="352"/>
      <c r="C240" s="73">
        <v>3</v>
      </c>
      <c r="D240" s="73">
        <v>4</v>
      </c>
      <c r="E240" s="237">
        <v>5</v>
      </c>
      <c r="F240" s="238">
        <v>6</v>
      </c>
      <c r="G240" s="238">
        <v>7</v>
      </c>
      <c r="H240" s="238">
        <v>8</v>
      </c>
      <c r="I240" s="238">
        <v>9</v>
      </c>
      <c r="J240" s="238">
        <v>10</v>
      </c>
      <c r="K240" s="238">
        <v>11</v>
      </c>
      <c r="L240" s="73">
        <v>12</v>
      </c>
      <c r="M240" s="76"/>
      <c r="N240" s="76"/>
      <c r="O240" s="69"/>
      <c r="P240" s="69"/>
      <c r="Q240" s="76"/>
      <c r="R240" s="76"/>
      <c r="S240" s="76"/>
      <c r="T240" s="76"/>
      <c r="U240" s="76"/>
      <c r="V240" s="70"/>
    </row>
    <row r="241" spans="1:22" ht="16.5" customHeight="1" thickBot="1" x14ac:dyDescent="0.35">
      <c r="A241" s="351"/>
      <c r="B241" s="352"/>
      <c r="C241" s="67">
        <f>C75</f>
        <v>170858526.02000001</v>
      </c>
      <c r="D241" s="67">
        <f>D75</f>
        <v>0</v>
      </c>
      <c r="E241" s="67">
        <f>G75</f>
        <v>66393400</v>
      </c>
      <c r="F241" s="67">
        <v>0</v>
      </c>
      <c r="G241" s="67">
        <f>K75</f>
        <v>3591700</v>
      </c>
      <c r="H241" s="239">
        <v>0</v>
      </c>
      <c r="I241" s="2">
        <f>G112</f>
        <v>3857485.8000000003</v>
      </c>
      <c r="J241" s="239">
        <v>0</v>
      </c>
      <c r="K241" s="239">
        <f>K112</f>
        <v>4142939.7492000004</v>
      </c>
      <c r="L241" s="240">
        <v>0</v>
      </c>
      <c r="M241" s="76"/>
      <c r="N241" s="76"/>
      <c r="O241" s="69"/>
      <c r="P241" s="69"/>
      <c r="Q241" s="76"/>
      <c r="R241" s="76"/>
      <c r="S241" s="76"/>
      <c r="T241" s="76"/>
      <c r="U241" s="76"/>
      <c r="V241" s="70"/>
    </row>
    <row r="242" spans="1:22" ht="8.4" customHeight="1" thickBot="1" x14ac:dyDescent="0.35">
      <c r="A242" s="351"/>
      <c r="B242" s="352"/>
      <c r="C242" s="240"/>
      <c r="D242" s="240"/>
      <c r="E242" s="239"/>
      <c r="F242" s="239"/>
      <c r="G242" s="239"/>
      <c r="H242" s="239"/>
      <c r="I242" s="239"/>
      <c r="J242" s="239"/>
      <c r="K242" s="239"/>
      <c r="L242" s="240"/>
      <c r="M242" s="76"/>
      <c r="N242" s="76"/>
      <c r="O242" s="69"/>
      <c r="P242" s="69"/>
      <c r="Q242" s="76"/>
      <c r="R242" s="76"/>
      <c r="S242" s="76"/>
      <c r="T242" s="76"/>
      <c r="U242" s="76"/>
      <c r="V242" s="70"/>
    </row>
    <row r="243" spans="1:22" ht="16.2" thickBot="1" x14ac:dyDescent="0.35">
      <c r="A243" s="351" t="s">
        <v>54</v>
      </c>
      <c r="B243" s="352"/>
      <c r="C243" s="240">
        <f>C241</f>
        <v>170858526.02000001</v>
      </c>
      <c r="D243" s="240">
        <f t="shared" ref="D243:L243" si="26">D241</f>
        <v>0</v>
      </c>
      <c r="E243" s="240">
        <f t="shared" si="26"/>
        <v>66393400</v>
      </c>
      <c r="F243" s="240">
        <f t="shared" si="26"/>
        <v>0</v>
      </c>
      <c r="G243" s="240">
        <f t="shared" si="26"/>
        <v>3591700</v>
      </c>
      <c r="H243" s="240">
        <f t="shared" si="26"/>
        <v>0</v>
      </c>
      <c r="I243" s="240">
        <f t="shared" si="26"/>
        <v>3857485.8000000003</v>
      </c>
      <c r="J243" s="240">
        <f t="shared" si="26"/>
        <v>0</v>
      </c>
      <c r="K243" s="240">
        <f t="shared" si="26"/>
        <v>4142939.7492000004</v>
      </c>
      <c r="L243" s="240">
        <f t="shared" si="26"/>
        <v>0</v>
      </c>
      <c r="M243" s="76"/>
      <c r="N243" s="76"/>
      <c r="O243" s="82"/>
      <c r="P243" s="69"/>
      <c r="Q243" s="76"/>
      <c r="R243" s="76"/>
      <c r="S243" s="76"/>
      <c r="T243" s="76"/>
      <c r="U243" s="76"/>
      <c r="V243" s="70"/>
    </row>
    <row r="244" spans="1:22" ht="19.2" customHeight="1" thickBot="1" x14ac:dyDescent="0.35">
      <c r="A244" s="403" t="s">
        <v>149</v>
      </c>
      <c r="B244" s="404"/>
      <c r="C244" s="240" t="s">
        <v>45</v>
      </c>
      <c r="D244" s="240"/>
      <c r="E244" s="239" t="s">
        <v>45</v>
      </c>
      <c r="F244" s="239"/>
      <c r="G244" s="239" t="s">
        <v>45</v>
      </c>
      <c r="H244" s="239"/>
      <c r="I244" s="239" t="s">
        <v>45</v>
      </c>
      <c r="J244" s="239"/>
      <c r="K244" s="239" t="s">
        <v>45</v>
      </c>
      <c r="L244" s="240"/>
      <c r="M244" s="76"/>
      <c r="N244" s="76"/>
      <c r="O244" s="30"/>
      <c r="P244" s="241"/>
      <c r="Q244" s="76"/>
      <c r="R244" s="76"/>
      <c r="S244" s="76"/>
      <c r="T244" s="76"/>
      <c r="U244" s="76"/>
      <c r="V244" s="70"/>
    </row>
    <row r="245" spans="1:22" ht="3.6" hidden="1" customHeight="1" x14ac:dyDescent="0.3">
      <c r="A245" s="76"/>
      <c r="B245" s="242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65"/>
      <c r="P245" s="65"/>
      <c r="Q245" s="76"/>
      <c r="R245" s="76"/>
      <c r="S245" s="76"/>
      <c r="T245" s="76"/>
      <c r="U245" s="76"/>
      <c r="V245" s="70"/>
    </row>
    <row r="246" spans="1:22" ht="25.5" customHeight="1" thickBot="1" x14ac:dyDescent="0.35">
      <c r="A246" s="322" t="s">
        <v>150</v>
      </c>
      <c r="B246" s="322"/>
      <c r="C246" s="322"/>
      <c r="D246" s="322"/>
      <c r="E246" s="322"/>
      <c r="F246" s="322"/>
      <c r="G246" s="322"/>
      <c r="H246" s="322"/>
      <c r="I246" s="322"/>
      <c r="J246" s="322"/>
      <c r="K246" s="322"/>
      <c r="L246" s="322"/>
      <c r="M246" s="322"/>
      <c r="N246" s="30"/>
      <c r="O246" s="30"/>
      <c r="P246" s="70"/>
      <c r="Q246" s="83"/>
      <c r="R246" s="83"/>
      <c r="S246" s="83"/>
      <c r="T246" s="83"/>
      <c r="U246" s="83"/>
      <c r="V246" s="83"/>
    </row>
    <row r="247" spans="1:22" ht="16.5" customHeight="1" thickBot="1" x14ac:dyDescent="0.35">
      <c r="A247" s="379" t="s">
        <v>151</v>
      </c>
      <c r="B247" s="356" t="s">
        <v>152</v>
      </c>
      <c r="C247" s="351" t="s">
        <v>34</v>
      </c>
      <c r="D247" s="361"/>
      <c r="E247" s="361"/>
      <c r="F247" s="352"/>
      <c r="G247" s="405" t="s">
        <v>153</v>
      </c>
      <c r="H247" s="406"/>
      <c r="I247" s="406"/>
      <c r="J247" s="407"/>
      <c r="K247" s="367" t="s">
        <v>154</v>
      </c>
      <c r="L247" s="368"/>
      <c r="M247" s="358"/>
      <c r="N247" s="358"/>
      <c r="O247" s="68"/>
      <c r="P247" s="69"/>
      <c r="Q247" s="358"/>
      <c r="R247" s="358"/>
      <c r="S247" s="358"/>
      <c r="T247" s="358"/>
      <c r="U247" s="358"/>
      <c r="V247" s="70"/>
    </row>
    <row r="248" spans="1:22" ht="12" customHeight="1" x14ac:dyDescent="0.3">
      <c r="A248" s="380"/>
      <c r="B248" s="358"/>
      <c r="C248" s="341" t="s">
        <v>102</v>
      </c>
      <c r="D248" s="342"/>
      <c r="E248" s="341" t="s">
        <v>103</v>
      </c>
      <c r="F248" s="342"/>
      <c r="G248" s="341" t="s">
        <v>102</v>
      </c>
      <c r="H248" s="342"/>
      <c r="I248" s="341" t="s">
        <v>103</v>
      </c>
      <c r="J248" s="342"/>
      <c r="K248" s="402" t="s">
        <v>102</v>
      </c>
      <c r="L248" s="402" t="s">
        <v>155</v>
      </c>
      <c r="M248" s="400"/>
      <c r="N248" s="71"/>
      <c r="O248" s="400"/>
      <c r="P248" s="69"/>
      <c r="Q248" s="68"/>
      <c r="R248" s="68"/>
      <c r="S248" s="358"/>
      <c r="T248" s="358"/>
      <c r="U248" s="68"/>
      <c r="V248" s="350"/>
    </row>
    <row r="249" spans="1:22" ht="4.95" customHeight="1" thickBot="1" x14ac:dyDescent="0.35">
      <c r="A249" s="380"/>
      <c r="B249" s="358"/>
      <c r="C249" s="359"/>
      <c r="D249" s="370"/>
      <c r="E249" s="359"/>
      <c r="F249" s="370"/>
      <c r="G249" s="359"/>
      <c r="H249" s="370"/>
      <c r="I249" s="359"/>
      <c r="J249" s="370"/>
      <c r="K249" s="398"/>
      <c r="L249" s="398"/>
      <c r="M249" s="400"/>
      <c r="N249" s="400"/>
      <c r="O249" s="400"/>
      <c r="P249" s="69"/>
      <c r="Q249" s="68"/>
      <c r="R249" s="68"/>
      <c r="S249" s="358"/>
      <c r="T249" s="358"/>
      <c r="U249" s="68"/>
      <c r="V249" s="350"/>
    </row>
    <row r="250" spans="1:22" ht="15.75" customHeight="1" x14ac:dyDescent="0.3">
      <c r="A250" s="380"/>
      <c r="B250" s="358"/>
      <c r="C250" s="234" t="s">
        <v>156</v>
      </c>
      <c r="D250" s="234" t="s">
        <v>157</v>
      </c>
      <c r="E250" s="112" t="s">
        <v>156</v>
      </c>
      <c r="F250" s="243" t="s">
        <v>157</v>
      </c>
      <c r="G250" s="112" t="s">
        <v>156</v>
      </c>
      <c r="H250" s="243" t="s">
        <v>157</v>
      </c>
      <c r="I250" s="112" t="s">
        <v>156</v>
      </c>
      <c r="J250" s="112" t="s">
        <v>157</v>
      </c>
      <c r="K250" s="398"/>
      <c r="L250" s="398"/>
      <c r="M250" s="400"/>
      <c r="N250" s="400"/>
      <c r="O250" s="400"/>
      <c r="P250" s="69"/>
      <c r="Q250" s="72"/>
      <c r="R250" s="68"/>
      <c r="S250" s="72"/>
      <c r="T250" s="72"/>
      <c r="U250" s="68"/>
      <c r="V250" s="350"/>
    </row>
    <row r="251" spans="1:22" ht="15.75" customHeight="1" thickBot="1" x14ac:dyDescent="0.35">
      <c r="A251" s="381"/>
      <c r="B251" s="360"/>
      <c r="C251" s="234" t="s">
        <v>158</v>
      </c>
      <c r="D251" s="234" t="s">
        <v>159</v>
      </c>
      <c r="E251" s="75" t="s">
        <v>158</v>
      </c>
      <c r="F251" s="244" t="s">
        <v>159</v>
      </c>
      <c r="G251" s="75" t="s">
        <v>158</v>
      </c>
      <c r="H251" s="244" t="s">
        <v>159</v>
      </c>
      <c r="I251" s="75" t="s">
        <v>158</v>
      </c>
      <c r="J251" s="245" t="s">
        <v>159</v>
      </c>
      <c r="K251" s="399"/>
      <c r="L251" s="399"/>
      <c r="M251" s="400"/>
      <c r="N251" s="400"/>
      <c r="O251" s="400"/>
      <c r="P251" s="69"/>
      <c r="Q251" s="72"/>
      <c r="R251" s="72"/>
      <c r="S251" s="72"/>
      <c r="T251" s="72"/>
      <c r="U251" s="72"/>
      <c r="V251" s="350"/>
    </row>
    <row r="252" spans="1:22" ht="16.2" thickBot="1" x14ac:dyDescent="0.35">
      <c r="A252" s="73">
        <v>1</v>
      </c>
      <c r="B252" s="74">
        <v>2</v>
      </c>
      <c r="C252" s="246">
        <v>3</v>
      </c>
      <c r="D252" s="73">
        <v>4</v>
      </c>
      <c r="E252" s="75">
        <v>5</v>
      </c>
      <c r="F252" s="75">
        <v>6</v>
      </c>
      <c r="G252" s="75">
        <v>7</v>
      </c>
      <c r="H252" s="75">
        <v>8</v>
      </c>
      <c r="I252" s="75">
        <v>9</v>
      </c>
      <c r="J252" s="75">
        <v>10</v>
      </c>
      <c r="K252" s="75">
        <v>11</v>
      </c>
      <c r="L252" s="75">
        <v>12</v>
      </c>
      <c r="M252" s="68"/>
      <c r="N252" s="68"/>
      <c r="O252" s="68"/>
      <c r="P252" s="69"/>
      <c r="Q252" s="64"/>
      <c r="R252" s="64"/>
      <c r="S252" s="64"/>
      <c r="T252" s="76"/>
      <c r="U252" s="64"/>
      <c r="V252" s="70"/>
    </row>
    <row r="253" spans="1:22" ht="16.5" customHeight="1" thickBot="1" x14ac:dyDescent="0.35">
      <c r="A253" s="77"/>
      <c r="B253" s="78" t="s">
        <v>160</v>
      </c>
      <c r="C253" s="247">
        <v>500.25</v>
      </c>
      <c r="D253" s="248">
        <v>488.25</v>
      </c>
      <c r="E253" s="79">
        <v>25</v>
      </c>
      <c r="F253" s="79">
        <v>20.25</v>
      </c>
      <c r="G253" s="79">
        <v>492.75</v>
      </c>
      <c r="H253" s="79">
        <v>454.5</v>
      </c>
      <c r="I253" s="79">
        <v>22.5</v>
      </c>
      <c r="J253" s="79">
        <v>17.5</v>
      </c>
      <c r="K253" s="79">
        <v>493.25</v>
      </c>
      <c r="L253" s="79">
        <v>22.5</v>
      </c>
      <c r="M253" s="80"/>
      <c r="N253" s="80"/>
      <c r="O253" s="80"/>
      <c r="P253" s="69"/>
      <c r="Q253" s="64"/>
      <c r="R253" s="64"/>
      <c r="S253" s="64"/>
      <c r="T253" s="76"/>
      <c r="U253" s="64"/>
      <c r="V253" s="70"/>
    </row>
    <row r="254" spans="1:22" ht="16.5" customHeight="1" thickBot="1" x14ac:dyDescent="0.35">
      <c r="A254" s="77"/>
      <c r="B254" s="81" t="s">
        <v>161</v>
      </c>
      <c r="C254" s="249">
        <v>1160.25</v>
      </c>
      <c r="D254" s="250">
        <v>1101</v>
      </c>
      <c r="E254" s="79">
        <v>21.75</v>
      </c>
      <c r="F254" s="79">
        <v>20</v>
      </c>
      <c r="G254" s="79">
        <v>999</v>
      </c>
      <c r="H254" s="79">
        <v>928.75</v>
      </c>
      <c r="I254" s="79">
        <v>20.5</v>
      </c>
      <c r="J254" s="79">
        <v>18.25</v>
      </c>
      <c r="K254" s="79">
        <v>1006</v>
      </c>
      <c r="L254" s="79">
        <v>20.5</v>
      </c>
      <c r="M254" s="80"/>
      <c r="N254" s="80"/>
      <c r="O254" s="80"/>
      <c r="P254" s="82"/>
      <c r="Q254" s="64"/>
      <c r="R254" s="64"/>
      <c r="S254" s="64"/>
      <c r="T254" s="76"/>
      <c r="U254" s="64"/>
      <c r="V254" s="70"/>
    </row>
    <row r="255" spans="1:22" ht="16.5" customHeight="1" thickBot="1" x14ac:dyDescent="0.35">
      <c r="A255" s="77"/>
      <c r="B255" s="78" t="s">
        <v>162</v>
      </c>
      <c r="C255" s="248">
        <v>686</v>
      </c>
      <c r="D255" s="248">
        <v>652.75</v>
      </c>
      <c r="E255" s="79">
        <v>9.5</v>
      </c>
      <c r="F255" s="79">
        <v>8</v>
      </c>
      <c r="G255" s="79">
        <v>578.5</v>
      </c>
      <c r="H255" s="79">
        <v>545.25</v>
      </c>
      <c r="I255" s="79">
        <v>9.5</v>
      </c>
      <c r="J255" s="79">
        <v>6</v>
      </c>
      <c r="K255" s="79">
        <v>606.75</v>
      </c>
      <c r="L255" s="79">
        <v>9</v>
      </c>
      <c r="M255" s="80"/>
      <c r="N255" s="80"/>
      <c r="O255" s="80"/>
      <c r="P255" s="83"/>
      <c r="Q255" s="64"/>
      <c r="R255" s="64"/>
      <c r="S255" s="64"/>
      <c r="T255" s="76"/>
      <c r="U255" s="64"/>
      <c r="V255" s="70"/>
    </row>
    <row r="256" spans="1:22" ht="16.2" thickBot="1" x14ac:dyDescent="0.35">
      <c r="A256" s="77"/>
      <c r="B256" s="81" t="s">
        <v>163</v>
      </c>
      <c r="C256" s="248">
        <v>562.75</v>
      </c>
      <c r="D256" s="248">
        <v>515</v>
      </c>
      <c r="E256" s="79">
        <v>7.5</v>
      </c>
      <c r="F256" s="79">
        <v>7.25</v>
      </c>
      <c r="G256" s="79">
        <v>511.25</v>
      </c>
      <c r="H256" s="79">
        <v>483.5</v>
      </c>
      <c r="I256" s="79">
        <v>7.5</v>
      </c>
      <c r="J256" s="79">
        <v>6.75</v>
      </c>
      <c r="K256" s="79">
        <v>514.75</v>
      </c>
      <c r="L256" s="79">
        <v>4.25</v>
      </c>
      <c r="M256" s="80"/>
      <c r="N256" s="80"/>
      <c r="O256" s="80"/>
      <c r="P256" s="65"/>
      <c r="Q256" s="64"/>
      <c r="R256" s="64"/>
      <c r="S256" s="64"/>
      <c r="T256" s="76"/>
      <c r="U256" s="64"/>
      <c r="V256" s="70"/>
    </row>
    <row r="257" spans="1:22" ht="16.5" customHeight="1" thickBot="1" x14ac:dyDescent="0.35">
      <c r="A257" s="77"/>
      <c r="B257" s="84" t="s">
        <v>164</v>
      </c>
      <c r="C257" s="91">
        <f t="shared" ref="C257:L257" si="27">SUM(C253:C256)</f>
        <v>2909.25</v>
      </c>
      <c r="D257" s="92">
        <f t="shared" si="27"/>
        <v>2757</v>
      </c>
      <c r="E257" s="85">
        <f t="shared" si="27"/>
        <v>63.75</v>
      </c>
      <c r="F257" s="85">
        <f t="shared" si="27"/>
        <v>55.5</v>
      </c>
      <c r="G257" s="85">
        <f t="shared" si="27"/>
        <v>2581.5</v>
      </c>
      <c r="H257" s="85">
        <f>SUM(H253:H256)</f>
        <v>2412</v>
      </c>
      <c r="I257" s="85">
        <f t="shared" si="27"/>
        <v>60</v>
      </c>
      <c r="J257" s="85">
        <f t="shared" si="27"/>
        <v>48.5</v>
      </c>
      <c r="K257" s="85">
        <f t="shared" si="27"/>
        <v>2620.75</v>
      </c>
      <c r="L257" s="85">
        <f t="shared" si="27"/>
        <v>56.25</v>
      </c>
      <c r="M257" s="86"/>
      <c r="N257" s="87"/>
      <c r="O257" s="86"/>
      <c r="P257" s="83"/>
      <c r="Q257" s="64"/>
      <c r="R257" s="64"/>
      <c r="S257" s="64"/>
      <c r="T257" s="76"/>
      <c r="U257" s="64"/>
      <c r="V257" s="70"/>
    </row>
    <row r="258" spans="1:22" ht="20.399999999999999" customHeight="1" thickBot="1" x14ac:dyDescent="0.35">
      <c r="A258" s="77"/>
      <c r="B258" s="88" t="s">
        <v>165</v>
      </c>
      <c r="C258" s="73" t="s">
        <v>45</v>
      </c>
      <c r="D258" s="73" t="s">
        <v>45</v>
      </c>
      <c r="E258" s="73"/>
      <c r="F258" s="73"/>
      <c r="G258" s="73" t="s">
        <v>45</v>
      </c>
      <c r="H258" s="73" t="s">
        <v>45</v>
      </c>
      <c r="I258" s="73"/>
      <c r="J258" s="73"/>
      <c r="K258" s="73" t="s">
        <v>45</v>
      </c>
      <c r="L258" s="73" t="s">
        <v>45</v>
      </c>
      <c r="M258" s="68"/>
      <c r="N258" s="68"/>
      <c r="O258" s="68"/>
      <c r="P258" s="70"/>
      <c r="Q258" s="64"/>
      <c r="R258" s="64"/>
      <c r="S258" s="64"/>
      <c r="T258" s="76"/>
      <c r="U258" s="64"/>
      <c r="V258" s="70"/>
    </row>
    <row r="259" spans="1:22" ht="19.95" customHeight="1" thickBot="1" x14ac:dyDescent="0.35">
      <c r="A259" s="76"/>
      <c r="B259" s="89"/>
      <c r="C259" s="68"/>
      <c r="D259" s="68"/>
      <c r="E259" s="68"/>
      <c r="F259" s="68"/>
      <c r="G259" s="68"/>
      <c r="H259" s="68"/>
      <c r="I259" s="68"/>
      <c r="J259" s="68"/>
      <c r="K259" s="68"/>
      <c r="L259" s="29"/>
      <c r="M259" s="68"/>
      <c r="N259" s="68"/>
      <c r="O259" s="68"/>
      <c r="P259" s="70"/>
      <c r="Q259" s="64"/>
      <c r="R259" s="64"/>
      <c r="S259" s="64"/>
      <c r="T259" s="76"/>
      <c r="U259" s="64"/>
      <c r="V259" s="70"/>
    </row>
    <row r="260" spans="1:22" ht="13.2" customHeight="1" thickBot="1" x14ac:dyDescent="0.35">
      <c r="A260" s="379" t="s">
        <v>151</v>
      </c>
      <c r="B260" s="356" t="s">
        <v>152</v>
      </c>
      <c r="C260" s="351" t="s">
        <v>166</v>
      </c>
      <c r="D260" s="352"/>
      <c r="E260" s="351" t="s">
        <v>167</v>
      </c>
      <c r="F260" s="352"/>
      <c r="G260" s="358"/>
      <c r="H260" s="358"/>
      <c r="I260" s="358"/>
      <c r="J260" s="358"/>
      <c r="K260" s="401"/>
      <c r="L260" s="401"/>
      <c r="M260" s="358"/>
      <c r="N260" s="358"/>
      <c r="O260" s="68"/>
      <c r="P260" s="69"/>
      <c r="Q260" s="358"/>
      <c r="R260" s="358"/>
      <c r="S260" s="358"/>
      <c r="T260" s="358"/>
      <c r="U260" s="358"/>
      <c r="V260" s="70"/>
    </row>
    <row r="261" spans="1:22" ht="15" hidden="1" customHeight="1" x14ac:dyDescent="0.3">
      <c r="A261" s="380"/>
      <c r="B261" s="358"/>
      <c r="C261" s="402" t="s">
        <v>102</v>
      </c>
      <c r="D261" s="90"/>
      <c r="E261" s="398" t="s">
        <v>102</v>
      </c>
      <c r="F261" s="398" t="s">
        <v>155</v>
      </c>
      <c r="G261" s="358"/>
      <c r="H261" s="358"/>
      <c r="I261" s="358"/>
      <c r="J261" s="358"/>
      <c r="K261" s="400"/>
      <c r="L261" s="400"/>
      <c r="M261" s="400"/>
      <c r="N261" s="71"/>
      <c r="O261" s="400"/>
      <c r="P261" s="69"/>
      <c r="Q261" s="68"/>
      <c r="R261" s="68"/>
      <c r="S261" s="358"/>
      <c r="T261" s="358"/>
      <c r="U261" s="68"/>
      <c r="V261" s="350"/>
    </row>
    <row r="262" spans="1:22" ht="15.75" customHeight="1" x14ac:dyDescent="0.3">
      <c r="A262" s="380"/>
      <c r="B262" s="358"/>
      <c r="C262" s="398"/>
      <c r="D262" s="398" t="s">
        <v>155</v>
      </c>
      <c r="E262" s="398"/>
      <c r="F262" s="398"/>
      <c r="G262" s="358"/>
      <c r="H262" s="358"/>
      <c r="I262" s="358"/>
      <c r="J262" s="358"/>
      <c r="K262" s="400"/>
      <c r="L262" s="400"/>
      <c r="M262" s="400"/>
      <c r="N262" s="400"/>
      <c r="O262" s="400"/>
      <c r="P262" s="69"/>
      <c r="Q262" s="68"/>
      <c r="R262" s="68"/>
      <c r="S262" s="358"/>
      <c r="T262" s="358"/>
      <c r="U262" s="68"/>
      <c r="V262" s="350"/>
    </row>
    <row r="263" spans="1:22" ht="15.75" customHeight="1" x14ac:dyDescent="0.3">
      <c r="A263" s="380"/>
      <c r="B263" s="358"/>
      <c r="C263" s="398"/>
      <c r="D263" s="398"/>
      <c r="E263" s="398"/>
      <c r="F263" s="398"/>
      <c r="G263" s="68"/>
      <c r="H263" s="68"/>
      <c r="I263" s="68"/>
      <c r="J263" s="68"/>
      <c r="K263" s="400"/>
      <c r="L263" s="400"/>
      <c r="M263" s="400"/>
      <c r="N263" s="400"/>
      <c r="O263" s="400"/>
      <c r="P263" s="69"/>
      <c r="Q263" s="72"/>
      <c r="R263" s="68"/>
      <c r="S263" s="72"/>
      <c r="T263" s="72"/>
      <c r="U263" s="68"/>
      <c r="V263" s="350"/>
    </row>
    <row r="264" spans="1:22" ht="5.4" customHeight="1" thickBot="1" x14ac:dyDescent="0.35">
      <c r="A264" s="381"/>
      <c r="B264" s="360"/>
      <c r="C264" s="399"/>
      <c r="D264" s="399"/>
      <c r="E264" s="399"/>
      <c r="F264" s="399"/>
      <c r="G264" s="68"/>
      <c r="H264" s="68"/>
      <c r="I264" s="68"/>
      <c r="J264" s="68"/>
      <c r="K264" s="400"/>
      <c r="L264" s="400"/>
      <c r="M264" s="400"/>
      <c r="N264" s="400"/>
      <c r="O264" s="400"/>
      <c r="P264" s="69"/>
      <c r="Q264" s="72"/>
      <c r="R264" s="72"/>
      <c r="S264" s="72"/>
      <c r="T264" s="72"/>
      <c r="U264" s="72"/>
      <c r="V264" s="350"/>
    </row>
    <row r="265" spans="1:22" ht="16.2" thickBot="1" x14ac:dyDescent="0.35">
      <c r="A265" s="73">
        <v>1</v>
      </c>
      <c r="B265" s="74">
        <v>2</v>
      </c>
      <c r="C265" s="75">
        <v>13</v>
      </c>
      <c r="D265" s="75">
        <v>14</v>
      </c>
      <c r="E265" s="75">
        <v>15</v>
      </c>
      <c r="F265" s="75">
        <v>16</v>
      </c>
      <c r="G265" s="68"/>
      <c r="H265" s="68"/>
      <c r="I265" s="68"/>
      <c r="J265" s="68"/>
      <c r="K265" s="68"/>
      <c r="L265" s="68"/>
      <c r="M265" s="68"/>
      <c r="N265" s="68"/>
      <c r="O265" s="68"/>
      <c r="P265" s="69"/>
      <c r="Q265" s="64"/>
      <c r="R265" s="64"/>
      <c r="S265" s="64"/>
      <c r="T265" s="76"/>
      <c r="U265" s="64"/>
      <c r="V265" s="70"/>
    </row>
    <row r="266" spans="1:22" ht="16.5" customHeight="1" thickBot="1" x14ac:dyDescent="0.35">
      <c r="A266" s="77"/>
      <c r="B266" s="78" t="s">
        <v>160</v>
      </c>
      <c r="C266" s="79">
        <v>493.25</v>
      </c>
      <c r="D266" s="79">
        <v>22.5</v>
      </c>
      <c r="E266" s="79">
        <v>493.25</v>
      </c>
      <c r="F266" s="79">
        <v>22.5</v>
      </c>
      <c r="G266" s="80"/>
      <c r="H266" s="80"/>
      <c r="I266" s="80"/>
      <c r="J266" s="80"/>
      <c r="K266" s="80"/>
      <c r="L266" s="80"/>
      <c r="M266" s="80"/>
      <c r="N266" s="80"/>
      <c r="O266" s="80"/>
      <c r="P266" s="69"/>
      <c r="Q266" s="64"/>
      <c r="R266" s="64"/>
      <c r="S266" s="64"/>
      <c r="T266" s="76"/>
      <c r="U266" s="64"/>
      <c r="V266" s="70"/>
    </row>
    <row r="267" spans="1:22" ht="16.5" customHeight="1" thickBot="1" x14ac:dyDescent="0.35">
      <c r="A267" s="77"/>
      <c r="B267" s="81" t="s">
        <v>161</v>
      </c>
      <c r="C267" s="79">
        <v>1006</v>
      </c>
      <c r="D267" s="79">
        <v>20.5</v>
      </c>
      <c r="E267" s="79">
        <v>1006</v>
      </c>
      <c r="F267" s="79">
        <v>20.5</v>
      </c>
      <c r="G267" s="80"/>
      <c r="H267" s="80"/>
      <c r="I267" s="80"/>
      <c r="J267" s="80"/>
      <c r="K267" s="80"/>
      <c r="L267" s="80"/>
      <c r="M267" s="80"/>
      <c r="N267" s="80"/>
      <c r="O267" s="80"/>
      <c r="P267" s="82"/>
      <c r="Q267" s="64"/>
      <c r="R267" s="64"/>
      <c r="S267" s="64"/>
      <c r="T267" s="76"/>
      <c r="U267" s="64"/>
      <c r="V267" s="70"/>
    </row>
    <row r="268" spans="1:22" ht="16.5" customHeight="1" thickBot="1" x14ac:dyDescent="0.35">
      <c r="A268" s="77"/>
      <c r="B268" s="78" t="s">
        <v>162</v>
      </c>
      <c r="C268" s="79">
        <v>606.75</v>
      </c>
      <c r="D268" s="79">
        <v>9</v>
      </c>
      <c r="E268" s="79">
        <v>606.75</v>
      </c>
      <c r="F268" s="79">
        <v>9</v>
      </c>
      <c r="G268" s="80"/>
      <c r="H268" s="80"/>
      <c r="I268" s="80"/>
      <c r="J268" s="80"/>
      <c r="K268" s="80"/>
      <c r="L268" s="80"/>
      <c r="M268" s="80"/>
      <c r="N268" s="80"/>
      <c r="O268" s="80"/>
      <c r="P268" s="83"/>
      <c r="Q268" s="64"/>
      <c r="R268" s="64"/>
      <c r="S268" s="64"/>
      <c r="T268" s="76"/>
      <c r="U268" s="64"/>
      <c r="V268" s="70"/>
    </row>
    <row r="269" spans="1:22" ht="16.2" thickBot="1" x14ac:dyDescent="0.35">
      <c r="A269" s="77"/>
      <c r="B269" s="81" t="s">
        <v>163</v>
      </c>
      <c r="C269" s="79">
        <v>514.75</v>
      </c>
      <c r="D269" s="79">
        <v>4.25</v>
      </c>
      <c r="E269" s="79">
        <v>514.75</v>
      </c>
      <c r="F269" s="79">
        <v>4.25</v>
      </c>
      <c r="G269" s="80"/>
      <c r="H269" s="80"/>
      <c r="I269" s="80"/>
      <c r="J269" s="80"/>
      <c r="K269" s="80"/>
      <c r="L269" s="80"/>
      <c r="M269" s="80"/>
      <c r="N269" s="80"/>
      <c r="O269" s="80"/>
      <c r="P269" s="65"/>
      <c r="Q269" s="64"/>
      <c r="R269" s="64"/>
      <c r="S269" s="64"/>
      <c r="T269" s="76"/>
      <c r="U269" s="64"/>
      <c r="V269" s="70"/>
    </row>
    <row r="270" spans="1:22" ht="16.5" customHeight="1" thickBot="1" x14ac:dyDescent="0.35">
      <c r="A270" s="77"/>
      <c r="B270" s="84" t="s">
        <v>164</v>
      </c>
      <c r="C270" s="91">
        <f>SUM(C266:C269)</f>
        <v>2620.75</v>
      </c>
      <c r="D270" s="92">
        <f>SUM(D266:D269)</f>
        <v>56.25</v>
      </c>
      <c r="E270" s="85">
        <f>SUM(E266:E269)</f>
        <v>2620.75</v>
      </c>
      <c r="F270" s="85">
        <f>SUM(F266:F269)</f>
        <v>56.25</v>
      </c>
      <c r="G270" s="87"/>
      <c r="H270" s="87"/>
      <c r="I270" s="87"/>
      <c r="J270" s="87"/>
      <c r="K270" s="87"/>
      <c r="L270" s="87"/>
      <c r="M270" s="86"/>
      <c r="N270" s="87"/>
      <c r="O270" s="86"/>
      <c r="P270" s="83"/>
      <c r="Q270" s="64"/>
      <c r="R270" s="64"/>
      <c r="S270" s="64"/>
      <c r="T270" s="76"/>
      <c r="U270" s="64"/>
      <c r="V270" s="70"/>
    </row>
    <row r="271" spans="1:22" ht="25.95" customHeight="1" thickBot="1" x14ac:dyDescent="0.35">
      <c r="A271" s="77"/>
      <c r="B271" s="88" t="s">
        <v>165</v>
      </c>
      <c r="C271" s="73" t="s">
        <v>45</v>
      </c>
      <c r="D271" s="73" t="s">
        <v>45</v>
      </c>
      <c r="E271" s="73" t="s">
        <v>45</v>
      </c>
      <c r="F271" s="73" t="s">
        <v>45</v>
      </c>
      <c r="G271" s="68"/>
      <c r="H271" s="68"/>
      <c r="I271" s="68"/>
      <c r="J271" s="68"/>
      <c r="K271" s="68"/>
      <c r="L271" s="29"/>
      <c r="M271" s="68"/>
      <c r="N271" s="68"/>
      <c r="O271" s="68"/>
      <c r="P271" s="70"/>
      <c r="Q271" s="64"/>
      <c r="R271" s="64"/>
      <c r="S271" s="64"/>
      <c r="T271" s="76"/>
      <c r="U271" s="64"/>
      <c r="V271" s="70"/>
    </row>
    <row r="272" spans="1:22" ht="17.399999999999999" customHeight="1" x14ac:dyDescent="0.3">
      <c r="A272" s="69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30"/>
      <c r="P272" s="76"/>
      <c r="Q272" s="66"/>
      <c r="R272" s="66"/>
      <c r="S272" s="66"/>
      <c r="T272" s="66"/>
      <c r="U272" s="66"/>
      <c r="V272" s="66"/>
    </row>
    <row r="273" spans="1:56" ht="15.75" customHeight="1" x14ac:dyDescent="0.3">
      <c r="A273" s="322" t="s">
        <v>168</v>
      </c>
      <c r="B273" s="322"/>
      <c r="C273" s="322"/>
      <c r="D273" s="322"/>
      <c r="E273" s="322"/>
      <c r="F273" s="322"/>
      <c r="G273" s="322"/>
      <c r="H273" s="322"/>
      <c r="I273" s="322"/>
      <c r="J273" s="322"/>
      <c r="K273" s="322"/>
      <c r="L273" s="322"/>
      <c r="M273" s="322"/>
      <c r="N273" s="30"/>
      <c r="O273" s="70"/>
      <c r="P273" s="76"/>
      <c r="Q273" s="83"/>
      <c r="R273" s="83"/>
      <c r="S273" s="83"/>
      <c r="T273" s="83"/>
      <c r="U273" s="83"/>
      <c r="V273" s="83"/>
    </row>
    <row r="274" spans="1:56" ht="23.25" customHeight="1" x14ac:dyDescent="0.3">
      <c r="A274" s="322" t="s">
        <v>169</v>
      </c>
      <c r="B274" s="322"/>
      <c r="C274" s="322"/>
      <c r="D274" s="322"/>
      <c r="E274" s="322"/>
      <c r="F274" s="322"/>
      <c r="G274" s="322"/>
      <c r="H274" s="322"/>
      <c r="I274" s="322"/>
      <c r="J274" s="322"/>
      <c r="K274" s="322"/>
      <c r="L274" s="322"/>
      <c r="M274" s="322"/>
      <c r="N274" s="30"/>
      <c r="O274" s="251"/>
      <c r="P274" s="76"/>
      <c r="Q274" s="83"/>
      <c r="R274" s="83"/>
      <c r="S274" s="83"/>
      <c r="T274" s="83"/>
      <c r="U274" s="83"/>
      <c r="V274" s="83"/>
    </row>
    <row r="275" spans="1:56" ht="13.2" customHeight="1" thickBot="1" x14ac:dyDescent="0.35">
      <c r="A275" s="176"/>
      <c r="L275" s="395" t="s">
        <v>31</v>
      </c>
      <c r="M275" s="395"/>
      <c r="O275" s="251"/>
      <c r="P275" s="76"/>
    </row>
    <row r="276" spans="1:56" ht="13.95" customHeight="1" thickBot="1" x14ac:dyDescent="0.35">
      <c r="A276" s="396" t="s">
        <v>89</v>
      </c>
      <c r="B276" s="388" t="s">
        <v>170</v>
      </c>
      <c r="C276" s="390" t="s">
        <v>171</v>
      </c>
      <c r="D276" s="397"/>
      <c r="E276" s="383" t="s">
        <v>34</v>
      </c>
      <c r="F276" s="392"/>
      <c r="G276" s="384"/>
      <c r="H276" s="392" t="s">
        <v>35</v>
      </c>
      <c r="I276" s="392"/>
      <c r="J276" s="384"/>
      <c r="K276" s="383" t="s">
        <v>61</v>
      </c>
      <c r="L276" s="392"/>
      <c r="M276" s="384"/>
      <c r="N276" s="69"/>
      <c r="O276" s="251"/>
      <c r="P276" s="76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70"/>
    </row>
    <row r="277" spans="1:56" ht="30.6" customHeight="1" thickBot="1" x14ac:dyDescent="0.35">
      <c r="A277" s="387"/>
      <c r="B277" s="389"/>
      <c r="C277" s="391"/>
      <c r="D277" s="385"/>
      <c r="E277" s="143" t="s">
        <v>102</v>
      </c>
      <c r="F277" s="40" t="s">
        <v>103</v>
      </c>
      <c r="G277" s="41" t="s">
        <v>172</v>
      </c>
      <c r="H277" s="252" t="s">
        <v>102</v>
      </c>
      <c r="I277" s="40" t="s">
        <v>103</v>
      </c>
      <c r="J277" s="41" t="s">
        <v>173</v>
      </c>
      <c r="K277" s="143" t="s">
        <v>102</v>
      </c>
      <c r="L277" s="40" t="s">
        <v>103</v>
      </c>
      <c r="M277" s="41" t="s">
        <v>174</v>
      </c>
      <c r="N277" s="69"/>
      <c r="O277" s="251"/>
      <c r="P277" s="76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70"/>
    </row>
    <row r="278" spans="1:56" ht="16.2" thickBot="1" x14ac:dyDescent="0.35">
      <c r="A278" s="93">
        <v>1</v>
      </c>
      <c r="B278" s="253">
        <v>2</v>
      </c>
      <c r="C278" s="383">
        <v>3</v>
      </c>
      <c r="D278" s="392"/>
      <c r="E278" s="254">
        <v>4</v>
      </c>
      <c r="F278" s="255">
        <v>5</v>
      </c>
      <c r="G278" s="252">
        <v>6</v>
      </c>
      <c r="H278" s="256">
        <v>7</v>
      </c>
      <c r="I278" s="255">
        <v>8</v>
      </c>
      <c r="J278" s="253">
        <v>9</v>
      </c>
      <c r="K278" s="255">
        <v>10</v>
      </c>
      <c r="L278" s="255">
        <v>11</v>
      </c>
      <c r="M278" s="253">
        <v>12</v>
      </c>
      <c r="N278" s="69"/>
      <c r="O278" s="257"/>
      <c r="P278" s="76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70"/>
    </row>
    <row r="279" spans="1:56" ht="63.6" customHeight="1" thickBot="1" x14ac:dyDescent="0.35">
      <c r="A279" s="93">
        <v>1</v>
      </c>
      <c r="B279" s="521" t="s">
        <v>175</v>
      </c>
      <c r="C279" s="393" t="s">
        <v>176</v>
      </c>
      <c r="D279" s="394"/>
      <c r="E279" s="95">
        <v>180988.33</v>
      </c>
      <c r="F279" s="258">
        <v>0</v>
      </c>
      <c r="G279" s="95">
        <f>E279+F279</f>
        <v>180988.33</v>
      </c>
      <c r="H279" s="94">
        <v>0</v>
      </c>
      <c r="I279" s="95">
        <v>0</v>
      </c>
      <c r="J279" s="96">
        <f>SUM(H279:I279)</f>
        <v>0</v>
      </c>
      <c r="K279" s="97">
        <v>0</v>
      </c>
      <c r="L279" s="95">
        <v>0</v>
      </c>
      <c r="M279" s="98">
        <v>0</v>
      </c>
      <c r="N279" s="259"/>
      <c r="O279" s="259"/>
      <c r="P279" s="76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70"/>
    </row>
    <row r="280" spans="1:56" ht="45" customHeight="1" thickBot="1" x14ac:dyDescent="0.35">
      <c r="A280" s="93">
        <v>2</v>
      </c>
      <c r="B280" s="519" t="s">
        <v>177</v>
      </c>
      <c r="C280" s="393" t="s">
        <v>178</v>
      </c>
      <c r="D280" s="394"/>
      <c r="E280" s="260">
        <v>97357.959999999992</v>
      </c>
      <c r="F280" s="260">
        <v>173000</v>
      </c>
      <c r="G280" s="95">
        <f>E280+F280</f>
        <v>270357.95999999996</v>
      </c>
      <c r="H280" s="94">
        <v>0</v>
      </c>
      <c r="I280" s="95">
        <v>0</v>
      </c>
      <c r="J280" s="96">
        <v>0</v>
      </c>
      <c r="K280" s="97">
        <v>0</v>
      </c>
      <c r="L280" s="95">
        <v>0</v>
      </c>
      <c r="M280" s="98">
        <v>0</v>
      </c>
      <c r="N280" s="259"/>
      <c r="O280" s="259"/>
      <c r="P280" s="76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70"/>
    </row>
    <row r="281" spans="1:56" ht="43.8" customHeight="1" thickBot="1" x14ac:dyDescent="0.35">
      <c r="A281" s="93">
        <v>3</v>
      </c>
      <c r="B281" s="519" t="s">
        <v>179</v>
      </c>
      <c r="C281" s="393" t="s">
        <v>180</v>
      </c>
      <c r="D281" s="394"/>
      <c r="E281" s="261"/>
      <c r="F281" s="261"/>
      <c r="G281" s="262"/>
      <c r="H281" s="94">
        <v>1039392</v>
      </c>
      <c r="I281" s="95">
        <v>314599</v>
      </c>
      <c r="J281" s="96">
        <f>H281+I281</f>
        <v>1353991</v>
      </c>
      <c r="K281" s="97"/>
      <c r="L281" s="95"/>
      <c r="M281" s="98"/>
      <c r="N281" s="259"/>
      <c r="O281" s="259"/>
      <c r="P281" s="76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70"/>
    </row>
    <row r="282" spans="1:56" ht="39.6" customHeight="1" thickBot="1" x14ac:dyDescent="0.35">
      <c r="A282" s="93">
        <v>4</v>
      </c>
      <c r="B282" s="520" t="s">
        <v>181</v>
      </c>
      <c r="C282" s="393" t="s">
        <v>182</v>
      </c>
      <c r="D282" s="394"/>
      <c r="E282" s="263">
        <v>100000</v>
      </c>
      <c r="F282" s="264">
        <v>0</v>
      </c>
      <c r="G282" s="95">
        <f>E282+F282</f>
        <v>100000</v>
      </c>
      <c r="H282" s="94">
        <v>115000</v>
      </c>
      <c r="I282" s="95">
        <v>100000</v>
      </c>
      <c r="J282" s="96">
        <f>H282+I282</f>
        <v>215000</v>
      </c>
      <c r="K282" s="97">
        <v>0</v>
      </c>
      <c r="L282" s="95">
        <v>0</v>
      </c>
      <c r="M282" s="98">
        <v>0</v>
      </c>
      <c r="N282" s="259"/>
      <c r="O282" s="259"/>
      <c r="P282" s="76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70"/>
    </row>
    <row r="283" spans="1:56" ht="18" customHeight="1" thickBot="1" x14ac:dyDescent="0.35">
      <c r="A283" s="93"/>
      <c r="B283" s="99" t="s">
        <v>54</v>
      </c>
      <c r="C283" s="393"/>
      <c r="D283" s="394"/>
      <c r="E283" s="95">
        <f>SUM(E279:E282)</f>
        <v>378346.29</v>
      </c>
      <c r="F283" s="95">
        <f t="shared" ref="F283:M283" si="28">SUM(F279:F282)</f>
        <v>173000</v>
      </c>
      <c r="G283" s="95">
        <f t="shared" si="28"/>
        <v>551346.28999999992</v>
      </c>
      <c r="H283" s="94">
        <f t="shared" si="28"/>
        <v>1154392</v>
      </c>
      <c r="I283" s="95">
        <f t="shared" si="28"/>
        <v>414599</v>
      </c>
      <c r="J283" s="96">
        <f t="shared" si="28"/>
        <v>1568991</v>
      </c>
      <c r="K283" s="97">
        <f t="shared" si="28"/>
        <v>0</v>
      </c>
      <c r="L283" s="95">
        <f t="shared" si="28"/>
        <v>0</v>
      </c>
      <c r="M283" s="98">
        <f t="shared" si="28"/>
        <v>0</v>
      </c>
      <c r="N283" s="259"/>
      <c r="O283" s="259"/>
      <c r="P283" s="76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70"/>
    </row>
    <row r="284" spans="1:56" ht="21.6" customHeight="1" x14ac:dyDescent="0.3">
      <c r="A284" s="27"/>
      <c r="B284" s="209"/>
      <c r="C284" s="27"/>
      <c r="D284" s="27"/>
      <c r="E284" s="27"/>
      <c r="F284" s="27"/>
      <c r="G284" s="69"/>
      <c r="H284" s="69"/>
      <c r="I284" s="69"/>
      <c r="J284" s="69"/>
      <c r="K284" s="69"/>
      <c r="L284" s="69"/>
      <c r="M284" s="69"/>
      <c r="N284" s="69"/>
      <c r="O284" s="257"/>
      <c r="P284" s="76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70"/>
    </row>
    <row r="285" spans="1:56" ht="15.75" customHeight="1" x14ac:dyDescent="0.3">
      <c r="A285" s="373" t="s">
        <v>183</v>
      </c>
      <c r="B285" s="373"/>
      <c r="C285" s="373"/>
      <c r="D285" s="373"/>
      <c r="E285" s="373"/>
      <c r="F285" s="373"/>
      <c r="G285" s="373"/>
      <c r="H285" s="373"/>
      <c r="I285" s="373"/>
      <c r="J285" s="373"/>
      <c r="K285" s="373"/>
      <c r="L285" s="373"/>
      <c r="M285" s="373"/>
      <c r="N285" s="265"/>
      <c r="O285" s="257"/>
      <c r="P285" s="241"/>
      <c r="Q285" s="241"/>
      <c r="R285" s="241"/>
      <c r="S285" s="241"/>
      <c r="T285" s="241"/>
      <c r="U285" s="241"/>
      <c r="V285" s="241"/>
      <c r="W285" s="241"/>
      <c r="X285" s="241"/>
      <c r="Y285" s="241"/>
      <c r="Z285" s="241"/>
      <c r="AA285" s="241"/>
      <c r="AB285" s="241"/>
      <c r="AC285" s="241"/>
      <c r="AD285" s="241"/>
      <c r="AE285" s="241"/>
      <c r="AF285" s="241"/>
      <c r="AG285" s="241"/>
      <c r="AH285" s="241"/>
      <c r="AI285" s="241"/>
      <c r="AJ285" s="241"/>
      <c r="AK285" s="241"/>
      <c r="AL285" s="241"/>
      <c r="AM285" s="241"/>
      <c r="AN285" s="241"/>
      <c r="AO285" s="241"/>
      <c r="AP285" s="241"/>
      <c r="AQ285" s="241"/>
      <c r="AR285" s="241"/>
      <c r="AS285" s="241"/>
      <c r="AT285" s="241"/>
      <c r="AU285" s="241"/>
      <c r="AV285" s="241"/>
      <c r="AW285" s="241"/>
      <c r="AX285" s="241"/>
      <c r="AY285" s="241"/>
      <c r="AZ285" s="241"/>
      <c r="BA285" s="241"/>
      <c r="BB285" s="241"/>
      <c r="BC285" s="241"/>
      <c r="BD285" s="323"/>
    </row>
    <row r="286" spans="1:56" ht="9.6" customHeight="1" x14ac:dyDescent="0.3">
      <c r="A286" s="70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257"/>
      <c r="P286" s="83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323"/>
    </row>
    <row r="287" spans="1:56" ht="16.5" customHeight="1" thickBot="1" x14ac:dyDescent="0.35">
      <c r="A287" s="266"/>
      <c r="B287" s="70"/>
      <c r="C287" s="70"/>
      <c r="D287" s="70"/>
      <c r="E287" s="70"/>
      <c r="F287" s="70"/>
      <c r="G287" s="70"/>
      <c r="H287" s="70"/>
      <c r="I287" s="374" t="s">
        <v>31</v>
      </c>
      <c r="J287" s="374"/>
      <c r="K287" s="70"/>
      <c r="N287" s="70"/>
      <c r="O287" s="257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323"/>
    </row>
    <row r="288" spans="1:56" ht="16.5" customHeight="1" thickBot="1" x14ac:dyDescent="0.35">
      <c r="A288" s="386" t="s">
        <v>89</v>
      </c>
      <c r="B288" s="388" t="s">
        <v>170</v>
      </c>
      <c r="C288" s="390" t="s">
        <v>171</v>
      </c>
      <c r="D288" s="388"/>
      <c r="E288" s="383" t="s">
        <v>56</v>
      </c>
      <c r="F288" s="392"/>
      <c r="G288" s="392"/>
      <c r="H288" s="383" t="s">
        <v>57</v>
      </c>
      <c r="I288" s="392"/>
      <c r="J288" s="384"/>
      <c r="K288" s="69"/>
      <c r="L288" s="241"/>
      <c r="M288" s="241"/>
      <c r="N288" s="71"/>
      <c r="O288" s="71"/>
      <c r="P288" s="69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</row>
    <row r="289" spans="1:56" ht="34.5" customHeight="1" thickBot="1" x14ac:dyDescent="0.35">
      <c r="A289" s="387"/>
      <c r="B289" s="389"/>
      <c r="C289" s="391"/>
      <c r="D289" s="389"/>
      <c r="E289" s="258" t="s">
        <v>102</v>
      </c>
      <c r="F289" s="267" t="s">
        <v>103</v>
      </c>
      <c r="G289" s="93" t="s">
        <v>172</v>
      </c>
      <c r="H289" s="258" t="s">
        <v>102</v>
      </c>
      <c r="I289" s="267" t="s">
        <v>103</v>
      </c>
      <c r="J289" s="93" t="s">
        <v>173</v>
      </c>
      <c r="K289" s="69"/>
      <c r="L289" s="83"/>
      <c r="M289" s="83"/>
      <c r="N289" s="71"/>
      <c r="O289" s="71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70"/>
    </row>
    <row r="290" spans="1:56" ht="16.5" customHeight="1" thickBot="1" x14ac:dyDescent="0.35">
      <c r="A290" s="93">
        <v>1</v>
      </c>
      <c r="B290" s="253">
        <v>2</v>
      </c>
      <c r="C290" s="383">
        <v>3</v>
      </c>
      <c r="D290" s="384"/>
      <c r="E290" s="35">
        <v>4</v>
      </c>
      <c r="F290" s="93">
        <v>5</v>
      </c>
      <c r="G290" s="93">
        <v>6</v>
      </c>
      <c r="H290" s="35">
        <v>7</v>
      </c>
      <c r="I290" s="93">
        <v>8</v>
      </c>
      <c r="J290" s="93">
        <v>9</v>
      </c>
      <c r="K290" s="69"/>
      <c r="L290" s="30"/>
      <c r="M290" s="83"/>
      <c r="N290" s="71"/>
      <c r="O290" s="71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70"/>
    </row>
    <row r="291" spans="1:56" ht="16.2" thickBot="1" x14ac:dyDescent="0.35">
      <c r="A291" s="93"/>
      <c r="B291" s="253"/>
      <c r="C291" s="383"/>
      <c r="D291" s="384"/>
      <c r="E291" s="268"/>
      <c r="F291" s="254"/>
      <c r="G291" s="254"/>
      <c r="H291" s="268"/>
      <c r="I291" s="254"/>
      <c r="J291" s="254"/>
      <c r="K291" s="69"/>
      <c r="L291" s="70"/>
      <c r="M291" s="70"/>
      <c r="N291" s="257"/>
      <c r="O291" s="257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70"/>
    </row>
    <row r="292" spans="1:56" ht="16.2" thickBot="1" x14ac:dyDescent="0.35">
      <c r="A292" s="93"/>
      <c r="B292" s="253"/>
      <c r="C292" s="383"/>
      <c r="D292" s="384"/>
      <c r="E292" s="268"/>
      <c r="F292" s="254"/>
      <c r="G292" s="254"/>
      <c r="H292" s="268"/>
      <c r="I292" s="254"/>
      <c r="J292" s="254"/>
      <c r="K292" s="69"/>
      <c r="L292" s="76"/>
      <c r="M292" s="76"/>
      <c r="N292" s="257"/>
      <c r="O292" s="257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70"/>
    </row>
    <row r="293" spans="1:56" ht="16.5" customHeight="1" thickBot="1" x14ac:dyDescent="0.35">
      <c r="A293" s="93"/>
      <c r="B293" s="269" t="s">
        <v>54</v>
      </c>
      <c r="C293" s="383"/>
      <c r="D293" s="384"/>
      <c r="E293" s="268">
        <v>0</v>
      </c>
      <c r="F293" s="254">
        <v>0</v>
      </c>
      <c r="G293" s="254">
        <v>0</v>
      </c>
      <c r="H293" s="268">
        <v>0</v>
      </c>
      <c r="I293" s="254">
        <v>0</v>
      </c>
      <c r="J293" s="254">
        <v>0</v>
      </c>
      <c r="K293" s="69"/>
      <c r="L293" s="76"/>
      <c r="M293" s="76"/>
      <c r="N293" s="257"/>
      <c r="O293" s="257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70"/>
    </row>
    <row r="294" spans="1:56" ht="15" customHeight="1" x14ac:dyDescent="0.3">
      <c r="A294" s="270"/>
      <c r="B294" s="270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76"/>
      <c r="P294" s="257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323"/>
    </row>
    <row r="295" spans="1:56" ht="15.75" customHeight="1" x14ac:dyDescent="0.3">
      <c r="A295" s="322" t="s">
        <v>184</v>
      </c>
      <c r="B295" s="322"/>
      <c r="C295" s="322"/>
      <c r="D295" s="322"/>
      <c r="E295" s="322"/>
      <c r="F295" s="322"/>
      <c r="G295" s="322"/>
      <c r="H295" s="322"/>
      <c r="I295" s="322"/>
      <c r="J295" s="322"/>
      <c r="K295" s="322"/>
      <c r="L295" s="322"/>
      <c r="M295" s="322"/>
      <c r="N295" s="30"/>
      <c r="O295" s="76"/>
      <c r="P295" s="257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323"/>
    </row>
    <row r="296" spans="1:56" ht="16.5" customHeight="1" thickBot="1" x14ac:dyDescent="0.35">
      <c r="A296" s="69"/>
      <c r="B296" s="69"/>
      <c r="D296" s="70"/>
      <c r="E296" s="70"/>
      <c r="F296" s="70"/>
      <c r="G296" s="70"/>
      <c r="H296" s="70"/>
      <c r="I296" s="70"/>
      <c r="J296" s="70"/>
      <c r="K296" s="385" t="s">
        <v>31</v>
      </c>
      <c r="L296" s="385"/>
      <c r="O296" s="76"/>
      <c r="P296" s="241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323"/>
    </row>
    <row r="297" spans="1:56" ht="37.950000000000003" customHeight="1" thickBot="1" x14ac:dyDescent="0.35">
      <c r="A297" s="379" t="s">
        <v>185</v>
      </c>
      <c r="B297" s="342" t="s">
        <v>186</v>
      </c>
      <c r="C297" s="379" t="s">
        <v>187</v>
      </c>
      <c r="D297" s="351" t="s">
        <v>34</v>
      </c>
      <c r="E297" s="352"/>
      <c r="F297" s="351" t="s">
        <v>35</v>
      </c>
      <c r="G297" s="352"/>
      <c r="H297" s="351" t="s">
        <v>61</v>
      </c>
      <c r="I297" s="352"/>
      <c r="J297" s="351" t="s">
        <v>56</v>
      </c>
      <c r="K297" s="352"/>
      <c r="L297" s="351" t="s">
        <v>57</v>
      </c>
      <c r="M297" s="352"/>
      <c r="N297" s="76"/>
      <c r="O297" s="76"/>
      <c r="P297" s="76"/>
      <c r="Q297" s="76"/>
      <c r="R297" s="76"/>
      <c r="S297" s="76"/>
      <c r="T297" s="76"/>
      <c r="U297" s="76"/>
      <c r="V297" s="358"/>
      <c r="W297" s="358"/>
      <c r="X297" s="358"/>
      <c r="Y297" s="358"/>
      <c r="Z297" s="358"/>
      <c r="AA297" s="358"/>
      <c r="AB297" s="358"/>
      <c r="AC297" s="358"/>
      <c r="AD297" s="358"/>
      <c r="AE297" s="358"/>
      <c r="AF297" s="358"/>
      <c r="AG297" s="358"/>
      <c r="AH297" s="358"/>
      <c r="AI297" s="358"/>
      <c r="AJ297" s="358"/>
      <c r="AK297" s="358"/>
      <c r="AL297" s="358"/>
      <c r="AM297" s="358"/>
      <c r="AN297" s="358"/>
      <c r="AO297" s="358"/>
      <c r="AP297" s="358"/>
      <c r="AQ297" s="358"/>
      <c r="AR297" s="358"/>
      <c r="AS297" s="358"/>
      <c r="AT297" s="358"/>
      <c r="AU297" s="358"/>
      <c r="AV297" s="358"/>
      <c r="AW297" s="358"/>
      <c r="AX297" s="358"/>
      <c r="AY297" s="358"/>
      <c r="AZ297" s="358"/>
      <c r="BA297" s="358"/>
      <c r="BB297" s="358"/>
      <c r="BC297" s="358"/>
      <c r="BD297" s="64"/>
    </row>
    <row r="298" spans="1:56" ht="55.95" customHeight="1" x14ac:dyDescent="0.3">
      <c r="A298" s="380"/>
      <c r="B298" s="369"/>
      <c r="C298" s="380"/>
      <c r="D298" s="379" t="s">
        <v>188</v>
      </c>
      <c r="E298" s="379" t="s">
        <v>189</v>
      </c>
      <c r="F298" s="379" t="s">
        <v>188</v>
      </c>
      <c r="G298" s="379" t="s">
        <v>189</v>
      </c>
      <c r="H298" s="379" t="s">
        <v>188</v>
      </c>
      <c r="I298" s="379" t="s">
        <v>189</v>
      </c>
      <c r="J298" s="379" t="s">
        <v>188</v>
      </c>
      <c r="K298" s="379" t="s">
        <v>189</v>
      </c>
      <c r="L298" s="379" t="s">
        <v>188</v>
      </c>
      <c r="M298" s="379" t="s">
        <v>189</v>
      </c>
      <c r="N298" s="76"/>
      <c r="O298" s="76"/>
      <c r="P298" s="76"/>
      <c r="Q298" s="76"/>
      <c r="R298" s="76"/>
      <c r="S298" s="76"/>
      <c r="T298" s="76"/>
      <c r="U298" s="76"/>
      <c r="V298" s="358"/>
      <c r="W298" s="358"/>
      <c r="X298" s="358"/>
      <c r="Y298" s="358"/>
      <c r="Z298" s="358"/>
      <c r="AA298" s="358"/>
      <c r="AB298" s="358"/>
      <c r="AC298" s="358"/>
      <c r="AD298" s="358"/>
      <c r="AE298" s="358"/>
      <c r="AF298" s="358"/>
      <c r="AG298" s="358"/>
      <c r="AH298" s="358"/>
      <c r="AI298" s="358"/>
      <c r="AJ298" s="358"/>
      <c r="AK298" s="358"/>
      <c r="AL298" s="358"/>
      <c r="AM298" s="358"/>
      <c r="AN298" s="358"/>
      <c r="AO298" s="358"/>
      <c r="AP298" s="358"/>
      <c r="AQ298" s="358"/>
      <c r="AR298" s="358"/>
      <c r="AS298" s="358"/>
      <c r="AT298" s="358"/>
      <c r="AU298" s="358"/>
      <c r="AV298" s="358"/>
      <c r="AW298" s="358"/>
      <c r="AX298" s="358"/>
      <c r="AY298" s="358"/>
      <c r="AZ298" s="358"/>
      <c r="BA298" s="358"/>
      <c r="BB298" s="358"/>
      <c r="BC298" s="358"/>
      <c r="BD298" s="64"/>
    </row>
    <row r="299" spans="1:56" ht="56.4" customHeight="1" thickBot="1" x14ac:dyDescent="0.35">
      <c r="A299" s="381"/>
      <c r="B299" s="370"/>
      <c r="C299" s="381"/>
      <c r="D299" s="381"/>
      <c r="E299" s="381"/>
      <c r="F299" s="381"/>
      <c r="G299" s="381"/>
      <c r="H299" s="381"/>
      <c r="I299" s="381"/>
      <c r="J299" s="381"/>
      <c r="K299" s="381"/>
      <c r="L299" s="381"/>
      <c r="M299" s="381"/>
      <c r="N299" s="76"/>
      <c r="O299" s="76"/>
      <c r="P299" s="76"/>
      <c r="Q299" s="76"/>
      <c r="R299" s="76"/>
      <c r="S299" s="76"/>
      <c r="T299" s="76"/>
      <c r="U299" s="76"/>
      <c r="V299" s="358"/>
      <c r="W299" s="358"/>
      <c r="X299" s="358"/>
      <c r="Y299" s="358"/>
      <c r="Z299" s="358"/>
      <c r="AA299" s="358"/>
      <c r="AB299" s="358"/>
      <c r="AC299" s="358"/>
      <c r="AD299" s="358"/>
      <c r="AE299" s="358"/>
      <c r="AF299" s="358"/>
      <c r="AG299" s="358"/>
      <c r="AH299" s="358"/>
      <c r="AI299" s="358"/>
      <c r="AJ299" s="358"/>
      <c r="AK299" s="358"/>
      <c r="AL299" s="358"/>
      <c r="AM299" s="358"/>
      <c r="AN299" s="358"/>
      <c r="AO299" s="358"/>
      <c r="AP299" s="358"/>
      <c r="AQ299" s="358"/>
      <c r="AR299" s="358"/>
      <c r="AS299" s="358"/>
      <c r="AT299" s="358"/>
      <c r="AU299" s="358"/>
      <c r="AV299" s="358"/>
      <c r="AW299" s="358"/>
      <c r="AX299" s="358"/>
      <c r="AY299" s="358"/>
      <c r="AZ299" s="358"/>
      <c r="BA299" s="358"/>
      <c r="BB299" s="358"/>
      <c r="BC299" s="358"/>
      <c r="BD299" s="64"/>
    </row>
    <row r="300" spans="1:56" ht="15" thickBot="1" x14ac:dyDescent="0.35">
      <c r="A300" s="246">
        <v>1</v>
      </c>
      <c r="B300" s="73">
        <v>2</v>
      </c>
      <c r="C300" s="73">
        <v>3</v>
      </c>
      <c r="D300" s="73">
        <v>4</v>
      </c>
      <c r="E300" s="73">
        <v>5</v>
      </c>
      <c r="F300" s="73">
        <v>6</v>
      </c>
      <c r="G300" s="73">
        <v>7</v>
      </c>
      <c r="H300" s="73">
        <v>8</v>
      </c>
      <c r="I300" s="73">
        <v>9</v>
      </c>
      <c r="J300" s="73">
        <v>10</v>
      </c>
      <c r="K300" s="73">
        <v>11</v>
      </c>
      <c r="L300" s="246">
        <v>12</v>
      </c>
      <c r="M300" s="73">
        <v>13</v>
      </c>
      <c r="N300" s="76"/>
      <c r="O300" s="76"/>
      <c r="P300" s="76"/>
      <c r="Q300" s="76"/>
      <c r="R300" s="76"/>
      <c r="S300" s="76"/>
      <c r="T300" s="76"/>
      <c r="U300" s="76"/>
      <c r="V300" s="358"/>
      <c r="W300" s="358"/>
      <c r="X300" s="358"/>
      <c r="Y300" s="358"/>
      <c r="Z300" s="358"/>
      <c r="AA300" s="358"/>
      <c r="AB300" s="358"/>
      <c r="AC300" s="358"/>
      <c r="AD300" s="358"/>
      <c r="AE300" s="358"/>
      <c r="AF300" s="358"/>
      <c r="AG300" s="358"/>
      <c r="AH300" s="358"/>
      <c r="AI300" s="358"/>
      <c r="AJ300" s="358"/>
      <c r="AK300" s="358"/>
      <c r="AL300" s="358"/>
      <c r="AM300" s="358"/>
      <c r="AN300" s="358"/>
      <c r="AO300" s="358"/>
      <c r="AP300" s="358"/>
      <c r="AQ300" s="358"/>
      <c r="AR300" s="358"/>
      <c r="AS300" s="358"/>
      <c r="AT300" s="358"/>
      <c r="AU300" s="358"/>
      <c r="AV300" s="358"/>
      <c r="AW300" s="358"/>
      <c r="AX300" s="358"/>
      <c r="AY300" s="358"/>
      <c r="AZ300" s="358"/>
      <c r="BA300" s="358"/>
      <c r="BB300" s="358"/>
      <c r="BC300" s="358"/>
      <c r="BD300" s="64"/>
    </row>
    <row r="301" spans="1:56" ht="15.75" customHeight="1" thickBot="1" x14ac:dyDescent="0.35">
      <c r="A301" s="246"/>
      <c r="B301" s="233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6"/>
      <c r="O301" s="76"/>
      <c r="P301" s="76"/>
      <c r="Q301" s="76"/>
      <c r="R301" s="76"/>
      <c r="S301" s="76"/>
      <c r="T301" s="76"/>
      <c r="U301" s="76"/>
      <c r="V301" s="358"/>
      <c r="W301" s="358"/>
      <c r="X301" s="358"/>
      <c r="Y301" s="358"/>
      <c r="Z301" s="358"/>
      <c r="AA301" s="358"/>
      <c r="AB301" s="358"/>
      <c r="AC301" s="358"/>
      <c r="AD301" s="358"/>
      <c r="AE301" s="358"/>
      <c r="AF301" s="358"/>
      <c r="AG301" s="358"/>
      <c r="AH301" s="358"/>
      <c r="AI301" s="358"/>
      <c r="AJ301" s="358"/>
      <c r="AK301" s="358"/>
      <c r="AL301" s="358"/>
      <c r="AM301" s="358"/>
      <c r="AN301" s="358"/>
      <c r="AO301" s="358"/>
      <c r="AP301" s="358"/>
      <c r="AQ301" s="358"/>
      <c r="AR301" s="358"/>
      <c r="AS301" s="358"/>
      <c r="AT301" s="358"/>
      <c r="AU301" s="358"/>
      <c r="AV301" s="358"/>
      <c r="AW301" s="358"/>
      <c r="AX301" s="358"/>
      <c r="AY301" s="358"/>
      <c r="AZ301" s="358"/>
      <c r="BA301" s="358"/>
      <c r="BB301" s="358"/>
      <c r="BC301" s="358"/>
      <c r="BD301" s="64"/>
    </row>
    <row r="302" spans="1:56" ht="15" thickBot="1" x14ac:dyDescent="0.35">
      <c r="A302" s="246"/>
      <c r="B302" s="233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6"/>
      <c r="O302" s="76"/>
      <c r="P302" s="76"/>
      <c r="Q302" s="76"/>
      <c r="R302" s="76"/>
      <c r="S302" s="76"/>
      <c r="T302" s="76"/>
      <c r="U302" s="76"/>
      <c r="V302" s="358"/>
      <c r="W302" s="358"/>
      <c r="X302" s="358"/>
      <c r="Y302" s="358"/>
      <c r="Z302" s="358"/>
      <c r="AA302" s="358"/>
      <c r="AB302" s="358"/>
      <c r="AC302" s="358"/>
      <c r="AD302" s="358"/>
      <c r="AE302" s="358"/>
      <c r="AF302" s="358"/>
      <c r="AG302" s="358"/>
      <c r="AH302" s="358"/>
      <c r="AI302" s="358"/>
      <c r="AJ302" s="358"/>
      <c r="AK302" s="358"/>
      <c r="AL302" s="358"/>
      <c r="AM302" s="358"/>
      <c r="AN302" s="358"/>
      <c r="AO302" s="358"/>
      <c r="AP302" s="358"/>
      <c r="AQ302" s="358"/>
      <c r="AR302" s="358"/>
      <c r="AS302" s="358"/>
      <c r="AT302" s="358"/>
      <c r="AU302" s="358"/>
      <c r="AV302" s="358"/>
      <c r="AW302" s="358"/>
      <c r="AX302" s="358"/>
      <c r="AY302" s="358"/>
      <c r="AZ302" s="358"/>
      <c r="BA302" s="358"/>
      <c r="BB302" s="358"/>
      <c r="BC302" s="358"/>
      <c r="BD302" s="64"/>
    </row>
    <row r="303" spans="1:56" ht="15" thickBot="1" x14ac:dyDescent="0.35">
      <c r="A303" s="271"/>
      <c r="B303" s="233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6"/>
      <c r="O303" s="76"/>
      <c r="P303" s="76"/>
      <c r="Q303" s="76"/>
      <c r="R303" s="76"/>
      <c r="S303" s="76"/>
      <c r="T303" s="76"/>
      <c r="U303" s="76"/>
      <c r="V303" s="358"/>
      <c r="W303" s="358"/>
      <c r="X303" s="358"/>
      <c r="Y303" s="358"/>
      <c r="Z303" s="358"/>
      <c r="AA303" s="358"/>
      <c r="AB303" s="358"/>
      <c r="AC303" s="358"/>
      <c r="AD303" s="358"/>
      <c r="AE303" s="358"/>
      <c r="AF303" s="358"/>
      <c r="AG303" s="358"/>
      <c r="AH303" s="358"/>
      <c r="AI303" s="358"/>
      <c r="AJ303" s="358"/>
      <c r="AK303" s="358"/>
      <c r="AL303" s="358"/>
      <c r="AM303" s="358"/>
      <c r="AN303" s="358"/>
      <c r="AO303" s="358"/>
      <c r="AP303" s="358"/>
      <c r="AQ303" s="358"/>
      <c r="AR303" s="358"/>
      <c r="AS303" s="358"/>
      <c r="AT303" s="358"/>
      <c r="AU303" s="358"/>
      <c r="AV303" s="358"/>
      <c r="AW303" s="358"/>
      <c r="AX303" s="358"/>
      <c r="AY303" s="358"/>
      <c r="AZ303" s="358"/>
      <c r="BA303" s="358"/>
      <c r="BB303" s="358"/>
      <c r="BC303" s="358"/>
      <c r="BD303" s="64"/>
    </row>
    <row r="304" spans="1:56" x14ac:dyDescent="0.3">
      <c r="A304" s="76"/>
      <c r="B304" s="89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4"/>
    </row>
    <row r="305" spans="1:56" ht="34.950000000000003" customHeight="1" x14ac:dyDescent="0.3">
      <c r="A305" s="373" t="s">
        <v>190</v>
      </c>
      <c r="B305" s="373"/>
      <c r="C305" s="373"/>
      <c r="D305" s="373"/>
      <c r="E305" s="373"/>
      <c r="F305" s="373"/>
      <c r="G305" s="373"/>
      <c r="H305" s="373"/>
      <c r="I305" s="373"/>
      <c r="J305" s="373"/>
      <c r="K305" s="373"/>
      <c r="L305" s="373"/>
      <c r="M305" s="373"/>
      <c r="N305" s="265"/>
      <c r="O305" s="76"/>
      <c r="P305" s="76"/>
      <c r="Q305" s="241"/>
      <c r="R305" s="241"/>
      <c r="S305" s="241"/>
      <c r="T305" s="241"/>
      <c r="U305" s="241"/>
      <c r="V305" s="241"/>
      <c r="W305" s="241"/>
      <c r="X305" s="241"/>
      <c r="Y305" s="241"/>
      <c r="Z305" s="241"/>
      <c r="AA305" s="241"/>
      <c r="AB305" s="241"/>
      <c r="AC305" s="241"/>
      <c r="AD305" s="241"/>
      <c r="AE305" s="241"/>
      <c r="AF305" s="241"/>
      <c r="AG305" s="241"/>
      <c r="AH305" s="241"/>
      <c r="AI305" s="241"/>
      <c r="AJ305" s="241"/>
      <c r="AK305" s="241"/>
      <c r="AL305" s="241"/>
      <c r="AM305" s="241"/>
      <c r="AN305" s="241"/>
      <c r="AO305" s="241"/>
      <c r="AP305" s="241"/>
      <c r="AQ305" s="241"/>
      <c r="AR305" s="241"/>
      <c r="AS305" s="241"/>
      <c r="AT305" s="241"/>
      <c r="AU305" s="241"/>
      <c r="AV305" s="241"/>
      <c r="AW305" s="241"/>
      <c r="AX305" s="241"/>
      <c r="AY305" s="241"/>
      <c r="AZ305" s="241"/>
      <c r="BA305" s="241"/>
      <c r="BB305" s="241"/>
      <c r="BC305" s="241"/>
      <c r="BD305" s="323"/>
    </row>
    <row r="306" spans="1:56" ht="63.6" customHeight="1" x14ac:dyDescent="0.3">
      <c r="A306" s="374" t="s">
        <v>191</v>
      </c>
      <c r="B306" s="375"/>
      <c r="C306" s="375"/>
      <c r="D306" s="375"/>
      <c r="E306" s="375"/>
      <c r="F306" s="375"/>
      <c r="G306" s="375"/>
      <c r="H306" s="375"/>
      <c r="I306" s="375"/>
      <c r="J306" s="375"/>
      <c r="K306" s="375"/>
      <c r="L306" s="375"/>
      <c r="M306" s="375"/>
      <c r="N306" s="265"/>
      <c r="O306" s="76"/>
      <c r="P306" s="76"/>
      <c r="Q306" s="241"/>
      <c r="R306" s="241"/>
      <c r="S306" s="241"/>
      <c r="T306" s="241"/>
      <c r="U306" s="241"/>
      <c r="V306" s="241"/>
      <c r="W306" s="241"/>
      <c r="X306" s="241"/>
      <c r="Y306" s="241"/>
      <c r="Z306" s="241"/>
      <c r="AA306" s="241"/>
      <c r="AB306" s="241"/>
      <c r="AC306" s="241"/>
      <c r="AD306" s="241"/>
      <c r="AE306" s="241"/>
      <c r="AF306" s="241"/>
      <c r="AG306" s="241"/>
      <c r="AH306" s="241"/>
      <c r="AI306" s="241"/>
      <c r="AJ306" s="241"/>
      <c r="AK306" s="241"/>
      <c r="AL306" s="241"/>
      <c r="AM306" s="241"/>
      <c r="AN306" s="241"/>
      <c r="AO306" s="241"/>
      <c r="AP306" s="241"/>
      <c r="AQ306" s="241"/>
      <c r="AR306" s="241"/>
      <c r="AS306" s="241"/>
      <c r="AT306" s="241"/>
      <c r="AU306" s="241"/>
      <c r="AV306" s="241"/>
      <c r="AW306" s="241"/>
      <c r="AX306" s="241"/>
      <c r="AY306" s="241"/>
      <c r="AZ306" s="241"/>
      <c r="BA306" s="241"/>
      <c r="BB306" s="241"/>
      <c r="BC306" s="241"/>
      <c r="BD306" s="323"/>
    </row>
    <row r="307" spans="1:56" ht="27.75" customHeight="1" x14ac:dyDescent="0.3">
      <c r="A307" s="322" t="s">
        <v>192</v>
      </c>
      <c r="B307" s="322"/>
      <c r="C307" s="322"/>
      <c r="D307" s="322"/>
      <c r="E307" s="322"/>
      <c r="F307" s="322"/>
      <c r="G307" s="322"/>
      <c r="H307" s="322"/>
      <c r="I307" s="322"/>
      <c r="J307" s="322"/>
      <c r="K307" s="30"/>
      <c r="L307" s="30"/>
      <c r="M307" s="30"/>
      <c r="N307" s="30"/>
      <c r="O307" s="76"/>
      <c r="P307" s="76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  <c r="AZ307" s="83"/>
      <c r="BA307" s="83"/>
      <c r="BB307" s="83"/>
      <c r="BC307" s="83"/>
      <c r="BD307" s="323"/>
    </row>
    <row r="308" spans="1:56" ht="15.6" customHeight="1" x14ac:dyDescent="0.3">
      <c r="A308" s="322" t="s">
        <v>193</v>
      </c>
      <c r="B308" s="322"/>
      <c r="C308" s="322"/>
      <c r="D308" s="322"/>
      <c r="E308" s="322"/>
      <c r="F308" s="322"/>
      <c r="G308" s="322"/>
      <c r="H308" s="322"/>
      <c r="I308" s="322"/>
      <c r="J308" s="322"/>
      <c r="K308" s="322"/>
      <c r="L308" s="30"/>
      <c r="M308" s="30"/>
      <c r="N308" s="30"/>
      <c r="O308" s="76"/>
      <c r="P308" s="76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323"/>
    </row>
    <row r="309" spans="1:56" ht="16.5" customHeight="1" thickBot="1" x14ac:dyDescent="0.35">
      <c r="A309" s="69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272" t="s">
        <v>31</v>
      </c>
      <c r="N309" s="27"/>
      <c r="O309" s="76"/>
      <c r="P309" s="76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323"/>
    </row>
    <row r="310" spans="1:56" ht="47.4" customHeight="1" x14ac:dyDescent="0.3">
      <c r="A310" s="376" t="s">
        <v>194</v>
      </c>
      <c r="B310" s="379" t="s">
        <v>33</v>
      </c>
      <c r="C310" s="341" t="s">
        <v>195</v>
      </c>
      <c r="D310" s="342"/>
      <c r="E310" s="379" t="s">
        <v>196</v>
      </c>
      <c r="F310" s="341" t="s">
        <v>197</v>
      </c>
      <c r="G310" s="342"/>
      <c r="H310" s="341" t="s">
        <v>198</v>
      </c>
      <c r="I310" s="342"/>
      <c r="J310" s="341" t="s">
        <v>199</v>
      </c>
      <c r="K310" s="342"/>
      <c r="L310" s="341" t="s">
        <v>200</v>
      </c>
      <c r="M310" s="342"/>
      <c r="N310" s="348" t="s">
        <v>201</v>
      </c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372"/>
      <c r="AQ310" s="372"/>
      <c r="AR310" s="372"/>
      <c r="AS310" s="372"/>
      <c r="AT310" s="372"/>
      <c r="AU310" s="372"/>
      <c r="AV310" s="372"/>
      <c r="AW310" s="372"/>
      <c r="AX310" s="372"/>
      <c r="AY310" s="372"/>
      <c r="AZ310" s="358"/>
      <c r="BA310" s="358"/>
      <c r="BB310" s="358"/>
      <c r="BC310" s="358"/>
      <c r="BD310" s="70"/>
    </row>
    <row r="311" spans="1:56" ht="11.4" customHeight="1" thickBot="1" x14ac:dyDescent="0.35">
      <c r="A311" s="377"/>
      <c r="B311" s="380"/>
      <c r="C311" s="357"/>
      <c r="D311" s="369"/>
      <c r="E311" s="380"/>
      <c r="F311" s="357"/>
      <c r="G311" s="369"/>
      <c r="H311" s="357"/>
      <c r="I311" s="369"/>
      <c r="J311" s="357"/>
      <c r="K311" s="369"/>
      <c r="L311" s="359"/>
      <c r="M311" s="370"/>
      <c r="N311" s="349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372"/>
      <c r="AQ311" s="372"/>
      <c r="AR311" s="372"/>
      <c r="AS311" s="372"/>
      <c r="AT311" s="372"/>
      <c r="AU311" s="372"/>
      <c r="AV311" s="372"/>
      <c r="AW311" s="372"/>
      <c r="AX311" s="372"/>
      <c r="AY311" s="372"/>
      <c r="AZ311" s="358"/>
      <c r="BA311" s="358"/>
      <c r="BB311" s="358"/>
      <c r="BC311" s="358"/>
      <c r="BD311" s="350"/>
    </row>
    <row r="312" spans="1:56" ht="37.950000000000003" customHeight="1" thickBot="1" x14ac:dyDescent="0.35">
      <c r="A312" s="378"/>
      <c r="B312" s="381"/>
      <c r="C312" s="359"/>
      <c r="D312" s="370"/>
      <c r="E312" s="381"/>
      <c r="F312" s="359"/>
      <c r="G312" s="370"/>
      <c r="H312" s="359"/>
      <c r="I312" s="370"/>
      <c r="J312" s="359"/>
      <c r="K312" s="370"/>
      <c r="L312" s="73" t="s">
        <v>202</v>
      </c>
      <c r="M312" s="73" t="s">
        <v>203</v>
      </c>
      <c r="N312" s="371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2"/>
      <c r="AL312" s="72"/>
      <c r="AM312" s="72"/>
      <c r="AN312" s="72"/>
      <c r="AO312" s="72"/>
      <c r="AP312" s="372"/>
      <c r="AQ312" s="372"/>
      <c r="AR312" s="372"/>
      <c r="AS312" s="372"/>
      <c r="AT312" s="372"/>
      <c r="AU312" s="372"/>
      <c r="AV312" s="372"/>
      <c r="AW312" s="372"/>
      <c r="AX312" s="372"/>
      <c r="AY312" s="372"/>
      <c r="AZ312" s="382"/>
      <c r="BA312" s="382"/>
      <c r="BB312" s="382"/>
      <c r="BC312" s="382"/>
      <c r="BD312" s="350"/>
    </row>
    <row r="313" spans="1:56" ht="16.2" thickBot="1" x14ac:dyDescent="0.35">
      <c r="A313" s="73">
        <v>1</v>
      </c>
      <c r="B313" s="73">
        <v>2</v>
      </c>
      <c r="C313" s="351">
        <v>3</v>
      </c>
      <c r="D313" s="352"/>
      <c r="E313" s="73">
        <v>4</v>
      </c>
      <c r="F313" s="351">
        <v>5</v>
      </c>
      <c r="G313" s="352"/>
      <c r="H313" s="351">
        <v>6</v>
      </c>
      <c r="I313" s="352"/>
      <c r="J313" s="351">
        <v>7</v>
      </c>
      <c r="K313" s="352"/>
      <c r="L313" s="73">
        <v>8</v>
      </c>
      <c r="M313" s="73">
        <v>9</v>
      </c>
      <c r="N313" s="73">
        <v>10</v>
      </c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358"/>
      <c r="AQ313" s="358"/>
      <c r="AR313" s="358"/>
      <c r="AS313" s="358"/>
      <c r="AT313" s="358"/>
      <c r="AU313" s="358"/>
      <c r="AV313" s="358"/>
      <c r="AW313" s="358"/>
      <c r="AX313" s="358"/>
      <c r="AY313" s="358"/>
      <c r="AZ313" s="358"/>
      <c r="BA313" s="358"/>
      <c r="BB313" s="358"/>
      <c r="BC313" s="358"/>
      <c r="BD313" s="70"/>
    </row>
    <row r="314" spans="1:56" ht="18" customHeight="1" thickBot="1" x14ac:dyDescent="0.35">
      <c r="A314" s="73">
        <v>2000</v>
      </c>
      <c r="B314" s="100" t="s">
        <v>204</v>
      </c>
      <c r="C314" s="273">
        <f>C315+C320+C336+C339+C343+C347</f>
        <v>267895341.92000002</v>
      </c>
      <c r="D314" s="274"/>
      <c r="E314" s="273">
        <f>E315+E320+E336+E339+E343+E347</f>
        <v>246979140.74000001</v>
      </c>
      <c r="F314" s="351"/>
      <c r="G314" s="352"/>
      <c r="H314" s="367"/>
      <c r="I314" s="368"/>
      <c r="J314" s="351"/>
      <c r="K314" s="352"/>
      <c r="L314" s="77"/>
      <c r="M314" s="77"/>
      <c r="N314" s="275">
        <f>E314+H314</f>
        <v>246979140.74000001</v>
      </c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70"/>
    </row>
    <row r="315" spans="1:56" ht="28.2" customHeight="1" thickBot="1" x14ac:dyDescent="0.35">
      <c r="A315" s="73">
        <v>2100</v>
      </c>
      <c r="B315" s="100" t="s">
        <v>205</v>
      </c>
      <c r="C315" s="273">
        <f>C316+C319</f>
        <v>207486756</v>
      </c>
      <c r="D315" s="274"/>
      <c r="E315" s="273">
        <f>E316+E319</f>
        <v>207460982.30000001</v>
      </c>
      <c r="F315" s="351"/>
      <c r="G315" s="352"/>
      <c r="H315" s="367"/>
      <c r="I315" s="368"/>
      <c r="J315" s="351"/>
      <c r="K315" s="352"/>
      <c r="L315" s="77"/>
      <c r="M315" s="77"/>
      <c r="N315" s="275">
        <f t="shared" ref="N315:N369" si="29">E315+H315</f>
        <v>207460982.30000001</v>
      </c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70"/>
    </row>
    <row r="316" spans="1:56" ht="18" customHeight="1" thickBot="1" x14ac:dyDescent="0.35">
      <c r="A316" s="73">
        <v>2110</v>
      </c>
      <c r="B316" s="100" t="s">
        <v>62</v>
      </c>
      <c r="C316" s="273">
        <f>C317+C318</f>
        <v>170868680</v>
      </c>
      <c r="D316" s="274"/>
      <c r="E316" s="273">
        <f>E317+E318</f>
        <v>170858526.02000001</v>
      </c>
      <c r="F316" s="351"/>
      <c r="G316" s="352"/>
      <c r="H316" s="367"/>
      <c r="I316" s="368"/>
      <c r="J316" s="351"/>
      <c r="K316" s="352"/>
      <c r="L316" s="77"/>
      <c r="M316" s="77"/>
      <c r="N316" s="275">
        <f t="shared" si="29"/>
        <v>170858526.02000001</v>
      </c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70"/>
    </row>
    <row r="317" spans="1:56" ht="18" customHeight="1" thickBot="1" x14ac:dyDescent="0.35">
      <c r="A317" s="73">
        <v>2111</v>
      </c>
      <c r="B317" s="100" t="s">
        <v>206</v>
      </c>
      <c r="C317" s="276">
        <v>170868680</v>
      </c>
      <c r="D317" s="277"/>
      <c r="E317" s="276">
        <f>C75</f>
        <v>170858526.02000001</v>
      </c>
      <c r="F317" s="351"/>
      <c r="G317" s="352"/>
      <c r="H317" s="367"/>
      <c r="I317" s="368"/>
      <c r="J317" s="351"/>
      <c r="K317" s="352"/>
      <c r="L317" s="77"/>
      <c r="M317" s="77"/>
      <c r="N317" s="275">
        <f t="shared" si="29"/>
        <v>170858526.02000001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70"/>
    </row>
    <row r="318" spans="1:56" ht="27" customHeight="1" thickBot="1" x14ac:dyDescent="0.35">
      <c r="A318" s="73">
        <v>2112</v>
      </c>
      <c r="B318" s="100" t="s">
        <v>207</v>
      </c>
      <c r="C318" s="278"/>
      <c r="D318" s="279"/>
      <c r="E318" s="278"/>
      <c r="F318" s="351"/>
      <c r="G318" s="352"/>
      <c r="H318" s="367"/>
      <c r="I318" s="368"/>
      <c r="J318" s="351"/>
      <c r="K318" s="352"/>
      <c r="L318" s="77"/>
      <c r="M318" s="77"/>
      <c r="N318" s="275">
        <f t="shared" si="29"/>
        <v>0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70"/>
    </row>
    <row r="319" spans="1:56" ht="18" customHeight="1" thickBot="1" x14ac:dyDescent="0.35">
      <c r="A319" s="73">
        <v>2120</v>
      </c>
      <c r="B319" s="100" t="s">
        <v>63</v>
      </c>
      <c r="C319" s="276">
        <v>36618076</v>
      </c>
      <c r="D319" s="277"/>
      <c r="E319" s="276">
        <f>C76</f>
        <v>36602456.280000001</v>
      </c>
      <c r="F319" s="351"/>
      <c r="G319" s="352"/>
      <c r="H319" s="367"/>
      <c r="I319" s="368"/>
      <c r="J319" s="351"/>
      <c r="K319" s="352"/>
      <c r="L319" s="77"/>
      <c r="M319" s="77"/>
      <c r="N319" s="275">
        <f t="shared" si="29"/>
        <v>36602456.280000001</v>
      </c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70"/>
    </row>
    <row r="320" spans="1:56" ht="18" customHeight="1" thickBot="1" x14ac:dyDescent="0.35">
      <c r="A320" s="73">
        <v>2200</v>
      </c>
      <c r="B320" s="100" t="s">
        <v>208</v>
      </c>
      <c r="C320" s="280">
        <f>C321+C322+C323+C324+C325+C326+C327+C333</f>
        <v>59384017.920000002</v>
      </c>
      <c r="D320" s="281"/>
      <c r="E320" s="280">
        <f>E321+E322+E323+E324+E325+E326+E327+E333</f>
        <v>38541948.599999994</v>
      </c>
      <c r="F320" s="351"/>
      <c r="G320" s="352"/>
      <c r="H320" s="367"/>
      <c r="I320" s="368"/>
      <c r="J320" s="351"/>
      <c r="K320" s="352"/>
      <c r="L320" s="77"/>
      <c r="M320" s="77"/>
      <c r="N320" s="275">
        <f t="shared" si="29"/>
        <v>38541948.599999994</v>
      </c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70"/>
    </row>
    <row r="321" spans="1:56" ht="27" customHeight="1" thickBot="1" x14ac:dyDescent="0.35">
      <c r="A321" s="73">
        <v>2210</v>
      </c>
      <c r="B321" s="100" t="s">
        <v>64</v>
      </c>
      <c r="C321" s="278">
        <v>2107755.98</v>
      </c>
      <c r="D321" s="279"/>
      <c r="E321" s="278">
        <f>C77</f>
        <v>1975392.64</v>
      </c>
      <c r="F321" s="351"/>
      <c r="G321" s="352"/>
      <c r="H321" s="367"/>
      <c r="I321" s="368"/>
      <c r="J321" s="351"/>
      <c r="K321" s="352"/>
      <c r="L321" s="77"/>
      <c r="M321" s="77"/>
      <c r="N321" s="275">
        <f t="shared" si="29"/>
        <v>1975392.64</v>
      </c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70"/>
    </row>
    <row r="322" spans="1:56" ht="27" customHeight="1" thickBot="1" x14ac:dyDescent="0.35">
      <c r="A322" s="73">
        <v>2220</v>
      </c>
      <c r="B322" s="100" t="s">
        <v>65</v>
      </c>
      <c r="C322" s="278">
        <v>20955806.940000001</v>
      </c>
      <c r="D322" s="279"/>
      <c r="E322" s="278">
        <f>C78</f>
        <v>6145972.4000000004</v>
      </c>
      <c r="F322" s="351"/>
      <c r="G322" s="352"/>
      <c r="H322" s="367"/>
      <c r="I322" s="368"/>
      <c r="J322" s="351"/>
      <c r="K322" s="352"/>
      <c r="L322" s="77"/>
      <c r="M322" s="77"/>
      <c r="N322" s="275">
        <f t="shared" si="29"/>
        <v>6145972.4000000004</v>
      </c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70"/>
    </row>
    <row r="323" spans="1:56" ht="18" customHeight="1" thickBot="1" x14ac:dyDescent="0.35">
      <c r="A323" s="73">
        <v>2230</v>
      </c>
      <c r="B323" s="100" t="s">
        <v>66</v>
      </c>
      <c r="C323" s="278">
        <v>3520781</v>
      </c>
      <c r="D323" s="279"/>
      <c r="E323" s="278">
        <f>C79</f>
        <v>3464557.28</v>
      </c>
      <c r="F323" s="351"/>
      <c r="G323" s="352"/>
      <c r="H323" s="367"/>
      <c r="I323" s="368"/>
      <c r="J323" s="351"/>
      <c r="K323" s="352"/>
      <c r="L323" s="77"/>
      <c r="M323" s="77"/>
      <c r="N323" s="275">
        <f t="shared" si="29"/>
        <v>3464557.28</v>
      </c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70"/>
    </row>
    <row r="324" spans="1:56" ht="18" customHeight="1" thickBot="1" x14ac:dyDescent="0.35">
      <c r="A324" s="73">
        <v>2240</v>
      </c>
      <c r="B324" s="100" t="s">
        <v>67</v>
      </c>
      <c r="C324" s="278">
        <v>2789761</v>
      </c>
      <c r="D324" s="279"/>
      <c r="E324" s="278">
        <f>C80</f>
        <v>2639437.62</v>
      </c>
      <c r="F324" s="351"/>
      <c r="G324" s="352"/>
      <c r="H324" s="367"/>
      <c r="I324" s="368"/>
      <c r="J324" s="351"/>
      <c r="K324" s="352"/>
      <c r="L324" s="77"/>
      <c r="M324" s="77"/>
      <c r="N324" s="275">
        <f t="shared" si="29"/>
        <v>2639437.62</v>
      </c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70"/>
    </row>
    <row r="325" spans="1:56" ht="18" customHeight="1" thickBot="1" x14ac:dyDescent="0.35">
      <c r="A325" s="73">
        <v>2250</v>
      </c>
      <c r="B325" s="100" t="s">
        <v>68</v>
      </c>
      <c r="C325" s="278">
        <v>176572</v>
      </c>
      <c r="D325" s="279"/>
      <c r="E325" s="278">
        <f>C81</f>
        <v>56414.16</v>
      </c>
      <c r="F325" s="351"/>
      <c r="G325" s="352"/>
      <c r="H325" s="367"/>
      <c r="I325" s="368"/>
      <c r="J325" s="351"/>
      <c r="K325" s="352"/>
      <c r="L325" s="77"/>
      <c r="M325" s="77"/>
      <c r="N325" s="275">
        <f t="shared" si="29"/>
        <v>56414.16</v>
      </c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70"/>
    </row>
    <row r="326" spans="1:56" ht="29.4" customHeight="1" thickBot="1" x14ac:dyDescent="0.35">
      <c r="A326" s="73">
        <v>2260</v>
      </c>
      <c r="B326" s="100" t="s">
        <v>209</v>
      </c>
      <c r="C326" s="282"/>
      <c r="D326" s="283"/>
      <c r="E326" s="282"/>
      <c r="F326" s="351"/>
      <c r="G326" s="352"/>
      <c r="H326" s="367"/>
      <c r="I326" s="368"/>
      <c r="J326" s="351"/>
      <c r="K326" s="352"/>
      <c r="L326" s="77"/>
      <c r="M326" s="77"/>
      <c r="N326" s="275">
        <f t="shared" si="29"/>
        <v>0</v>
      </c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70"/>
    </row>
    <row r="327" spans="1:56" ht="29.4" customHeight="1" thickBot="1" x14ac:dyDescent="0.35">
      <c r="A327" s="73">
        <v>2270</v>
      </c>
      <c r="B327" s="100" t="s">
        <v>69</v>
      </c>
      <c r="C327" s="284">
        <f>C328+C329+C330+C331+C332</f>
        <v>29814941</v>
      </c>
      <c r="D327" s="285"/>
      <c r="E327" s="284">
        <f>E328+E329+E330+E331+E332</f>
        <v>24251017.559999999</v>
      </c>
      <c r="F327" s="351"/>
      <c r="G327" s="352"/>
      <c r="H327" s="367"/>
      <c r="I327" s="368"/>
      <c r="J327" s="351"/>
      <c r="K327" s="352"/>
      <c r="L327" s="77"/>
      <c r="M327" s="77"/>
      <c r="N327" s="275">
        <f t="shared" si="29"/>
        <v>24251017.559999999</v>
      </c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70"/>
    </row>
    <row r="328" spans="1:56" ht="18" customHeight="1" thickBot="1" x14ac:dyDescent="0.35">
      <c r="A328" s="73">
        <v>2271</v>
      </c>
      <c r="B328" s="100" t="s">
        <v>70</v>
      </c>
      <c r="C328" s="278">
        <v>17977447</v>
      </c>
      <c r="D328" s="279"/>
      <c r="E328" s="278">
        <f>C83</f>
        <v>14512839.210000001</v>
      </c>
      <c r="F328" s="351"/>
      <c r="G328" s="352"/>
      <c r="H328" s="367"/>
      <c r="I328" s="368"/>
      <c r="J328" s="351"/>
      <c r="K328" s="352"/>
      <c r="L328" s="77"/>
      <c r="M328" s="77"/>
      <c r="N328" s="275">
        <f t="shared" si="29"/>
        <v>14512839.210000001</v>
      </c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70"/>
    </row>
    <row r="329" spans="1:56" ht="25.95" customHeight="1" thickBot="1" x14ac:dyDescent="0.35">
      <c r="A329" s="73">
        <v>2272</v>
      </c>
      <c r="B329" s="100" t="s">
        <v>71</v>
      </c>
      <c r="C329" s="278">
        <v>2384930</v>
      </c>
      <c r="D329" s="279"/>
      <c r="E329" s="278">
        <f>C84</f>
        <v>1756635.45</v>
      </c>
      <c r="F329" s="351"/>
      <c r="G329" s="352"/>
      <c r="H329" s="367"/>
      <c r="I329" s="368"/>
      <c r="J329" s="351"/>
      <c r="K329" s="352"/>
      <c r="L329" s="77"/>
      <c r="M329" s="77"/>
      <c r="N329" s="275">
        <f t="shared" si="29"/>
        <v>1756635.45</v>
      </c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70"/>
    </row>
    <row r="330" spans="1:56" ht="18" customHeight="1" thickBot="1" x14ac:dyDescent="0.35">
      <c r="A330" s="73">
        <v>2273</v>
      </c>
      <c r="B330" s="100" t="s">
        <v>72</v>
      </c>
      <c r="C330" s="278">
        <v>8975000</v>
      </c>
      <c r="D330" s="279"/>
      <c r="E330" s="278">
        <f>C85</f>
        <v>7585279.6600000001</v>
      </c>
      <c r="F330" s="351"/>
      <c r="G330" s="352"/>
      <c r="H330" s="367"/>
      <c r="I330" s="368"/>
      <c r="J330" s="351"/>
      <c r="K330" s="352"/>
      <c r="L330" s="77"/>
      <c r="M330" s="77"/>
      <c r="N330" s="275">
        <f t="shared" si="29"/>
        <v>7585279.6600000001</v>
      </c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70"/>
    </row>
    <row r="331" spans="1:56" ht="18" customHeight="1" thickBot="1" x14ac:dyDescent="0.35">
      <c r="A331" s="73">
        <v>2274</v>
      </c>
      <c r="B331" s="100" t="s">
        <v>73</v>
      </c>
      <c r="C331" s="278">
        <v>0</v>
      </c>
      <c r="D331" s="279"/>
      <c r="E331" s="278">
        <f>C86</f>
        <v>0</v>
      </c>
      <c r="F331" s="351"/>
      <c r="G331" s="352"/>
      <c r="H331" s="367"/>
      <c r="I331" s="368"/>
      <c r="J331" s="351"/>
      <c r="K331" s="352"/>
      <c r="L331" s="77"/>
      <c r="M331" s="77"/>
      <c r="N331" s="275">
        <f t="shared" si="29"/>
        <v>0</v>
      </c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70"/>
    </row>
    <row r="332" spans="1:56" ht="18" customHeight="1" thickBot="1" x14ac:dyDescent="0.35">
      <c r="A332" s="73">
        <v>2275</v>
      </c>
      <c r="B332" s="100" t="s">
        <v>210</v>
      </c>
      <c r="C332" s="278">
        <v>477564</v>
      </c>
      <c r="D332" s="279"/>
      <c r="E332" s="278">
        <f>C87</f>
        <v>396263.24</v>
      </c>
      <c r="F332" s="351"/>
      <c r="G332" s="352"/>
      <c r="H332" s="367"/>
      <c r="I332" s="368"/>
      <c r="J332" s="351"/>
      <c r="K332" s="352"/>
      <c r="L332" s="77"/>
      <c r="M332" s="77"/>
      <c r="N332" s="275">
        <f t="shared" si="29"/>
        <v>396263.24</v>
      </c>
      <c r="O332" s="28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70"/>
    </row>
    <row r="333" spans="1:56" ht="30.6" customHeight="1" thickBot="1" x14ac:dyDescent="0.35">
      <c r="A333" s="73">
        <v>2280</v>
      </c>
      <c r="B333" s="100" t="s">
        <v>211</v>
      </c>
      <c r="C333" s="280">
        <f>C334+C335</f>
        <v>18400</v>
      </c>
      <c r="D333" s="281"/>
      <c r="E333" s="280">
        <f>E334+E335</f>
        <v>9156.94</v>
      </c>
      <c r="F333" s="351"/>
      <c r="G333" s="352"/>
      <c r="H333" s="367"/>
      <c r="I333" s="368"/>
      <c r="J333" s="351"/>
      <c r="K333" s="352"/>
      <c r="L333" s="77"/>
      <c r="M333" s="77"/>
      <c r="N333" s="275">
        <f t="shared" si="29"/>
        <v>9156.94</v>
      </c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70"/>
    </row>
    <row r="334" spans="1:56" ht="43.5" customHeight="1" thickBot="1" x14ac:dyDescent="0.35">
      <c r="A334" s="73">
        <v>2281</v>
      </c>
      <c r="B334" s="100" t="s">
        <v>212</v>
      </c>
      <c r="C334" s="278"/>
      <c r="D334" s="279"/>
      <c r="E334" s="278"/>
      <c r="F334" s="351"/>
      <c r="G334" s="352"/>
      <c r="H334" s="367"/>
      <c r="I334" s="368"/>
      <c r="J334" s="351"/>
      <c r="K334" s="352"/>
      <c r="L334" s="77"/>
      <c r="M334" s="77"/>
      <c r="N334" s="275">
        <f t="shared" si="29"/>
        <v>0</v>
      </c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70"/>
    </row>
    <row r="335" spans="1:56" ht="39" customHeight="1" thickBot="1" x14ac:dyDescent="0.35">
      <c r="A335" s="73">
        <v>2282</v>
      </c>
      <c r="B335" s="100" t="s">
        <v>75</v>
      </c>
      <c r="C335" s="278">
        <v>18400</v>
      </c>
      <c r="D335" s="279"/>
      <c r="E335" s="278">
        <f>C88</f>
        <v>9156.94</v>
      </c>
      <c r="F335" s="351"/>
      <c r="G335" s="352"/>
      <c r="H335" s="367"/>
      <c r="I335" s="368"/>
      <c r="J335" s="351"/>
      <c r="K335" s="352"/>
      <c r="L335" s="77"/>
      <c r="M335" s="77"/>
      <c r="N335" s="275">
        <f t="shared" si="29"/>
        <v>9156.94</v>
      </c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70"/>
    </row>
    <row r="336" spans="1:56" ht="18" customHeight="1" thickBot="1" x14ac:dyDescent="0.35">
      <c r="A336" s="73">
        <v>2400</v>
      </c>
      <c r="B336" s="100" t="s">
        <v>213</v>
      </c>
      <c r="C336" s="278">
        <f>C337+C338</f>
        <v>0</v>
      </c>
      <c r="D336" s="279"/>
      <c r="E336" s="278">
        <f>E337+E338</f>
        <v>0</v>
      </c>
      <c r="F336" s="351"/>
      <c r="G336" s="352"/>
      <c r="H336" s="367"/>
      <c r="I336" s="368"/>
      <c r="J336" s="351"/>
      <c r="K336" s="352"/>
      <c r="L336" s="77"/>
      <c r="M336" s="77"/>
      <c r="N336" s="275">
        <f t="shared" si="29"/>
        <v>0</v>
      </c>
      <c r="O336" s="30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70"/>
    </row>
    <row r="337" spans="1:56" ht="28.95" customHeight="1" thickBot="1" x14ac:dyDescent="0.35">
      <c r="A337" s="73">
        <v>2410</v>
      </c>
      <c r="B337" s="100" t="s">
        <v>214</v>
      </c>
      <c r="C337" s="278"/>
      <c r="D337" s="279"/>
      <c r="E337" s="278"/>
      <c r="F337" s="351"/>
      <c r="G337" s="352"/>
      <c r="H337" s="367"/>
      <c r="I337" s="368"/>
      <c r="J337" s="351"/>
      <c r="K337" s="352"/>
      <c r="L337" s="77"/>
      <c r="M337" s="77"/>
      <c r="N337" s="275">
        <f t="shared" si="29"/>
        <v>0</v>
      </c>
      <c r="O337" s="70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70"/>
    </row>
    <row r="338" spans="1:56" ht="22.2" customHeight="1" thickBot="1" x14ac:dyDescent="0.35">
      <c r="A338" s="73">
        <v>2420</v>
      </c>
      <c r="B338" s="100" t="s">
        <v>215</v>
      </c>
      <c r="C338" s="278"/>
      <c r="D338" s="279"/>
      <c r="E338" s="278"/>
      <c r="F338" s="351"/>
      <c r="G338" s="352"/>
      <c r="H338" s="367"/>
      <c r="I338" s="368"/>
      <c r="J338" s="351"/>
      <c r="K338" s="352"/>
      <c r="L338" s="77"/>
      <c r="M338" s="77"/>
      <c r="N338" s="275">
        <f t="shared" si="29"/>
        <v>0</v>
      </c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70"/>
    </row>
    <row r="339" spans="1:56" ht="18" customHeight="1" thickBot="1" x14ac:dyDescent="0.35">
      <c r="A339" s="73">
        <v>2600</v>
      </c>
      <c r="B339" s="100" t="s">
        <v>216</v>
      </c>
      <c r="C339" s="280">
        <f>C340+C341+C342</f>
        <v>0</v>
      </c>
      <c r="D339" s="281"/>
      <c r="E339" s="280">
        <f>E340+E341+E342</f>
        <v>0</v>
      </c>
      <c r="F339" s="351"/>
      <c r="G339" s="352"/>
      <c r="H339" s="367"/>
      <c r="I339" s="368"/>
      <c r="J339" s="351"/>
      <c r="K339" s="352"/>
      <c r="L339" s="77"/>
      <c r="M339" s="77"/>
      <c r="N339" s="275">
        <f t="shared" si="29"/>
        <v>0</v>
      </c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70"/>
    </row>
    <row r="340" spans="1:56" ht="31.2" customHeight="1" thickBot="1" x14ac:dyDescent="0.35">
      <c r="A340" s="73">
        <v>2610</v>
      </c>
      <c r="B340" s="100" t="s">
        <v>217</v>
      </c>
      <c r="C340" s="278"/>
      <c r="D340" s="279"/>
      <c r="E340" s="278"/>
      <c r="F340" s="351"/>
      <c r="G340" s="352"/>
      <c r="H340" s="367"/>
      <c r="I340" s="368"/>
      <c r="J340" s="351"/>
      <c r="K340" s="352"/>
      <c r="L340" s="77"/>
      <c r="M340" s="77"/>
      <c r="N340" s="275">
        <f t="shared" si="29"/>
        <v>0</v>
      </c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70"/>
    </row>
    <row r="341" spans="1:56" ht="27" customHeight="1" thickBot="1" x14ac:dyDescent="0.35">
      <c r="A341" s="73">
        <v>2620</v>
      </c>
      <c r="B341" s="100" t="s">
        <v>218</v>
      </c>
      <c r="C341" s="278"/>
      <c r="D341" s="279"/>
      <c r="E341" s="278"/>
      <c r="F341" s="351"/>
      <c r="G341" s="352"/>
      <c r="H341" s="367"/>
      <c r="I341" s="368"/>
      <c r="J341" s="351"/>
      <c r="K341" s="352"/>
      <c r="L341" s="77"/>
      <c r="M341" s="77"/>
      <c r="N341" s="275">
        <f t="shared" si="29"/>
        <v>0</v>
      </c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70"/>
    </row>
    <row r="342" spans="1:56" ht="27" customHeight="1" thickBot="1" x14ac:dyDescent="0.35">
      <c r="A342" s="73">
        <v>2630</v>
      </c>
      <c r="B342" s="100" t="s">
        <v>219</v>
      </c>
      <c r="C342" s="278"/>
      <c r="D342" s="279"/>
      <c r="E342" s="278"/>
      <c r="F342" s="351"/>
      <c r="G342" s="352"/>
      <c r="H342" s="367"/>
      <c r="I342" s="368"/>
      <c r="J342" s="351"/>
      <c r="K342" s="352"/>
      <c r="L342" s="77"/>
      <c r="M342" s="77"/>
      <c r="N342" s="275">
        <f t="shared" si="29"/>
        <v>0</v>
      </c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70"/>
    </row>
    <row r="343" spans="1:56" ht="18" customHeight="1" thickBot="1" x14ac:dyDescent="0.35">
      <c r="A343" s="73">
        <v>2700</v>
      </c>
      <c r="B343" s="100" t="s">
        <v>76</v>
      </c>
      <c r="C343" s="280">
        <f>C344+C345+C346</f>
        <v>1024568</v>
      </c>
      <c r="D343" s="281"/>
      <c r="E343" s="280">
        <f>E344+E345+E346</f>
        <v>976209.84</v>
      </c>
      <c r="F343" s="351"/>
      <c r="G343" s="352"/>
      <c r="H343" s="367"/>
      <c r="I343" s="368"/>
      <c r="J343" s="351"/>
      <c r="K343" s="352"/>
      <c r="L343" s="77"/>
      <c r="M343" s="77"/>
      <c r="N343" s="275">
        <f t="shared" si="29"/>
        <v>976209.84</v>
      </c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70"/>
    </row>
    <row r="344" spans="1:56" ht="18" customHeight="1" thickBot="1" x14ac:dyDescent="0.35">
      <c r="A344" s="73">
        <v>2710</v>
      </c>
      <c r="B344" s="100" t="s">
        <v>77</v>
      </c>
      <c r="C344" s="278">
        <v>1024568</v>
      </c>
      <c r="D344" s="279"/>
      <c r="E344" s="278">
        <f>C90</f>
        <v>976209.84</v>
      </c>
      <c r="F344" s="351"/>
      <c r="G344" s="352"/>
      <c r="H344" s="367"/>
      <c r="I344" s="368"/>
      <c r="J344" s="351"/>
      <c r="K344" s="352"/>
      <c r="L344" s="77"/>
      <c r="M344" s="77"/>
      <c r="N344" s="275">
        <f t="shared" si="29"/>
        <v>976209.84</v>
      </c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70"/>
    </row>
    <row r="345" spans="1:56" ht="18" customHeight="1" thickBot="1" x14ac:dyDescent="0.35">
      <c r="A345" s="73">
        <v>2720</v>
      </c>
      <c r="B345" s="100" t="s">
        <v>220</v>
      </c>
      <c r="C345" s="278"/>
      <c r="D345" s="279"/>
      <c r="E345" s="278"/>
      <c r="F345" s="351"/>
      <c r="G345" s="352"/>
      <c r="H345" s="367"/>
      <c r="I345" s="368"/>
      <c r="J345" s="351"/>
      <c r="K345" s="352"/>
      <c r="L345" s="77"/>
      <c r="M345" s="77"/>
      <c r="N345" s="275">
        <f t="shared" si="29"/>
        <v>0</v>
      </c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70"/>
    </row>
    <row r="346" spans="1:56" ht="18" customHeight="1" thickBot="1" x14ac:dyDescent="0.35">
      <c r="A346" s="73">
        <v>2730</v>
      </c>
      <c r="B346" s="100" t="s">
        <v>221</v>
      </c>
      <c r="C346" s="278"/>
      <c r="D346" s="279"/>
      <c r="E346" s="278"/>
      <c r="F346" s="351"/>
      <c r="G346" s="352"/>
      <c r="H346" s="367"/>
      <c r="I346" s="368"/>
      <c r="J346" s="351"/>
      <c r="K346" s="352"/>
      <c r="L346" s="77"/>
      <c r="M346" s="77"/>
      <c r="N346" s="275">
        <f t="shared" si="29"/>
        <v>0</v>
      </c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70"/>
    </row>
    <row r="347" spans="1:56" ht="18" customHeight="1" thickBot="1" x14ac:dyDescent="0.35">
      <c r="A347" s="73">
        <v>2800</v>
      </c>
      <c r="B347" s="100" t="s">
        <v>222</v>
      </c>
      <c r="C347" s="278"/>
      <c r="D347" s="279"/>
      <c r="E347" s="278"/>
      <c r="F347" s="351"/>
      <c r="G347" s="352"/>
      <c r="H347" s="367"/>
      <c r="I347" s="368"/>
      <c r="J347" s="351"/>
      <c r="K347" s="352"/>
      <c r="L347" s="77"/>
      <c r="M347" s="77"/>
      <c r="N347" s="275">
        <f t="shared" si="29"/>
        <v>0</v>
      </c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70"/>
    </row>
    <row r="348" spans="1:56" ht="18" customHeight="1" thickBot="1" x14ac:dyDescent="0.35">
      <c r="A348" s="73">
        <v>9000</v>
      </c>
      <c r="B348" s="100" t="s">
        <v>223</v>
      </c>
      <c r="C348" s="278"/>
      <c r="D348" s="279"/>
      <c r="E348" s="278"/>
      <c r="F348" s="351"/>
      <c r="G348" s="352"/>
      <c r="H348" s="367"/>
      <c r="I348" s="368"/>
      <c r="J348" s="351"/>
      <c r="K348" s="352"/>
      <c r="L348" s="77"/>
      <c r="M348" s="77"/>
      <c r="N348" s="275">
        <f t="shared" si="29"/>
        <v>0</v>
      </c>
      <c r="O348" s="76"/>
      <c r="P348" s="83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70"/>
    </row>
    <row r="349" spans="1:56" ht="18" customHeight="1" thickBot="1" x14ac:dyDescent="0.35">
      <c r="A349" s="73">
        <v>3000</v>
      </c>
      <c r="B349" s="100" t="s">
        <v>224</v>
      </c>
      <c r="C349" s="280">
        <f>C350+C364</f>
        <v>10113006</v>
      </c>
      <c r="D349" s="281"/>
      <c r="E349" s="280">
        <f>E350+E364</f>
        <v>10010742.779999999</v>
      </c>
      <c r="F349" s="351"/>
      <c r="G349" s="352"/>
      <c r="H349" s="367"/>
      <c r="I349" s="368"/>
      <c r="J349" s="351"/>
      <c r="K349" s="352"/>
      <c r="L349" s="77"/>
      <c r="M349" s="77"/>
      <c r="N349" s="275">
        <f t="shared" si="29"/>
        <v>10010742.779999999</v>
      </c>
      <c r="O349" s="76"/>
      <c r="P349" s="70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70"/>
    </row>
    <row r="350" spans="1:56" ht="18" customHeight="1" thickBot="1" x14ac:dyDescent="0.35">
      <c r="A350" s="73">
        <v>3100</v>
      </c>
      <c r="B350" s="100" t="s">
        <v>225</v>
      </c>
      <c r="C350" s="280">
        <f>C351+C352+C355+C362+C363</f>
        <v>10113006</v>
      </c>
      <c r="D350" s="281"/>
      <c r="E350" s="280">
        <f>E351+E352+E355+E362+E363</f>
        <v>10010742.779999999</v>
      </c>
      <c r="F350" s="351"/>
      <c r="G350" s="352"/>
      <c r="H350" s="367"/>
      <c r="I350" s="368"/>
      <c r="J350" s="351"/>
      <c r="K350" s="352"/>
      <c r="L350" s="77"/>
      <c r="M350" s="77"/>
      <c r="N350" s="275">
        <f t="shared" si="29"/>
        <v>10010742.779999999</v>
      </c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70"/>
    </row>
    <row r="351" spans="1:56" ht="29.4" customHeight="1" thickBot="1" x14ac:dyDescent="0.35">
      <c r="A351" s="73">
        <v>3110</v>
      </c>
      <c r="B351" s="100" t="s">
        <v>79</v>
      </c>
      <c r="C351" s="278">
        <v>10113006</v>
      </c>
      <c r="D351" s="279"/>
      <c r="E351" s="278">
        <f>D92</f>
        <v>10010742.779999999</v>
      </c>
      <c r="F351" s="351"/>
      <c r="G351" s="352"/>
      <c r="H351" s="367"/>
      <c r="I351" s="368"/>
      <c r="J351" s="351"/>
      <c r="K351" s="352"/>
      <c r="L351" s="77"/>
      <c r="M351" s="77"/>
      <c r="N351" s="275">
        <f t="shared" si="29"/>
        <v>10010742.779999999</v>
      </c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70"/>
    </row>
    <row r="352" spans="1:56" ht="24.75" customHeight="1" thickBot="1" x14ac:dyDescent="0.35">
      <c r="A352" s="73">
        <v>3120</v>
      </c>
      <c r="B352" s="100" t="s">
        <v>226</v>
      </c>
      <c r="C352" s="280">
        <f>C353+C354</f>
        <v>0</v>
      </c>
      <c r="D352" s="281"/>
      <c r="E352" s="280">
        <f>E353+E354</f>
        <v>0</v>
      </c>
      <c r="F352" s="351"/>
      <c r="G352" s="352"/>
      <c r="H352" s="367"/>
      <c r="I352" s="368"/>
      <c r="J352" s="351"/>
      <c r="K352" s="352"/>
      <c r="L352" s="77"/>
      <c r="M352" s="77"/>
      <c r="N352" s="275">
        <f t="shared" si="29"/>
        <v>0</v>
      </c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70"/>
    </row>
    <row r="353" spans="1:56" ht="30.75" customHeight="1" thickBot="1" x14ac:dyDescent="0.35">
      <c r="A353" s="73">
        <v>3121</v>
      </c>
      <c r="B353" s="100" t="s">
        <v>227</v>
      </c>
      <c r="C353" s="278"/>
      <c r="D353" s="279"/>
      <c r="E353" s="278"/>
      <c r="F353" s="351"/>
      <c r="G353" s="352"/>
      <c r="H353" s="367"/>
      <c r="I353" s="368"/>
      <c r="J353" s="351"/>
      <c r="K353" s="352"/>
      <c r="L353" s="77"/>
      <c r="M353" s="77"/>
      <c r="N353" s="275">
        <f t="shared" si="29"/>
        <v>0</v>
      </c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70"/>
    </row>
    <row r="354" spans="1:56" ht="30" customHeight="1" thickBot="1" x14ac:dyDescent="0.35">
      <c r="A354" s="73">
        <v>3122</v>
      </c>
      <c r="B354" s="100" t="s">
        <v>228</v>
      </c>
      <c r="C354" s="278"/>
      <c r="D354" s="279"/>
      <c r="E354" s="278"/>
      <c r="F354" s="351"/>
      <c r="G354" s="352"/>
      <c r="H354" s="367"/>
      <c r="I354" s="368"/>
      <c r="J354" s="351"/>
      <c r="K354" s="352"/>
      <c r="L354" s="77"/>
      <c r="M354" s="77"/>
      <c r="N354" s="275">
        <f t="shared" si="29"/>
        <v>0</v>
      </c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70"/>
    </row>
    <row r="355" spans="1:56" ht="18" customHeight="1" thickBot="1" x14ac:dyDescent="0.35">
      <c r="A355" s="73">
        <v>3130</v>
      </c>
      <c r="B355" s="100" t="s">
        <v>80</v>
      </c>
      <c r="C355" s="280">
        <f>C356+C357</f>
        <v>0</v>
      </c>
      <c r="D355" s="281"/>
      <c r="E355" s="280">
        <f>E356+E357</f>
        <v>0</v>
      </c>
      <c r="F355" s="351"/>
      <c r="G355" s="352"/>
      <c r="H355" s="367"/>
      <c r="I355" s="368"/>
      <c r="J355" s="351"/>
      <c r="K355" s="352"/>
      <c r="L355" s="77"/>
      <c r="M355" s="77"/>
      <c r="N355" s="275">
        <f t="shared" si="29"/>
        <v>0</v>
      </c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70"/>
    </row>
    <row r="356" spans="1:56" ht="27.6" customHeight="1" thickBot="1" x14ac:dyDescent="0.35">
      <c r="A356" s="73">
        <v>3131</v>
      </c>
      <c r="B356" s="100" t="s">
        <v>229</v>
      </c>
      <c r="C356" s="278"/>
      <c r="D356" s="279"/>
      <c r="E356" s="278"/>
      <c r="F356" s="351"/>
      <c r="G356" s="352"/>
      <c r="H356" s="367"/>
      <c r="I356" s="368"/>
      <c r="J356" s="351"/>
      <c r="K356" s="352"/>
      <c r="L356" s="77"/>
      <c r="M356" s="77"/>
      <c r="N356" s="275">
        <f t="shared" si="29"/>
        <v>0</v>
      </c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70"/>
    </row>
    <row r="357" spans="1:56" ht="18" customHeight="1" thickBot="1" x14ac:dyDescent="0.35">
      <c r="A357" s="73">
        <v>3132</v>
      </c>
      <c r="B357" s="100" t="s">
        <v>81</v>
      </c>
      <c r="C357" s="278"/>
      <c r="D357" s="279"/>
      <c r="E357" s="278"/>
      <c r="F357" s="351"/>
      <c r="G357" s="352"/>
      <c r="H357" s="367"/>
      <c r="I357" s="368"/>
      <c r="J357" s="351"/>
      <c r="K357" s="352"/>
      <c r="L357" s="77"/>
      <c r="M357" s="77"/>
      <c r="N357" s="275">
        <f t="shared" si="29"/>
        <v>0</v>
      </c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70"/>
    </row>
    <row r="358" spans="1:56" ht="18" customHeight="1" thickBot="1" x14ac:dyDescent="0.35">
      <c r="A358" s="73">
        <v>3140</v>
      </c>
      <c r="B358" s="100" t="s">
        <v>230</v>
      </c>
      <c r="C358" s="280">
        <f>C359+C360+C361</f>
        <v>0</v>
      </c>
      <c r="D358" s="281"/>
      <c r="E358" s="280">
        <f>E359+E360+E361</f>
        <v>0</v>
      </c>
      <c r="F358" s="351"/>
      <c r="G358" s="352"/>
      <c r="H358" s="367"/>
      <c r="I358" s="368"/>
      <c r="J358" s="351"/>
      <c r="K358" s="352"/>
      <c r="L358" s="77"/>
      <c r="M358" s="77"/>
      <c r="N358" s="275">
        <f t="shared" si="29"/>
        <v>0</v>
      </c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70"/>
    </row>
    <row r="359" spans="1:56" ht="30" customHeight="1" thickBot="1" x14ac:dyDescent="0.35">
      <c r="A359" s="73">
        <v>3141</v>
      </c>
      <c r="B359" s="100" t="s">
        <v>231</v>
      </c>
      <c r="C359" s="278"/>
      <c r="D359" s="279"/>
      <c r="E359" s="278"/>
      <c r="F359" s="351"/>
      <c r="G359" s="352"/>
      <c r="H359" s="367"/>
      <c r="I359" s="368"/>
      <c r="J359" s="351"/>
      <c r="K359" s="352"/>
      <c r="L359" s="77"/>
      <c r="M359" s="77"/>
      <c r="N359" s="275">
        <f t="shared" si="29"/>
        <v>0</v>
      </c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70"/>
    </row>
    <row r="360" spans="1:56" ht="30" customHeight="1" thickBot="1" x14ac:dyDescent="0.35">
      <c r="A360" s="73">
        <v>3142</v>
      </c>
      <c r="B360" s="100" t="s">
        <v>232</v>
      </c>
      <c r="C360" s="278"/>
      <c r="D360" s="279"/>
      <c r="E360" s="278"/>
      <c r="F360" s="351"/>
      <c r="G360" s="352"/>
      <c r="H360" s="367"/>
      <c r="I360" s="368"/>
      <c r="J360" s="351"/>
      <c r="K360" s="352"/>
      <c r="L360" s="77"/>
      <c r="M360" s="77"/>
      <c r="N360" s="275">
        <f t="shared" si="29"/>
        <v>0</v>
      </c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70"/>
    </row>
    <row r="361" spans="1:56" ht="31.2" customHeight="1" thickBot="1" x14ac:dyDescent="0.35">
      <c r="A361" s="73">
        <v>3143</v>
      </c>
      <c r="B361" s="100" t="s">
        <v>233</v>
      </c>
      <c r="C361" s="278"/>
      <c r="D361" s="279"/>
      <c r="E361" s="278"/>
      <c r="F361" s="351"/>
      <c r="G361" s="352"/>
      <c r="H361" s="367"/>
      <c r="I361" s="368"/>
      <c r="J361" s="351"/>
      <c r="K361" s="352"/>
      <c r="L361" s="77"/>
      <c r="M361" s="77"/>
      <c r="N361" s="275">
        <f t="shared" si="29"/>
        <v>0</v>
      </c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70"/>
    </row>
    <row r="362" spans="1:56" ht="18" customHeight="1" thickBot="1" x14ac:dyDescent="0.35">
      <c r="A362" s="73">
        <v>3150</v>
      </c>
      <c r="B362" s="100" t="s">
        <v>234</v>
      </c>
      <c r="C362" s="278"/>
      <c r="D362" s="279"/>
      <c r="E362" s="278"/>
      <c r="F362" s="351"/>
      <c r="G362" s="352"/>
      <c r="H362" s="367"/>
      <c r="I362" s="368"/>
      <c r="J362" s="351"/>
      <c r="K362" s="352"/>
      <c r="L362" s="77"/>
      <c r="M362" s="77"/>
      <c r="N362" s="275">
        <f t="shared" si="29"/>
        <v>0</v>
      </c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70"/>
    </row>
    <row r="363" spans="1:56" ht="28.5" customHeight="1" thickBot="1" x14ac:dyDescent="0.35">
      <c r="A363" s="73">
        <v>3160</v>
      </c>
      <c r="B363" s="100" t="s">
        <v>235</v>
      </c>
      <c r="C363" s="278"/>
      <c r="D363" s="279"/>
      <c r="E363" s="278"/>
      <c r="F363" s="351"/>
      <c r="G363" s="352"/>
      <c r="H363" s="367"/>
      <c r="I363" s="368"/>
      <c r="J363" s="351"/>
      <c r="K363" s="352"/>
      <c r="L363" s="77"/>
      <c r="M363" s="77"/>
      <c r="N363" s="275">
        <f t="shared" si="29"/>
        <v>0</v>
      </c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70"/>
    </row>
    <row r="364" spans="1:56" ht="18" customHeight="1" thickBot="1" x14ac:dyDescent="0.35">
      <c r="A364" s="73">
        <v>3200</v>
      </c>
      <c r="B364" s="100" t="s">
        <v>236</v>
      </c>
      <c r="C364" s="280">
        <f>C365+C366+C367+C368</f>
        <v>0</v>
      </c>
      <c r="D364" s="281"/>
      <c r="E364" s="280">
        <f>E365+E366+E367+E368</f>
        <v>0</v>
      </c>
      <c r="F364" s="351"/>
      <c r="G364" s="352"/>
      <c r="H364" s="367"/>
      <c r="I364" s="368"/>
      <c r="J364" s="351"/>
      <c r="K364" s="352"/>
      <c r="L364" s="77"/>
      <c r="M364" s="77"/>
      <c r="N364" s="275">
        <f t="shared" si="29"/>
        <v>0</v>
      </c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70"/>
    </row>
    <row r="365" spans="1:56" ht="30" customHeight="1" thickBot="1" x14ac:dyDescent="0.35">
      <c r="A365" s="73">
        <v>3210</v>
      </c>
      <c r="B365" s="100" t="s">
        <v>237</v>
      </c>
      <c r="C365" s="278"/>
      <c r="D365" s="279"/>
      <c r="E365" s="278"/>
      <c r="F365" s="351"/>
      <c r="G365" s="352"/>
      <c r="H365" s="367"/>
      <c r="I365" s="368"/>
      <c r="J365" s="351"/>
      <c r="K365" s="352"/>
      <c r="L365" s="77"/>
      <c r="M365" s="77"/>
      <c r="N365" s="275">
        <f t="shared" si="29"/>
        <v>0</v>
      </c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70"/>
    </row>
    <row r="366" spans="1:56" ht="29.4" customHeight="1" thickBot="1" x14ac:dyDescent="0.35">
      <c r="A366" s="73">
        <v>3220</v>
      </c>
      <c r="B366" s="100" t="s">
        <v>238</v>
      </c>
      <c r="C366" s="278"/>
      <c r="D366" s="279"/>
      <c r="E366" s="278"/>
      <c r="F366" s="351"/>
      <c r="G366" s="352"/>
      <c r="H366" s="367"/>
      <c r="I366" s="368"/>
      <c r="J366" s="351"/>
      <c r="K366" s="352"/>
      <c r="L366" s="77"/>
      <c r="M366" s="77"/>
      <c r="N366" s="275">
        <f t="shared" si="29"/>
        <v>0</v>
      </c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70"/>
    </row>
    <row r="367" spans="1:56" ht="30" customHeight="1" thickBot="1" x14ac:dyDescent="0.35">
      <c r="A367" s="73">
        <v>3230</v>
      </c>
      <c r="B367" s="100" t="s">
        <v>239</v>
      </c>
      <c r="C367" s="278"/>
      <c r="D367" s="279"/>
      <c r="E367" s="278"/>
      <c r="F367" s="351"/>
      <c r="G367" s="352"/>
      <c r="H367" s="367"/>
      <c r="I367" s="368"/>
      <c r="J367" s="351"/>
      <c r="K367" s="352"/>
      <c r="L367" s="77"/>
      <c r="M367" s="77"/>
      <c r="N367" s="275">
        <f t="shared" si="29"/>
        <v>0</v>
      </c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70"/>
    </row>
    <row r="368" spans="1:56" ht="18" customHeight="1" thickBot="1" x14ac:dyDescent="0.35">
      <c r="A368" s="73">
        <v>3240</v>
      </c>
      <c r="B368" s="100" t="s">
        <v>240</v>
      </c>
      <c r="C368" s="278"/>
      <c r="D368" s="279"/>
      <c r="E368" s="278"/>
      <c r="F368" s="351"/>
      <c r="G368" s="352"/>
      <c r="H368" s="367"/>
      <c r="I368" s="368"/>
      <c r="J368" s="351"/>
      <c r="K368" s="352"/>
      <c r="L368" s="77"/>
      <c r="M368" s="77"/>
      <c r="N368" s="275">
        <f t="shared" si="29"/>
        <v>0</v>
      </c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70"/>
    </row>
    <row r="369" spans="1:56" ht="18" customHeight="1" thickBot="1" x14ac:dyDescent="0.35">
      <c r="A369" s="73"/>
      <c r="B369" s="100" t="s">
        <v>82</v>
      </c>
      <c r="C369" s="280">
        <f>SUM(C314,C348,C349)</f>
        <v>278008347.92000002</v>
      </c>
      <c r="D369" s="281"/>
      <c r="E369" s="280">
        <f>SUM(E314,E348,E349)</f>
        <v>256989883.52000001</v>
      </c>
      <c r="F369" s="351"/>
      <c r="G369" s="352"/>
      <c r="H369" s="367"/>
      <c r="I369" s="368"/>
      <c r="J369" s="351"/>
      <c r="K369" s="352"/>
      <c r="L369" s="77"/>
      <c r="M369" s="77"/>
      <c r="N369" s="275">
        <f t="shared" si="29"/>
        <v>256989883.52000001</v>
      </c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70"/>
    </row>
    <row r="370" spans="1:56" ht="7.95" customHeight="1" x14ac:dyDescent="0.3">
      <c r="A370" s="68"/>
      <c r="B370" s="76"/>
      <c r="C370" s="68"/>
      <c r="D370" s="68"/>
      <c r="E370" s="76"/>
      <c r="F370" s="68"/>
      <c r="G370" s="68"/>
      <c r="H370" s="29"/>
      <c r="I370" s="29"/>
      <c r="J370" s="68"/>
      <c r="K370" s="68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70"/>
    </row>
    <row r="371" spans="1:56" ht="15.75" customHeight="1" x14ac:dyDescent="0.3">
      <c r="A371" s="322" t="s">
        <v>241</v>
      </c>
      <c r="B371" s="322"/>
      <c r="C371" s="322"/>
      <c r="D371" s="322"/>
      <c r="E371" s="322"/>
      <c r="F371" s="322"/>
      <c r="G371" s="322"/>
      <c r="H371" s="322"/>
      <c r="I371" s="322"/>
      <c r="J371" s="322"/>
      <c r="K371" s="322"/>
      <c r="L371" s="30"/>
      <c r="M371" s="30"/>
      <c r="N371" s="30"/>
      <c r="O371" s="76"/>
      <c r="P371" s="76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323"/>
    </row>
    <row r="372" spans="1:56" ht="15" customHeight="1" thickBot="1" x14ac:dyDescent="0.35">
      <c r="A372" s="69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232" t="s">
        <v>31</v>
      </c>
      <c r="N372" s="232"/>
      <c r="O372" s="76"/>
      <c r="P372" s="76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323"/>
    </row>
    <row r="373" spans="1:56" ht="16.5" customHeight="1" thickBot="1" x14ac:dyDescent="0.35">
      <c r="A373" s="353" t="s">
        <v>194</v>
      </c>
      <c r="B373" s="341" t="s">
        <v>33</v>
      </c>
      <c r="C373" s="356"/>
      <c r="D373" s="351" t="s">
        <v>242</v>
      </c>
      <c r="E373" s="361"/>
      <c r="F373" s="361"/>
      <c r="G373" s="361"/>
      <c r="H373" s="361"/>
      <c r="I373" s="362" t="s">
        <v>154</v>
      </c>
      <c r="J373" s="363"/>
      <c r="K373" s="363"/>
      <c r="L373" s="363"/>
      <c r="M373" s="356"/>
      <c r="N373" s="68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358"/>
      <c r="AJ373" s="358"/>
      <c r="AK373" s="358"/>
      <c r="AL373" s="358"/>
      <c r="AM373" s="358"/>
      <c r="AN373" s="358"/>
      <c r="AO373" s="358"/>
      <c r="AP373" s="358"/>
      <c r="AQ373" s="358"/>
      <c r="AR373" s="358"/>
      <c r="AS373" s="358"/>
      <c r="AT373" s="358"/>
      <c r="AU373" s="358"/>
      <c r="AV373" s="358"/>
      <c r="AW373" s="358"/>
      <c r="AX373" s="358"/>
      <c r="AY373" s="358"/>
      <c r="AZ373" s="358"/>
      <c r="BA373" s="358"/>
      <c r="BB373" s="358"/>
      <c r="BC373" s="350"/>
      <c r="BD373" s="350"/>
    </row>
    <row r="374" spans="1:56" ht="46.95" customHeight="1" thickTop="1" thickBot="1" x14ac:dyDescent="0.35">
      <c r="A374" s="354"/>
      <c r="B374" s="357"/>
      <c r="C374" s="358"/>
      <c r="D374" s="234" t="s">
        <v>243</v>
      </c>
      <c r="E374" s="364" t="s">
        <v>244</v>
      </c>
      <c r="F374" s="333" t="s">
        <v>245</v>
      </c>
      <c r="G374" s="334"/>
      <c r="H374" s="234" t="s">
        <v>246</v>
      </c>
      <c r="I374" s="234" t="s">
        <v>247</v>
      </c>
      <c r="J374" s="343" t="s">
        <v>248</v>
      </c>
      <c r="K374" s="346" t="s">
        <v>245</v>
      </c>
      <c r="L374" s="347"/>
      <c r="M374" s="348" t="s">
        <v>249</v>
      </c>
      <c r="N374" s="68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6"/>
      <c r="AW374" s="76"/>
      <c r="AX374" s="76"/>
      <c r="AY374" s="76"/>
      <c r="AZ374" s="76"/>
      <c r="BA374" s="76"/>
      <c r="BB374" s="76"/>
      <c r="BC374" s="350"/>
      <c r="BD374" s="350"/>
    </row>
    <row r="375" spans="1:56" ht="27" customHeight="1" x14ac:dyDescent="0.3">
      <c r="A375" s="354"/>
      <c r="B375" s="357"/>
      <c r="C375" s="358"/>
      <c r="D375" s="234"/>
      <c r="E375" s="365"/>
      <c r="F375" s="287" t="s">
        <v>37</v>
      </c>
      <c r="G375" s="287" t="s">
        <v>38</v>
      </c>
      <c r="H375" s="234" t="s">
        <v>250</v>
      </c>
      <c r="I375" s="234"/>
      <c r="J375" s="344"/>
      <c r="K375" s="234" t="s">
        <v>37</v>
      </c>
      <c r="L375" s="234" t="s">
        <v>38</v>
      </c>
      <c r="M375" s="349"/>
      <c r="N375" s="68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  <c r="AY375" s="76"/>
      <c r="AZ375" s="76"/>
      <c r="BA375" s="76"/>
      <c r="BB375" s="76"/>
      <c r="BC375" s="350"/>
      <c r="BD375" s="350"/>
    </row>
    <row r="376" spans="1:56" ht="22.2" customHeight="1" thickBot="1" x14ac:dyDescent="0.35">
      <c r="A376" s="355"/>
      <c r="B376" s="359"/>
      <c r="C376" s="360"/>
      <c r="D376" s="234"/>
      <c r="E376" s="366"/>
      <c r="F376" s="234" t="s">
        <v>251</v>
      </c>
      <c r="G376" s="234" t="s">
        <v>251</v>
      </c>
      <c r="H376" s="288"/>
      <c r="I376" s="234"/>
      <c r="J376" s="345"/>
      <c r="K376" s="234" t="s">
        <v>251</v>
      </c>
      <c r="L376" s="234" t="s">
        <v>251</v>
      </c>
      <c r="M376" s="349"/>
      <c r="N376" s="68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2"/>
      <c r="AE376" s="72"/>
      <c r="AF376" s="72"/>
      <c r="AG376" s="72"/>
      <c r="AH376" s="72"/>
      <c r="AI376" s="76"/>
      <c r="AJ376" s="76"/>
      <c r="AK376" s="76"/>
      <c r="AL376" s="76"/>
      <c r="AM376" s="76"/>
      <c r="AN376" s="72"/>
      <c r="AO376" s="72"/>
      <c r="AP376" s="72"/>
      <c r="AQ376" s="72"/>
      <c r="AR376" s="72"/>
      <c r="AS376" s="76"/>
      <c r="AT376" s="76"/>
      <c r="AU376" s="76"/>
      <c r="AV376" s="76"/>
      <c r="AW376" s="76"/>
      <c r="AX376" s="76"/>
      <c r="AY376" s="76"/>
      <c r="AZ376" s="76"/>
      <c r="BA376" s="72"/>
      <c r="BB376" s="72"/>
      <c r="BC376" s="350"/>
      <c r="BD376" s="350"/>
    </row>
    <row r="377" spans="1:56" ht="16.2" thickBot="1" x14ac:dyDescent="0.35">
      <c r="A377" s="73">
        <v>1</v>
      </c>
      <c r="B377" s="351">
        <v>2</v>
      </c>
      <c r="C377" s="352"/>
      <c r="D377" s="73">
        <v>3</v>
      </c>
      <c r="E377" s="73">
        <v>4</v>
      </c>
      <c r="F377" s="73">
        <v>5</v>
      </c>
      <c r="G377" s="73">
        <v>6</v>
      </c>
      <c r="H377" s="73">
        <v>7</v>
      </c>
      <c r="I377" s="73">
        <v>8</v>
      </c>
      <c r="J377" s="73">
        <v>9</v>
      </c>
      <c r="K377" s="73">
        <v>10</v>
      </c>
      <c r="L377" s="246">
        <v>11</v>
      </c>
      <c r="M377" s="118">
        <v>12</v>
      </c>
      <c r="N377" s="68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6"/>
      <c r="AW377" s="76"/>
      <c r="AX377" s="76"/>
      <c r="AY377" s="76"/>
      <c r="AZ377" s="76"/>
      <c r="BA377" s="76"/>
      <c r="BB377" s="76"/>
      <c r="BC377" s="350"/>
      <c r="BD377" s="350"/>
    </row>
    <row r="378" spans="1:56" ht="13.95" customHeight="1" thickBot="1" x14ac:dyDescent="0.35">
      <c r="A378" s="73">
        <v>2000</v>
      </c>
      <c r="B378" s="100" t="s">
        <v>204</v>
      </c>
      <c r="C378" s="101"/>
      <c r="D378" s="289">
        <f>D379+D384+D407</f>
        <v>137367328.09</v>
      </c>
      <c r="E378" s="273">
        <f>E379+E384+E400+E403+E407+E411</f>
        <v>0</v>
      </c>
      <c r="F378" s="290"/>
      <c r="G378" s="77"/>
      <c r="H378" s="291">
        <f>D378-F378</f>
        <v>137367328.09</v>
      </c>
      <c r="I378" s="289">
        <f>I379+I384+I407</f>
        <v>120391000</v>
      </c>
      <c r="J378" s="77"/>
      <c r="K378" s="290"/>
      <c r="L378" s="292"/>
      <c r="M378" s="293">
        <f>I378-K378</f>
        <v>120391000</v>
      </c>
      <c r="N378" s="68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6"/>
      <c r="AW378" s="76"/>
      <c r="AX378" s="76"/>
      <c r="AY378" s="76"/>
      <c r="AZ378" s="76"/>
      <c r="BA378" s="76"/>
      <c r="BB378" s="76"/>
      <c r="BC378" s="69"/>
      <c r="BD378" s="69"/>
    </row>
    <row r="379" spans="1:56" ht="25.5" customHeight="1" thickBot="1" x14ac:dyDescent="0.35">
      <c r="A379" s="73">
        <v>2100</v>
      </c>
      <c r="B379" s="100" t="s">
        <v>205</v>
      </c>
      <c r="C379" s="101"/>
      <c r="D379" s="289">
        <f>D380+D383</f>
        <v>80693100</v>
      </c>
      <c r="E379" s="273">
        <f>E380+E383</f>
        <v>0</v>
      </c>
      <c r="F379" s="290"/>
      <c r="G379" s="77"/>
      <c r="H379" s="291">
        <f t="shared" ref="H379:H433" si="30">D379-F379</f>
        <v>80693100</v>
      </c>
      <c r="I379" s="289">
        <f>I380+I383</f>
        <v>82653100</v>
      </c>
      <c r="J379" s="77"/>
      <c r="K379" s="290"/>
      <c r="L379" s="292"/>
      <c r="M379" s="293">
        <f t="shared" ref="M379:M433" si="31">I379-K379</f>
        <v>82653100</v>
      </c>
      <c r="N379" s="68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6"/>
      <c r="AW379" s="76"/>
      <c r="AX379" s="76"/>
      <c r="AY379" s="76"/>
      <c r="AZ379" s="76"/>
      <c r="BA379" s="76"/>
      <c r="BB379" s="76"/>
      <c r="BC379" s="69"/>
      <c r="BD379" s="69"/>
    </row>
    <row r="380" spans="1:56" ht="13.95" customHeight="1" thickBot="1" x14ac:dyDescent="0.35">
      <c r="A380" s="73">
        <v>2110</v>
      </c>
      <c r="B380" s="100" t="s">
        <v>62</v>
      </c>
      <c r="C380" s="101"/>
      <c r="D380" s="289">
        <f>D381</f>
        <v>66393400</v>
      </c>
      <c r="E380" s="273">
        <f>E381+E382</f>
        <v>0</v>
      </c>
      <c r="F380" s="290"/>
      <c r="G380" s="77"/>
      <c r="H380" s="291">
        <f t="shared" si="30"/>
        <v>66393400</v>
      </c>
      <c r="I380" s="289">
        <f>I381</f>
        <v>67999800</v>
      </c>
      <c r="J380" s="77"/>
      <c r="K380" s="290"/>
      <c r="L380" s="292"/>
      <c r="M380" s="293">
        <f t="shared" si="31"/>
        <v>67999800</v>
      </c>
      <c r="N380" s="68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6"/>
      <c r="AW380" s="76"/>
      <c r="AX380" s="76"/>
      <c r="AY380" s="76"/>
      <c r="AZ380" s="76"/>
      <c r="BA380" s="76"/>
      <c r="BB380" s="76"/>
      <c r="BC380" s="69"/>
      <c r="BD380" s="69"/>
    </row>
    <row r="381" spans="1:56" ht="13.95" customHeight="1" thickBot="1" x14ac:dyDescent="0.35">
      <c r="A381" s="73">
        <v>2111</v>
      </c>
      <c r="B381" s="100" t="s">
        <v>206</v>
      </c>
      <c r="C381" s="101"/>
      <c r="D381" s="289">
        <f>G75</f>
        <v>66393400</v>
      </c>
      <c r="E381" s="276"/>
      <c r="F381" s="290"/>
      <c r="G381" s="77"/>
      <c r="H381" s="291">
        <f t="shared" si="30"/>
        <v>66393400</v>
      </c>
      <c r="I381" s="289">
        <v>67999800</v>
      </c>
      <c r="J381" s="77"/>
      <c r="K381" s="290"/>
      <c r="L381" s="292"/>
      <c r="M381" s="293">
        <f t="shared" si="31"/>
        <v>67999800</v>
      </c>
      <c r="N381" s="68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6"/>
      <c r="AW381" s="76"/>
      <c r="AX381" s="76"/>
      <c r="AY381" s="76"/>
      <c r="AZ381" s="76"/>
      <c r="BA381" s="76"/>
      <c r="BB381" s="76"/>
      <c r="BC381" s="69"/>
      <c r="BD381" s="69"/>
    </row>
    <row r="382" spans="1:56" ht="28.5" customHeight="1" thickBot="1" x14ac:dyDescent="0.35">
      <c r="A382" s="73">
        <v>2112</v>
      </c>
      <c r="B382" s="100" t="s">
        <v>207</v>
      </c>
      <c r="C382" s="101"/>
      <c r="D382" s="289"/>
      <c r="E382" s="278"/>
      <c r="F382" s="290"/>
      <c r="G382" s="77"/>
      <c r="H382" s="291">
        <f t="shared" si="30"/>
        <v>0</v>
      </c>
      <c r="I382" s="289"/>
      <c r="J382" s="77"/>
      <c r="K382" s="290"/>
      <c r="L382" s="292"/>
      <c r="M382" s="293">
        <f t="shared" si="31"/>
        <v>0</v>
      </c>
      <c r="N382" s="68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6"/>
      <c r="AW382" s="76"/>
      <c r="AX382" s="76"/>
      <c r="AY382" s="76"/>
      <c r="AZ382" s="76"/>
      <c r="BA382" s="76"/>
      <c r="BB382" s="76"/>
      <c r="BC382" s="69"/>
      <c r="BD382" s="69"/>
    </row>
    <row r="383" spans="1:56" ht="13.95" customHeight="1" thickBot="1" x14ac:dyDescent="0.35">
      <c r="A383" s="73">
        <v>2120</v>
      </c>
      <c r="B383" s="100" t="s">
        <v>63</v>
      </c>
      <c r="C383" s="101"/>
      <c r="D383" s="289">
        <f>G76</f>
        <v>14299700</v>
      </c>
      <c r="E383" s="276"/>
      <c r="F383" s="290"/>
      <c r="G383" s="77"/>
      <c r="H383" s="291">
        <f t="shared" si="30"/>
        <v>14299700</v>
      </c>
      <c r="I383" s="289">
        <v>14653300</v>
      </c>
      <c r="J383" s="77"/>
      <c r="K383" s="290"/>
      <c r="L383" s="292"/>
      <c r="M383" s="293">
        <f t="shared" si="31"/>
        <v>14653300</v>
      </c>
      <c r="N383" s="68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6"/>
      <c r="AW383" s="76"/>
      <c r="AX383" s="76"/>
      <c r="AY383" s="76"/>
      <c r="AZ383" s="76"/>
      <c r="BA383" s="76"/>
      <c r="BB383" s="76"/>
      <c r="BC383" s="69"/>
      <c r="BD383" s="69"/>
    </row>
    <row r="384" spans="1:56" ht="13.95" customHeight="1" thickBot="1" x14ac:dyDescent="0.35">
      <c r="A384" s="73">
        <v>2200</v>
      </c>
      <c r="B384" s="100" t="s">
        <v>208</v>
      </c>
      <c r="C384" s="101"/>
      <c r="D384" s="289">
        <f>D385+D386+D387+D388+D389+D391+D397</f>
        <v>55508228.090000004</v>
      </c>
      <c r="E384" s="280">
        <f>E385+E386+E387+E388+E389+E390</f>
        <v>0</v>
      </c>
      <c r="F384" s="290"/>
      <c r="G384" s="77"/>
      <c r="H384" s="291">
        <f t="shared" si="30"/>
        <v>55508228.090000004</v>
      </c>
      <c r="I384" s="289">
        <f>I385+I386+I387+I388+I389+I391+I397</f>
        <v>36688400</v>
      </c>
      <c r="J384" s="77"/>
      <c r="K384" s="290"/>
      <c r="L384" s="292"/>
      <c r="M384" s="293">
        <f t="shared" si="31"/>
        <v>36688400</v>
      </c>
      <c r="N384" s="68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6"/>
      <c r="AW384" s="76"/>
      <c r="AX384" s="76"/>
      <c r="AY384" s="76"/>
      <c r="AZ384" s="76"/>
      <c r="BA384" s="76"/>
      <c r="BB384" s="76"/>
      <c r="BC384" s="69"/>
      <c r="BD384" s="69"/>
    </row>
    <row r="385" spans="1:56" ht="23.25" customHeight="1" thickBot="1" x14ac:dyDescent="0.35">
      <c r="A385" s="73">
        <v>2210</v>
      </c>
      <c r="B385" s="100" t="s">
        <v>64</v>
      </c>
      <c r="C385" s="101"/>
      <c r="D385" s="289">
        <f>G77</f>
        <v>2072479</v>
      </c>
      <c r="E385" s="278"/>
      <c r="F385" s="290"/>
      <c r="G385" s="77"/>
      <c r="H385" s="291">
        <f t="shared" si="30"/>
        <v>2072479</v>
      </c>
      <c r="I385" s="289">
        <v>638400</v>
      </c>
      <c r="J385" s="77"/>
      <c r="K385" s="290"/>
      <c r="L385" s="292"/>
      <c r="M385" s="293">
        <f t="shared" si="31"/>
        <v>638400</v>
      </c>
      <c r="N385" s="68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6"/>
      <c r="AW385" s="76"/>
      <c r="AX385" s="76"/>
      <c r="AY385" s="76"/>
      <c r="AZ385" s="76"/>
      <c r="BA385" s="76"/>
      <c r="BB385" s="76"/>
      <c r="BC385" s="69"/>
      <c r="BD385" s="69"/>
    </row>
    <row r="386" spans="1:56" ht="24.75" customHeight="1" thickBot="1" x14ac:dyDescent="0.35">
      <c r="A386" s="73">
        <v>2220</v>
      </c>
      <c r="B386" s="100" t="s">
        <v>65</v>
      </c>
      <c r="C386" s="101"/>
      <c r="D386" s="289">
        <f>G78</f>
        <v>23379849.09</v>
      </c>
      <c r="E386" s="278"/>
      <c r="F386" s="290"/>
      <c r="G386" s="77"/>
      <c r="H386" s="291">
        <f t="shared" si="30"/>
        <v>23379849.09</v>
      </c>
      <c r="I386" s="289">
        <v>2210000</v>
      </c>
      <c r="J386" s="77"/>
      <c r="K386" s="290"/>
      <c r="L386" s="292"/>
      <c r="M386" s="293">
        <f t="shared" si="31"/>
        <v>2210000</v>
      </c>
      <c r="N386" s="68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6"/>
      <c r="AW386" s="76"/>
      <c r="AX386" s="76"/>
      <c r="AY386" s="76"/>
      <c r="AZ386" s="76"/>
      <c r="BA386" s="76"/>
      <c r="BB386" s="76"/>
      <c r="BC386" s="69"/>
      <c r="BD386" s="69"/>
    </row>
    <row r="387" spans="1:56" ht="13.95" customHeight="1" thickBot="1" x14ac:dyDescent="0.35">
      <c r="A387" s="73">
        <v>2230</v>
      </c>
      <c r="B387" s="100" t="s">
        <v>66</v>
      </c>
      <c r="C387" s="101"/>
      <c r="D387" s="289">
        <f>G79</f>
        <v>1907300</v>
      </c>
      <c r="E387" s="278"/>
      <c r="F387" s="290"/>
      <c r="G387" s="77"/>
      <c r="H387" s="291">
        <f t="shared" si="30"/>
        <v>1907300</v>
      </c>
      <c r="I387" s="289">
        <v>1907300</v>
      </c>
      <c r="J387" s="77"/>
      <c r="K387" s="290"/>
      <c r="L387" s="292"/>
      <c r="M387" s="293">
        <f t="shared" si="31"/>
        <v>1907300</v>
      </c>
      <c r="N387" s="68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6"/>
      <c r="AW387" s="76"/>
      <c r="AX387" s="76"/>
      <c r="AY387" s="76"/>
      <c r="AZ387" s="76"/>
      <c r="BA387" s="76"/>
      <c r="BB387" s="76"/>
      <c r="BC387" s="69"/>
      <c r="BD387" s="69"/>
    </row>
    <row r="388" spans="1:56" ht="13.95" customHeight="1" thickBot="1" x14ac:dyDescent="0.35">
      <c r="A388" s="73">
        <v>2240</v>
      </c>
      <c r="B388" s="100" t="s">
        <v>67</v>
      </c>
      <c r="C388" s="101"/>
      <c r="D388" s="289">
        <f>G80</f>
        <v>1050600</v>
      </c>
      <c r="E388" s="278"/>
      <c r="F388" s="290"/>
      <c r="G388" s="77"/>
      <c r="H388" s="291">
        <f t="shared" si="30"/>
        <v>1050600</v>
      </c>
      <c r="I388" s="289">
        <v>974600</v>
      </c>
      <c r="J388" s="77"/>
      <c r="K388" s="290"/>
      <c r="L388" s="292"/>
      <c r="M388" s="293">
        <f t="shared" si="31"/>
        <v>974600</v>
      </c>
      <c r="N388" s="68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6"/>
      <c r="AW388" s="76"/>
      <c r="AX388" s="76"/>
      <c r="AY388" s="76"/>
      <c r="AZ388" s="76"/>
      <c r="BA388" s="76"/>
      <c r="BB388" s="76"/>
      <c r="BC388" s="69"/>
      <c r="BD388" s="69"/>
    </row>
    <row r="389" spans="1:56" ht="13.95" customHeight="1" thickBot="1" x14ac:dyDescent="0.35">
      <c r="A389" s="73">
        <v>2250</v>
      </c>
      <c r="B389" s="100" t="s">
        <v>68</v>
      </c>
      <c r="C389" s="101"/>
      <c r="D389" s="289">
        <f>G81</f>
        <v>208300</v>
      </c>
      <c r="E389" s="278"/>
      <c r="F389" s="290"/>
      <c r="G389" s="77"/>
      <c r="H389" s="291">
        <f t="shared" si="30"/>
        <v>208300</v>
      </c>
      <c r="I389" s="289">
        <v>239800</v>
      </c>
      <c r="J389" s="77"/>
      <c r="K389" s="290"/>
      <c r="L389" s="292"/>
      <c r="M389" s="293">
        <f t="shared" si="31"/>
        <v>239800</v>
      </c>
      <c r="N389" s="68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6"/>
      <c r="AW389" s="76"/>
      <c r="AX389" s="76"/>
      <c r="AY389" s="76"/>
      <c r="AZ389" s="76"/>
      <c r="BA389" s="76"/>
      <c r="BB389" s="76"/>
      <c r="BC389" s="69"/>
      <c r="BD389" s="69"/>
    </row>
    <row r="390" spans="1:56" ht="13.95" customHeight="1" thickBot="1" x14ac:dyDescent="0.35">
      <c r="A390" s="73">
        <v>2260</v>
      </c>
      <c r="B390" s="100" t="s">
        <v>209</v>
      </c>
      <c r="C390" s="101"/>
      <c r="D390" s="289"/>
      <c r="E390" s="282"/>
      <c r="F390" s="290"/>
      <c r="G390" s="77"/>
      <c r="H390" s="291">
        <f t="shared" si="30"/>
        <v>0</v>
      </c>
      <c r="I390" s="289"/>
      <c r="J390" s="77"/>
      <c r="K390" s="290"/>
      <c r="L390" s="292"/>
      <c r="M390" s="293">
        <f t="shared" si="31"/>
        <v>0</v>
      </c>
      <c r="N390" s="68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6"/>
      <c r="AW390" s="76"/>
      <c r="AX390" s="76"/>
      <c r="AY390" s="76"/>
      <c r="AZ390" s="76"/>
      <c r="BA390" s="76"/>
      <c r="BB390" s="76"/>
      <c r="BC390" s="69"/>
      <c r="BD390" s="69"/>
    </row>
    <row r="391" spans="1:56" ht="25.5" customHeight="1" thickBot="1" x14ac:dyDescent="0.35">
      <c r="A391" s="73">
        <v>2270</v>
      </c>
      <c r="B391" s="100" t="s">
        <v>69</v>
      </c>
      <c r="C391" s="101"/>
      <c r="D391" s="289">
        <f>D392+D393+D394+D395+D396</f>
        <v>26889700</v>
      </c>
      <c r="E391" s="284">
        <f>E392+E393+E394+E395+E396</f>
        <v>0</v>
      </c>
      <c r="F391" s="290"/>
      <c r="G391" s="77"/>
      <c r="H391" s="291">
        <f t="shared" si="30"/>
        <v>26889700</v>
      </c>
      <c r="I391" s="289">
        <f>I392+I393+I394+I395+I396</f>
        <v>30718300</v>
      </c>
      <c r="J391" s="77"/>
      <c r="K391" s="290"/>
      <c r="L391" s="292"/>
      <c r="M391" s="293">
        <f t="shared" si="31"/>
        <v>30718300</v>
      </c>
      <c r="N391" s="68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6"/>
      <c r="AW391" s="76"/>
      <c r="AX391" s="76"/>
      <c r="AY391" s="76"/>
      <c r="AZ391" s="76"/>
      <c r="BA391" s="76"/>
      <c r="BB391" s="76"/>
      <c r="BC391" s="69"/>
      <c r="BD391" s="69"/>
    </row>
    <row r="392" spans="1:56" ht="13.95" customHeight="1" thickBot="1" x14ac:dyDescent="0.35">
      <c r="A392" s="73">
        <v>2271</v>
      </c>
      <c r="B392" s="100" t="s">
        <v>70</v>
      </c>
      <c r="C392" s="101"/>
      <c r="D392" s="289">
        <f>G83</f>
        <v>14488400</v>
      </c>
      <c r="E392" s="278"/>
      <c r="F392" s="290"/>
      <c r="G392" s="77"/>
      <c r="H392" s="291">
        <f t="shared" si="30"/>
        <v>14488400</v>
      </c>
      <c r="I392" s="289">
        <v>18045200</v>
      </c>
      <c r="J392" s="77"/>
      <c r="K392" s="290"/>
      <c r="L392" s="292"/>
      <c r="M392" s="293">
        <f t="shared" si="31"/>
        <v>18045200</v>
      </c>
      <c r="N392" s="68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  <c r="AY392" s="76"/>
      <c r="AZ392" s="76"/>
      <c r="BA392" s="76"/>
      <c r="BB392" s="76"/>
      <c r="BC392" s="69"/>
      <c r="BD392" s="69"/>
    </row>
    <row r="393" spans="1:56" ht="22.95" customHeight="1" thickBot="1" x14ac:dyDescent="0.35">
      <c r="A393" s="73">
        <v>2272</v>
      </c>
      <c r="B393" s="100" t="s">
        <v>71</v>
      </c>
      <c r="C393" s="101"/>
      <c r="D393" s="289">
        <f>G84</f>
        <v>2525800</v>
      </c>
      <c r="E393" s="278"/>
      <c r="F393" s="290"/>
      <c r="G393" s="77"/>
      <c r="H393" s="291">
        <f t="shared" si="30"/>
        <v>2525800</v>
      </c>
      <c r="I393" s="289">
        <v>2525800</v>
      </c>
      <c r="J393" s="77"/>
      <c r="K393" s="290"/>
      <c r="L393" s="292"/>
      <c r="M393" s="293">
        <f t="shared" si="31"/>
        <v>2525800</v>
      </c>
      <c r="N393" s="68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6"/>
      <c r="AW393" s="76"/>
      <c r="AX393" s="76"/>
      <c r="AY393" s="76"/>
      <c r="AZ393" s="76"/>
      <c r="BA393" s="76"/>
      <c r="BB393" s="76"/>
      <c r="BC393" s="69"/>
      <c r="BD393" s="69"/>
    </row>
    <row r="394" spans="1:56" ht="13.95" customHeight="1" thickBot="1" x14ac:dyDescent="0.35">
      <c r="A394" s="73">
        <v>2273</v>
      </c>
      <c r="B394" s="100" t="s">
        <v>72</v>
      </c>
      <c r="C394" s="101"/>
      <c r="D394" s="289">
        <f>G85</f>
        <v>9369950</v>
      </c>
      <c r="E394" s="278"/>
      <c r="F394" s="290"/>
      <c r="G394" s="77"/>
      <c r="H394" s="291">
        <f t="shared" si="30"/>
        <v>9369950</v>
      </c>
      <c r="I394" s="289">
        <v>9682200</v>
      </c>
      <c r="J394" s="77"/>
      <c r="K394" s="290"/>
      <c r="L394" s="292"/>
      <c r="M394" s="293">
        <f t="shared" si="31"/>
        <v>9682200</v>
      </c>
      <c r="N394" s="68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6"/>
      <c r="AW394" s="76"/>
      <c r="AX394" s="76"/>
      <c r="AY394" s="76"/>
      <c r="AZ394" s="76"/>
      <c r="BA394" s="76"/>
      <c r="BB394" s="76"/>
      <c r="BC394" s="69"/>
      <c r="BD394" s="69"/>
    </row>
    <row r="395" spans="1:56" ht="13.95" customHeight="1" thickBot="1" x14ac:dyDescent="0.35">
      <c r="A395" s="73">
        <v>2274</v>
      </c>
      <c r="B395" s="100" t="s">
        <v>73</v>
      </c>
      <c r="C395" s="101"/>
      <c r="D395" s="289">
        <f>G86</f>
        <v>0</v>
      </c>
      <c r="E395" s="278"/>
      <c r="F395" s="290"/>
      <c r="G395" s="77"/>
      <c r="H395" s="291">
        <f t="shared" si="30"/>
        <v>0</v>
      </c>
      <c r="I395" s="289">
        <v>0</v>
      </c>
      <c r="J395" s="77"/>
      <c r="K395" s="290"/>
      <c r="L395" s="292"/>
      <c r="M395" s="293">
        <f t="shared" si="31"/>
        <v>0</v>
      </c>
      <c r="N395" s="68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6"/>
      <c r="AW395" s="76"/>
      <c r="AX395" s="76"/>
      <c r="AY395" s="76"/>
      <c r="AZ395" s="76"/>
      <c r="BA395" s="76"/>
      <c r="BB395" s="76"/>
      <c r="BC395" s="69"/>
      <c r="BD395" s="69"/>
    </row>
    <row r="396" spans="1:56" ht="13.95" customHeight="1" thickBot="1" x14ac:dyDescent="0.35">
      <c r="A396" s="73">
        <v>2275</v>
      </c>
      <c r="B396" s="100" t="s">
        <v>210</v>
      </c>
      <c r="C396" s="101"/>
      <c r="D396" s="289">
        <f>G87</f>
        <v>505550</v>
      </c>
      <c r="E396" s="278"/>
      <c r="F396" s="290"/>
      <c r="G396" s="77"/>
      <c r="H396" s="291">
        <f t="shared" si="30"/>
        <v>505550</v>
      </c>
      <c r="I396" s="289">
        <v>465100</v>
      </c>
      <c r="J396" s="77"/>
      <c r="K396" s="290"/>
      <c r="L396" s="292"/>
      <c r="M396" s="293">
        <f t="shared" si="31"/>
        <v>465100</v>
      </c>
      <c r="N396" s="68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6"/>
      <c r="AW396" s="76"/>
      <c r="AX396" s="76"/>
      <c r="AY396" s="76"/>
      <c r="AZ396" s="76"/>
      <c r="BA396" s="76"/>
      <c r="BB396" s="76"/>
      <c r="BC396" s="69"/>
      <c r="BD396" s="69"/>
    </row>
    <row r="397" spans="1:56" ht="27.6" customHeight="1" thickBot="1" x14ac:dyDescent="0.35">
      <c r="A397" s="73">
        <v>2280</v>
      </c>
      <c r="B397" s="339" t="s">
        <v>211</v>
      </c>
      <c r="C397" s="340"/>
      <c r="D397" s="289">
        <f>D398+D399</f>
        <v>0</v>
      </c>
      <c r="E397" s="280">
        <f>E398+E399</f>
        <v>0</v>
      </c>
      <c r="F397" s="290"/>
      <c r="G397" s="77"/>
      <c r="H397" s="291">
        <f t="shared" si="30"/>
        <v>0</v>
      </c>
      <c r="I397" s="289">
        <f>I398+I399</f>
        <v>0</v>
      </c>
      <c r="J397" s="77"/>
      <c r="K397" s="290"/>
      <c r="L397" s="292"/>
      <c r="M397" s="293">
        <f t="shared" si="31"/>
        <v>0</v>
      </c>
      <c r="N397" s="68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6"/>
      <c r="AW397" s="76"/>
      <c r="AX397" s="76"/>
      <c r="AY397" s="76"/>
      <c r="AZ397" s="76"/>
      <c r="BA397" s="76"/>
      <c r="BB397" s="76"/>
      <c r="BC397" s="69"/>
      <c r="BD397" s="69"/>
    </row>
    <row r="398" spans="1:56" ht="27.6" customHeight="1" thickBot="1" x14ac:dyDescent="0.35">
      <c r="A398" s="73">
        <v>2281</v>
      </c>
      <c r="B398" s="339" t="s">
        <v>212</v>
      </c>
      <c r="C398" s="340"/>
      <c r="D398" s="289"/>
      <c r="E398" s="278"/>
      <c r="F398" s="290"/>
      <c r="G398" s="77"/>
      <c r="H398" s="291">
        <f t="shared" si="30"/>
        <v>0</v>
      </c>
      <c r="I398" s="289"/>
      <c r="J398" s="77"/>
      <c r="K398" s="290"/>
      <c r="L398" s="292"/>
      <c r="M398" s="293">
        <f t="shared" si="31"/>
        <v>0</v>
      </c>
      <c r="N398" s="68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6"/>
      <c r="AW398" s="76"/>
      <c r="AX398" s="76"/>
      <c r="AY398" s="76"/>
      <c r="AZ398" s="76"/>
      <c r="BA398" s="76"/>
      <c r="BB398" s="76"/>
      <c r="BC398" s="69"/>
      <c r="BD398" s="69"/>
    </row>
    <row r="399" spans="1:56" ht="26.4" customHeight="1" thickBot="1" x14ac:dyDescent="0.35">
      <c r="A399" s="73">
        <v>2282</v>
      </c>
      <c r="B399" s="339" t="s">
        <v>75</v>
      </c>
      <c r="C399" s="340"/>
      <c r="D399" s="289">
        <v>0</v>
      </c>
      <c r="E399" s="278"/>
      <c r="F399" s="290"/>
      <c r="G399" s="77"/>
      <c r="H399" s="291">
        <f t="shared" si="30"/>
        <v>0</v>
      </c>
      <c r="I399" s="289">
        <v>0</v>
      </c>
      <c r="J399" s="77"/>
      <c r="K399" s="290"/>
      <c r="L399" s="292"/>
      <c r="M399" s="293">
        <f t="shared" si="31"/>
        <v>0</v>
      </c>
      <c r="N399" s="68"/>
      <c r="O399" s="6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6"/>
      <c r="AW399" s="76"/>
      <c r="AX399" s="76"/>
      <c r="AY399" s="76"/>
      <c r="AZ399" s="76"/>
      <c r="BA399" s="76"/>
      <c r="BB399" s="76"/>
      <c r="BC399" s="69"/>
      <c r="BD399" s="69"/>
    </row>
    <row r="400" spans="1:56" ht="13.95" customHeight="1" thickBot="1" x14ac:dyDescent="0.35">
      <c r="A400" s="73">
        <v>2400</v>
      </c>
      <c r="B400" s="100" t="s">
        <v>213</v>
      </c>
      <c r="C400" s="101"/>
      <c r="D400" s="289"/>
      <c r="E400" s="278">
        <f>E401+E402</f>
        <v>0</v>
      </c>
      <c r="F400" s="290"/>
      <c r="G400" s="77"/>
      <c r="H400" s="291">
        <f t="shared" si="30"/>
        <v>0</v>
      </c>
      <c r="I400" s="289"/>
      <c r="J400" s="77"/>
      <c r="K400" s="290"/>
      <c r="L400" s="292"/>
      <c r="M400" s="293">
        <f t="shared" si="31"/>
        <v>0</v>
      </c>
      <c r="N400" s="68"/>
      <c r="O400" s="30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6"/>
      <c r="AW400" s="76"/>
      <c r="AX400" s="76"/>
      <c r="AY400" s="76"/>
      <c r="AZ400" s="76"/>
      <c r="BA400" s="76"/>
      <c r="BB400" s="76"/>
      <c r="BC400" s="69"/>
      <c r="BD400" s="69"/>
    </row>
    <row r="401" spans="1:56" ht="28.5" customHeight="1" thickBot="1" x14ac:dyDescent="0.35">
      <c r="A401" s="73">
        <v>2410</v>
      </c>
      <c r="B401" s="100" t="s">
        <v>214</v>
      </c>
      <c r="C401" s="101"/>
      <c r="D401" s="289"/>
      <c r="E401" s="278"/>
      <c r="F401" s="290"/>
      <c r="G401" s="77"/>
      <c r="H401" s="291">
        <f t="shared" si="30"/>
        <v>0</v>
      </c>
      <c r="I401" s="289"/>
      <c r="J401" s="77"/>
      <c r="K401" s="290"/>
      <c r="L401" s="292"/>
      <c r="M401" s="293">
        <f t="shared" si="31"/>
        <v>0</v>
      </c>
      <c r="N401" s="68"/>
      <c r="O401" s="70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6"/>
      <c r="AW401" s="76"/>
      <c r="AX401" s="76"/>
      <c r="AY401" s="76"/>
      <c r="AZ401" s="76"/>
      <c r="BA401" s="76"/>
      <c r="BB401" s="76"/>
      <c r="BC401" s="69"/>
      <c r="BD401" s="69"/>
    </row>
    <row r="402" spans="1:56" ht="24.6" customHeight="1" thickBot="1" x14ac:dyDescent="0.35">
      <c r="A402" s="73">
        <v>2420</v>
      </c>
      <c r="B402" s="100" t="s">
        <v>215</v>
      </c>
      <c r="C402" s="101"/>
      <c r="D402" s="289"/>
      <c r="E402" s="278"/>
      <c r="F402" s="290"/>
      <c r="G402" s="77"/>
      <c r="H402" s="291">
        <f t="shared" si="30"/>
        <v>0</v>
      </c>
      <c r="I402" s="289"/>
      <c r="J402" s="77"/>
      <c r="K402" s="290"/>
      <c r="L402" s="292"/>
      <c r="M402" s="293">
        <f t="shared" si="31"/>
        <v>0</v>
      </c>
      <c r="N402" s="68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6"/>
      <c r="AW402" s="76"/>
      <c r="AX402" s="76"/>
      <c r="AY402" s="76"/>
      <c r="AZ402" s="76"/>
      <c r="BA402" s="76"/>
      <c r="BB402" s="76"/>
      <c r="BC402" s="69"/>
      <c r="BD402" s="69"/>
    </row>
    <row r="403" spans="1:56" ht="13.95" customHeight="1" thickBot="1" x14ac:dyDescent="0.35">
      <c r="A403" s="73">
        <v>2600</v>
      </c>
      <c r="B403" s="100" t="s">
        <v>216</v>
      </c>
      <c r="C403" s="101"/>
      <c r="D403" s="289"/>
      <c r="E403" s="280">
        <f>E404+E405+E406</f>
        <v>0</v>
      </c>
      <c r="F403" s="290"/>
      <c r="G403" s="77"/>
      <c r="H403" s="291">
        <f t="shared" si="30"/>
        <v>0</v>
      </c>
      <c r="I403" s="289"/>
      <c r="J403" s="77"/>
      <c r="K403" s="290"/>
      <c r="L403" s="292"/>
      <c r="M403" s="293">
        <f t="shared" si="31"/>
        <v>0</v>
      </c>
      <c r="N403" s="68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6"/>
      <c r="AW403" s="76"/>
      <c r="AX403" s="76"/>
      <c r="AY403" s="76"/>
      <c r="AZ403" s="76"/>
      <c r="BA403" s="76"/>
      <c r="BB403" s="76"/>
      <c r="BC403" s="69"/>
      <c r="BD403" s="69"/>
    </row>
    <row r="404" spans="1:56" ht="45" customHeight="1" thickBot="1" x14ac:dyDescent="0.35">
      <c r="A404" s="73">
        <v>2610</v>
      </c>
      <c r="B404" s="100" t="s">
        <v>217</v>
      </c>
      <c r="C404" s="101"/>
      <c r="D404" s="289"/>
      <c r="E404" s="278"/>
      <c r="F404" s="290"/>
      <c r="G404" s="77"/>
      <c r="H404" s="291">
        <f t="shared" si="30"/>
        <v>0</v>
      </c>
      <c r="I404" s="289"/>
      <c r="J404" s="77"/>
      <c r="K404" s="290"/>
      <c r="L404" s="292"/>
      <c r="M404" s="293">
        <f t="shared" si="31"/>
        <v>0</v>
      </c>
      <c r="N404" s="68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6"/>
      <c r="AW404" s="76"/>
      <c r="AX404" s="76"/>
      <c r="AY404" s="76"/>
      <c r="AZ404" s="76"/>
      <c r="BA404" s="76"/>
      <c r="BB404" s="76"/>
      <c r="BC404" s="69"/>
      <c r="BD404" s="69"/>
    </row>
    <row r="405" spans="1:56" ht="30" customHeight="1" thickBot="1" x14ac:dyDescent="0.35">
      <c r="A405" s="73">
        <v>2620</v>
      </c>
      <c r="B405" s="100" t="s">
        <v>218</v>
      </c>
      <c r="C405" s="101"/>
      <c r="D405" s="289"/>
      <c r="E405" s="278"/>
      <c r="F405" s="290"/>
      <c r="G405" s="77"/>
      <c r="H405" s="291">
        <f t="shared" si="30"/>
        <v>0</v>
      </c>
      <c r="I405" s="289"/>
      <c r="J405" s="77"/>
      <c r="K405" s="290"/>
      <c r="L405" s="292"/>
      <c r="M405" s="293">
        <f t="shared" si="31"/>
        <v>0</v>
      </c>
      <c r="N405" s="68"/>
      <c r="O405" s="28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6"/>
      <c r="AW405" s="76"/>
      <c r="AX405" s="76"/>
      <c r="AY405" s="76"/>
      <c r="AZ405" s="76"/>
      <c r="BA405" s="76"/>
      <c r="BB405" s="76"/>
      <c r="BC405" s="69"/>
      <c r="BD405" s="69"/>
    </row>
    <row r="406" spans="1:56" ht="29.25" customHeight="1" thickBot="1" x14ac:dyDescent="0.35">
      <c r="A406" s="73">
        <v>2630</v>
      </c>
      <c r="B406" s="100" t="s">
        <v>219</v>
      </c>
      <c r="C406" s="101"/>
      <c r="D406" s="289"/>
      <c r="E406" s="278"/>
      <c r="F406" s="290"/>
      <c r="G406" s="77"/>
      <c r="H406" s="291">
        <f t="shared" si="30"/>
        <v>0</v>
      </c>
      <c r="I406" s="289"/>
      <c r="J406" s="77"/>
      <c r="K406" s="290"/>
      <c r="L406" s="292"/>
      <c r="M406" s="293">
        <f t="shared" si="31"/>
        <v>0</v>
      </c>
      <c r="N406" s="68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6"/>
      <c r="AW406" s="76"/>
      <c r="AX406" s="76"/>
      <c r="AY406" s="76"/>
      <c r="AZ406" s="76"/>
      <c r="BA406" s="76"/>
      <c r="BB406" s="76"/>
      <c r="BC406" s="69"/>
      <c r="BD406" s="69"/>
    </row>
    <row r="407" spans="1:56" ht="13.95" customHeight="1" thickBot="1" x14ac:dyDescent="0.35">
      <c r="A407" s="73">
        <v>2700</v>
      </c>
      <c r="B407" s="100" t="s">
        <v>76</v>
      </c>
      <c r="C407" s="101"/>
      <c r="D407" s="289">
        <f>D408</f>
        <v>1166000</v>
      </c>
      <c r="E407" s="280">
        <f>E408+E409+E410</f>
        <v>0</v>
      </c>
      <c r="F407" s="290"/>
      <c r="G407" s="77"/>
      <c r="H407" s="291">
        <f t="shared" si="30"/>
        <v>1166000</v>
      </c>
      <c r="I407" s="289">
        <f>I408</f>
        <v>1049500</v>
      </c>
      <c r="J407" s="77"/>
      <c r="K407" s="290"/>
      <c r="L407" s="292"/>
      <c r="M407" s="293">
        <f t="shared" si="31"/>
        <v>1049500</v>
      </c>
      <c r="N407" s="68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6"/>
      <c r="AW407" s="76"/>
      <c r="AX407" s="76"/>
      <c r="AY407" s="76"/>
      <c r="AZ407" s="76"/>
      <c r="BA407" s="76"/>
      <c r="BB407" s="76"/>
      <c r="BC407" s="69"/>
      <c r="BD407" s="69"/>
    </row>
    <row r="408" spans="1:56" ht="13.95" customHeight="1" thickBot="1" x14ac:dyDescent="0.35">
      <c r="A408" s="73">
        <v>2710</v>
      </c>
      <c r="B408" s="100" t="s">
        <v>77</v>
      </c>
      <c r="C408" s="101"/>
      <c r="D408" s="289">
        <f>G90</f>
        <v>1166000</v>
      </c>
      <c r="E408" s="278"/>
      <c r="F408" s="290"/>
      <c r="G408" s="77"/>
      <c r="H408" s="291">
        <f t="shared" si="30"/>
        <v>1166000</v>
      </c>
      <c r="I408" s="289">
        <v>1049500</v>
      </c>
      <c r="J408" s="77"/>
      <c r="K408" s="290"/>
      <c r="L408" s="292"/>
      <c r="M408" s="293">
        <f t="shared" si="31"/>
        <v>1049500</v>
      </c>
      <c r="N408" s="68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6"/>
      <c r="AW408" s="76"/>
      <c r="AX408" s="76"/>
      <c r="AY408" s="76"/>
      <c r="AZ408" s="76"/>
      <c r="BA408" s="76"/>
      <c r="BB408" s="76"/>
      <c r="BC408" s="69"/>
      <c r="BD408" s="69"/>
    </row>
    <row r="409" spans="1:56" ht="13.95" customHeight="1" thickBot="1" x14ac:dyDescent="0.35">
      <c r="A409" s="73">
        <v>2720</v>
      </c>
      <c r="B409" s="100" t="s">
        <v>220</v>
      </c>
      <c r="C409" s="101"/>
      <c r="D409" s="294"/>
      <c r="E409" s="278"/>
      <c r="F409" s="290"/>
      <c r="G409" s="77"/>
      <c r="H409" s="291">
        <f t="shared" si="30"/>
        <v>0</v>
      </c>
      <c r="I409" s="291"/>
      <c r="J409" s="77"/>
      <c r="K409" s="290"/>
      <c r="L409" s="292"/>
      <c r="M409" s="293">
        <f t="shared" si="31"/>
        <v>0</v>
      </c>
      <c r="N409" s="68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6"/>
      <c r="AW409" s="76"/>
      <c r="AX409" s="76"/>
      <c r="AY409" s="76"/>
      <c r="AZ409" s="76"/>
      <c r="BA409" s="76"/>
      <c r="BB409" s="76"/>
      <c r="BC409" s="69"/>
      <c r="BD409" s="69"/>
    </row>
    <row r="410" spans="1:56" ht="13.95" customHeight="1" thickBot="1" x14ac:dyDescent="0.35">
      <c r="A410" s="73">
        <v>2730</v>
      </c>
      <c r="B410" s="100" t="s">
        <v>221</v>
      </c>
      <c r="C410" s="101"/>
      <c r="D410" s="294"/>
      <c r="E410" s="278"/>
      <c r="F410" s="290"/>
      <c r="G410" s="77"/>
      <c r="H410" s="291">
        <f t="shared" si="30"/>
        <v>0</v>
      </c>
      <c r="I410" s="291"/>
      <c r="J410" s="77"/>
      <c r="K410" s="290"/>
      <c r="L410" s="292"/>
      <c r="M410" s="293">
        <f t="shared" si="31"/>
        <v>0</v>
      </c>
      <c r="N410" s="68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6"/>
      <c r="AW410" s="76"/>
      <c r="AX410" s="76"/>
      <c r="AY410" s="76"/>
      <c r="AZ410" s="76"/>
      <c r="BA410" s="76"/>
      <c r="BB410" s="76"/>
      <c r="BC410" s="69"/>
      <c r="BD410" s="69"/>
    </row>
    <row r="411" spans="1:56" ht="13.95" customHeight="1" thickBot="1" x14ac:dyDescent="0.35">
      <c r="A411" s="73">
        <v>2800</v>
      </c>
      <c r="B411" s="100" t="s">
        <v>222</v>
      </c>
      <c r="C411" s="101"/>
      <c r="D411" s="294"/>
      <c r="E411" s="278"/>
      <c r="F411" s="290"/>
      <c r="G411" s="77"/>
      <c r="H411" s="291">
        <f t="shared" si="30"/>
        <v>0</v>
      </c>
      <c r="I411" s="291"/>
      <c r="J411" s="77"/>
      <c r="K411" s="290"/>
      <c r="L411" s="292"/>
      <c r="M411" s="293">
        <f t="shared" si="31"/>
        <v>0</v>
      </c>
      <c r="N411" s="68"/>
      <c r="O411" s="76"/>
      <c r="P411" s="6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6"/>
      <c r="AW411" s="76"/>
      <c r="AX411" s="76"/>
      <c r="AY411" s="76"/>
      <c r="AZ411" s="76"/>
      <c r="BA411" s="76"/>
      <c r="BB411" s="76"/>
      <c r="BC411" s="69"/>
      <c r="BD411" s="69"/>
    </row>
    <row r="412" spans="1:56" ht="13.95" customHeight="1" thickBot="1" x14ac:dyDescent="0.35">
      <c r="A412" s="73">
        <v>9000</v>
      </c>
      <c r="B412" s="100" t="s">
        <v>223</v>
      </c>
      <c r="C412" s="101"/>
      <c r="D412" s="294"/>
      <c r="E412" s="278"/>
      <c r="F412" s="290"/>
      <c r="G412" s="77"/>
      <c r="H412" s="291">
        <f t="shared" si="30"/>
        <v>0</v>
      </c>
      <c r="I412" s="291"/>
      <c r="J412" s="77"/>
      <c r="K412" s="290"/>
      <c r="L412" s="292"/>
      <c r="M412" s="293">
        <f t="shared" si="31"/>
        <v>0</v>
      </c>
      <c r="N412" s="68"/>
      <c r="O412" s="76"/>
      <c r="P412" s="83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6"/>
      <c r="AW412" s="76"/>
      <c r="AX412" s="76"/>
      <c r="AY412" s="76"/>
      <c r="AZ412" s="76"/>
      <c r="BA412" s="76"/>
      <c r="BB412" s="76"/>
      <c r="BC412" s="69"/>
      <c r="BD412" s="69"/>
    </row>
    <row r="413" spans="1:56" ht="13.95" customHeight="1" thickBot="1" x14ac:dyDescent="0.35">
      <c r="A413" s="73">
        <v>3000</v>
      </c>
      <c r="B413" s="100" t="s">
        <v>224</v>
      </c>
      <c r="C413" s="101"/>
      <c r="D413" s="294"/>
      <c r="E413" s="280">
        <f>E414+E428</f>
        <v>0</v>
      </c>
      <c r="F413" s="290"/>
      <c r="G413" s="77"/>
      <c r="H413" s="291">
        <f t="shared" si="30"/>
        <v>0</v>
      </c>
      <c r="I413" s="291"/>
      <c r="J413" s="77"/>
      <c r="K413" s="290"/>
      <c r="L413" s="292"/>
      <c r="M413" s="293">
        <f t="shared" si="31"/>
        <v>0</v>
      </c>
      <c r="N413" s="68"/>
      <c r="O413" s="76"/>
      <c r="P413" s="70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6"/>
      <c r="AW413" s="76"/>
      <c r="AX413" s="76"/>
      <c r="AY413" s="76"/>
      <c r="AZ413" s="76"/>
      <c r="BA413" s="76"/>
      <c r="BB413" s="76"/>
      <c r="BC413" s="69"/>
      <c r="BD413" s="69"/>
    </row>
    <row r="414" spans="1:56" ht="13.95" customHeight="1" thickBot="1" x14ac:dyDescent="0.35">
      <c r="A414" s="73">
        <v>3100</v>
      </c>
      <c r="B414" s="100" t="s">
        <v>225</v>
      </c>
      <c r="C414" s="101"/>
      <c r="D414" s="294"/>
      <c r="E414" s="280">
        <f>E415+E416+E419+E426+E427</f>
        <v>0</v>
      </c>
      <c r="F414" s="290"/>
      <c r="G414" s="77"/>
      <c r="H414" s="291">
        <f t="shared" si="30"/>
        <v>0</v>
      </c>
      <c r="I414" s="291"/>
      <c r="J414" s="77"/>
      <c r="K414" s="290"/>
      <c r="L414" s="292"/>
      <c r="M414" s="293">
        <f t="shared" si="31"/>
        <v>0</v>
      </c>
      <c r="N414" s="68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6"/>
      <c r="AW414" s="76"/>
      <c r="AX414" s="76"/>
      <c r="AY414" s="76"/>
      <c r="AZ414" s="76"/>
      <c r="BA414" s="76"/>
      <c r="BB414" s="76"/>
      <c r="BC414" s="69"/>
      <c r="BD414" s="69"/>
    </row>
    <row r="415" spans="1:56" ht="27.75" customHeight="1" thickBot="1" x14ac:dyDescent="0.35">
      <c r="A415" s="73">
        <v>3110</v>
      </c>
      <c r="B415" s="100" t="s">
        <v>79</v>
      </c>
      <c r="C415" s="101"/>
      <c r="D415" s="289">
        <f>H92</f>
        <v>15914599</v>
      </c>
      <c r="E415" s="278"/>
      <c r="F415" s="290"/>
      <c r="G415" s="77"/>
      <c r="H415" s="291">
        <f t="shared" si="30"/>
        <v>15914599</v>
      </c>
      <c r="I415" s="291"/>
      <c r="J415" s="77"/>
      <c r="K415" s="290"/>
      <c r="L415" s="292"/>
      <c r="M415" s="293">
        <f t="shared" si="31"/>
        <v>0</v>
      </c>
      <c r="N415" s="68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6"/>
      <c r="AW415" s="76"/>
      <c r="AX415" s="76"/>
      <c r="AY415" s="76"/>
      <c r="AZ415" s="76"/>
      <c r="BA415" s="76"/>
      <c r="BB415" s="76"/>
      <c r="BC415" s="69"/>
      <c r="BD415" s="69"/>
    </row>
    <row r="416" spans="1:56" ht="19.5" customHeight="1" thickBot="1" x14ac:dyDescent="0.35">
      <c r="A416" s="73">
        <v>3120</v>
      </c>
      <c r="B416" s="100" t="s">
        <v>226</v>
      </c>
      <c r="C416" s="101"/>
      <c r="D416" s="294"/>
      <c r="E416" s="280">
        <f>E417+E418</f>
        <v>0</v>
      </c>
      <c r="F416" s="290"/>
      <c r="G416" s="77"/>
      <c r="H416" s="291">
        <f t="shared" si="30"/>
        <v>0</v>
      </c>
      <c r="I416" s="291"/>
      <c r="J416" s="77"/>
      <c r="K416" s="290"/>
      <c r="L416" s="292"/>
      <c r="M416" s="293">
        <f t="shared" si="31"/>
        <v>0</v>
      </c>
      <c r="N416" s="68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6"/>
      <c r="AW416" s="76"/>
      <c r="AX416" s="76"/>
      <c r="AY416" s="76"/>
      <c r="AZ416" s="76"/>
      <c r="BA416" s="76"/>
      <c r="BB416" s="76"/>
      <c r="BC416" s="69"/>
      <c r="BD416" s="69"/>
    </row>
    <row r="417" spans="1:56" ht="28.5" customHeight="1" thickBot="1" x14ac:dyDescent="0.35">
      <c r="A417" s="73">
        <v>3121</v>
      </c>
      <c r="B417" s="100" t="s">
        <v>227</v>
      </c>
      <c r="C417" s="101"/>
      <c r="D417" s="294"/>
      <c r="E417" s="278"/>
      <c r="F417" s="290"/>
      <c r="G417" s="77"/>
      <c r="H417" s="291">
        <f t="shared" si="30"/>
        <v>0</v>
      </c>
      <c r="I417" s="291"/>
      <c r="J417" s="77"/>
      <c r="K417" s="290"/>
      <c r="L417" s="292"/>
      <c r="M417" s="293">
        <f t="shared" si="31"/>
        <v>0</v>
      </c>
      <c r="N417" s="68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6"/>
      <c r="AW417" s="76"/>
      <c r="AX417" s="76"/>
      <c r="AY417" s="76"/>
      <c r="AZ417" s="76"/>
      <c r="BA417" s="76"/>
      <c r="BB417" s="76"/>
      <c r="BC417" s="69"/>
      <c r="BD417" s="69"/>
    </row>
    <row r="418" spans="1:56" ht="13.95" customHeight="1" thickBot="1" x14ac:dyDescent="0.35">
      <c r="A418" s="73">
        <v>3122</v>
      </c>
      <c r="B418" s="339" t="s">
        <v>228</v>
      </c>
      <c r="C418" s="340"/>
      <c r="D418" s="294"/>
      <c r="E418" s="278"/>
      <c r="F418" s="290"/>
      <c r="G418" s="77"/>
      <c r="H418" s="291">
        <f t="shared" si="30"/>
        <v>0</v>
      </c>
      <c r="I418" s="291"/>
      <c r="J418" s="77"/>
      <c r="K418" s="290"/>
      <c r="L418" s="292"/>
      <c r="M418" s="293">
        <f t="shared" si="31"/>
        <v>0</v>
      </c>
      <c r="N418" s="68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6"/>
      <c r="AW418" s="76"/>
      <c r="AX418" s="76"/>
      <c r="AY418" s="76"/>
      <c r="AZ418" s="76"/>
      <c r="BA418" s="76"/>
      <c r="BB418" s="76"/>
      <c r="BC418" s="69"/>
      <c r="BD418" s="69"/>
    </row>
    <row r="419" spans="1:56" ht="13.95" customHeight="1" thickBot="1" x14ac:dyDescent="0.35">
      <c r="A419" s="73">
        <v>3130</v>
      </c>
      <c r="B419" s="100" t="s">
        <v>80</v>
      </c>
      <c r="C419" s="101"/>
      <c r="D419" s="294"/>
      <c r="E419" s="280">
        <f>E420+E421</f>
        <v>0</v>
      </c>
      <c r="F419" s="290"/>
      <c r="G419" s="77"/>
      <c r="H419" s="291">
        <f t="shared" si="30"/>
        <v>0</v>
      </c>
      <c r="I419" s="291"/>
      <c r="J419" s="77"/>
      <c r="K419" s="290"/>
      <c r="L419" s="292"/>
      <c r="M419" s="293">
        <f t="shared" si="31"/>
        <v>0</v>
      </c>
      <c r="N419" s="68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6"/>
      <c r="AW419" s="76"/>
      <c r="AX419" s="76"/>
      <c r="AY419" s="76"/>
      <c r="AZ419" s="76"/>
      <c r="BA419" s="76"/>
      <c r="BB419" s="76"/>
      <c r="BC419" s="69"/>
      <c r="BD419" s="69"/>
    </row>
    <row r="420" spans="1:56" ht="30.75" customHeight="1" thickBot="1" x14ac:dyDescent="0.35">
      <c r="A420" s="73">
        <v>3131</v>
      </c>
      <c r="B420" s="100" t="s">
        <v>229</v>
      </c>
      <c r="C420" s="101"/>
      <c r="D420" s="294"/>
      <c r="E420" s="278"/>
      <c r="F420" s="290"/>
      <c r="G420" s="77"/>
      <c r="H420" s="291">
        <f t="shared" si="30"/>
        <v>0</v>
      </c>
      <c r="I420" s="291"/>
      <c r="J420" s="77"/>
      <c r="K420" s="290"/>
      <c r="L420" s="292"/>
      <c r="M420" s="293">
        <f t="shared" si="31"/>
        <v>0</v>
      </c>
      <c r="N420" s="68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6"/>
      <c r="AW420" s="76"/>
      <c r="AX420" s="76"/>
      <c r="AY420" s="76"/>
      <c r="AZ420" s="76"/>
      <c r="BA420" s="76"/>
      <c r="BB420" s="76"/>
      <c r="BC420" s="69"/>
      <c r="BD420" s="69"/>
    </row>
    <row r="421" spans="1:56" ht="13.95" customHeight="1" thickBot="1" x14ac:dyDescent="0.35">
      <c r="A421" s="73">
        <v>3132</v>
      </c>
      <c r="B421" s="100" t="s">
        <v>81</v>
      </c>
      <c r="C421" s="101"/>
      <c r="D421" s="294"/>
      <c r="E421" s="278"/>
      <c r="F421" s="290"/>
      <c r="G421" s="77"/>
      <c r="H421" s="291">
        <f t="shared" si="30"/>
        <v>0</v>
      </c>
      <c r="I421" s="291"/>
      <c r="J421" s="77"/>
      <c r="K421" s="290"/>
      <c r="L421" s="292"/>
      <c r="M421" s="293">
        <f t="shared" si="31"/>
        <v>0</v>
      </c>
      <c r="N421" s="68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6"/>
      <c r="AW421" s="76"/>
      <c r="AX421" s="76"/>
      <c r="AY421" s="76"/>
      <c r="AZ421" s="76"/>
      <c r="BA421" s="76"/>
      <c r="BB421" s="76"/>
      <c r="BC421" s="69"/>
      <c r="BD421" s="69"/>
    </row>
    <row r="422" spans="1:56" ht="13.95" customHeight="1" thickBot="1" x14ac:dyDescent="0.35">
      <c r="A422" s="73">
        <v>3140</v>
      </c>
      <c r="B422" s="100" t="s">
        <v>230</v>
      </c>
      <c r="C422" s="101"/>
      <c r="D422" s="294"/>
      <c r="E422" s="280">
        <f>E423+E424+E425</f>
        <v>0</v>
      </c>
      <c r="F422" s="290"/>
      <c r="G422" s="77"/>
      <c r="H422" s="291">
        <f t="shared" si="30"/>
        <v>0</v>
      </c>
      <c r="I422" s="291"/>
      <c r="J422" s="77"/>
      <c r="K422" s="290"/>
      <c r="L422" s="292"/>
      <c r="M422" s="293">
        <f t="shared" si="31"/>
        <v>0</v>
      </c>
      <c r="N422" s="68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6"/>
      <c r="AW422" s="76"/>
      <c r="AX422" s="76"/>
      <c r="AY422" s="76"/>
      <c r="AZ422" s="76"/>
      <c r="BA422" s="76"/>
      <c r="BB422" s="76"/>
      <c r="BC422" s="69"/>
      <c r="BD422" s="69"/>
    </row>
    <row r="423" spans="1:56" ht="26.25" customHeight="1" thickBot="1" x14ac:dyDescent="0.35">
      <c r="A423" s="73">
        <v>3141</v>
      </c>
      <c r="B423" s="100" t="s">
        <v>231</v>
      </c>
      <c r="C423" s="101"/>
      <c r="D423" s="294"/>
      <c r="E423" s="278"/>
      <c r="F423" s="290"/>
      <c r="G423" s="77"/>
      <c r="H423" s="291">
        <f t="shared" si="30"/>
        <v>0</v>
      </c>
      <c r="I423" s="291"/>
      <c r="J423" s="77"/>
      <c r="K423" s="290"/>
      <c r="L423" s="292"/>
      <c r="M423" s="293">
        <f t="shared" si="31"/>
        <v>0</v>
      </c>
      <c r="N423" s="68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6"/>
      <c r="AW423" s="76"/>
      <c r="AX423" s="76"/>
      <c r="AY423" s="76"/>
      <c r="AZ423" s="76"/>
      <c r="BA423" s="76"/>
      <c r="BB423" s="76"/>
      <c r="BC423" s="69"/>
      <c r="BD423" s="69"/>
    </row>
    <row r="424" spans="1:56" ht="25.5" customHeight="1" thickBot="1" x14ac:dyDescent="0.35">
      <c r="A424" s="73">
        <v>3142</v>
      </c>
      <c r="B424" s="100" t="s">
        <v>232</v>
      </c>
      <c r="C424" s="101"/>
      <c r="D424" s="294"/>
      <c r="E424" s="278"/>
      <c r="F424" s="290"/>
      <c r="G424" s="77"/>
      <c r="H424" s="291">
        <f t="shared" si="30"/>
        <v>0</v>
      </c>
      <c r="I424" s="291"/>
      <c r="J424" s="77"/>
      <c r="K424" s="290"/>
      <c r="L424" s="292"/>
      <c r="M424" s="293">
        <f t="shared" si="31"/>
        <v>0</v>
      </c>
      <c r="N424" s="68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6"/>
      <c r="AV424" s="76"/>
      <c r="AW424" s="76"/>
      <c r="AX424" s="76"/>
      <c r="AY424" s="76"/>
      <c r="AZ424" s="76"/>
      <c r="BA424" s="76"/>
      <c r="BB424" s="76"/>
      <c r="BC424" s="69"/>
      <c r="BD424" s="69"/>
    </row>
    <row r="425" spans="1:56" ht="17.25" customHeight="1" thickBot="1" x14ac:dyDescent="0.35">
      <c r="A425" s="73">
        <v>3143</v>
      </c>
      <c r="B425" s="339" t="s">
        <v>233</v>
      </c>
      <c r="C425" s="340"/>
      <c r="D425" s="294"/>
      <c r="E425" s="278"/>
      <c r="F425" s="290"/>
      <c r="G425" s="77"/>
      <c r="H425" s="291">
        <f t="shared" si="30"/>
        <v>0</v>
      </c>
      <c r="I425" s="291"/>
      <c r="J425" s="77"/>
      <c r="K425" s="290"/>
      <c r="L425" s="292"/>
      <c r="M425" s="293">
        <f t="shared" si="31"/>
        <v>0</v>
      </c>
      <c r="N425" s="68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6"/>
      <c r="AW425" s="76"/>
      <c r="AX425" s="76"/>
      <c r="AY425" s="76"/>
      <c r="AZ425" s="76"/>
      <c r="BA425" s="76"/>
      <c r="BB425" s="76"/>
      <c r="BC425" s="69"/>
      <c r="BD425" s="69"/>
    </row>
    <row r="426" spans="1:56" ht="13.95" customHeight="1" thickBot="1" x14ac:dyDescent="0.35">
      <c r="A426" s="73">
        <v>3150</v>
      </c>
      <c r="B426" s="100" t="s">
        <v>234</v>
      </c>
      <c r="C426" s="101"/>
      <c r="D426" s="294"/>
      <c r="E426" s="278"/>
      <c r="F426" s="290"/>
      <c r="G426" s="77"/>
      <c r="H426" s="291">
        <f t="shared" si="30"/>
        <v>0</v>
      </c>
      <c r="I426" s="291"/>
      <c r="J426" s="77"/>
      <c r="K426" s="290"/>
      <c r="L426" s="292"/>
      <c r="M426" s="293">
        <f t="shared" si="31"/>
        <v>0</v>
      </c>
      <c r="N426" s="68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6"/>
      <c r="AV426" s="76"/>
      <c r="AW426" s="76"/>
      <c r="AX426" s="76"/>
      <c r="AY426" s="76"/>
      <c r="AZ426" s="76"/>
      <c r="BA426" s="76"/>
      <c r="BB426" s="76"/>
      <c r="BC426" s="69"/>
      <c r="BD426" s="69"/>
    </row>
    <row r="427" spans="1:56" ht="26.25" customHeight="1" thickBot="1" x14ac:dyDescent="0.35">
      <c r="A427" s="73">
        <v>3160</v>
      </c>
      <c r="B427" s="100" t="s">
        <v>235</v>
      </c>
      <c r="C427" s="101"/>
      <c r="D427" s="294"/>
      <c r="E427" s="278"/>
      <c r="F427" s="290"/>
      <c r="G427" s="77"/>
      <c r="H427" s="291">
        <f t="shared" si="30"/>
        <v>0</v>
      </c>
      <c r="I427" s="291"/>
      <c r="J427" s="77"/>
      <c r="K427" s="290"/>
      <c r="L427" s="292"/>
      <c r="M427" s="293">
        <f t="shared" si="31"/>
        <v>0</v>
      </c>
      <c r="N427" s="68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6"/>
      <c r="AW427" s="76"/>
      <c r="AX427" s="76"/>
      <c r="AY427" s="76"/>
      <c r="AZ427" s="76"/>
      <c r="BA427" s="76"/>
      <c r="BB427" s="76"/>
      <c r="BC427" s="69"/>
      <c r="BD427" s="69"/>
    </row>
    <row r="428" spans="1:56" ht="13.95" customHeight="1" thickBot="1" x14ac:dyDescent="0.35">
      <c r="A428" s="73">
        <v>3200</v>
      </c>
      <c r="B428" s="100" t="s">
        <v>236</v>
      </c>
      <c r="C428" s="101"/>
      <c r="D428" s="294"/>
      <c r="E428" s="280">
        <f>E429+E430+E431+E432</f>
        <v>0</v>
      </c>
      <c r="F428" s="290"/>
      <c r="G428" s="77"/>
      <c r="H428" s="291">
        <f t="shared" si="30"/>
        <v>0</v>
      </c>
      <c r="I428" s="291"/>
      <c r="J428" s="77"/>
      <c r="K428" s="290"/>
      <c r="L428" s="292"/>
      <c r="M428" s="293">
        <f t="shared" si="31"/>
        <v>0</v>
      </c>
      <c r="N428" s="68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6"/>
      <c r="AV428" s="76"/>
      <c r="AW428" s="76"/>
      <c r="AX428" s="76"/>
      <c r="AY428" s="76"/>
      <c r="AZ428" s="76"/>
      <c r="BA428" s="76"/>
      <c r="BB428" s="76"/>
      <c r="BC428" s="69"/>
      <c r="BD428" s="69"/>
    </row>
    <row r="429" spans="1:56" ht="28.5" customHeight="1" thickBot="1" x14ac:dyDescent="0.35">
      <c r="A429" s="73">
        <v>3210</v>
      </c>
      <c r="B429" s="339" t="s">
        <v>237</v>
      </c>
      <c r="C429" s="340"/>
      <c r="D429" s="294"/>
      <c r="E429" s="278"/>
      <c r="F429" s="290"/>
      <c r="G429" s="77"/>
      <c r="H429" s="291">
        <f t="shared" si="30"/>
        <v>0</v>
      </c>
      <c r="I429" s="291"/>
      <c r="J429" s="77"/>
      <c r="K429" s="290"/>
      <c r="L429" s="292"/>
      <c r="M429" s="293">
        <f t="shared" si="31"/>
        <v>0</v>
      </c>
      <c r="N429" s="68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6"/>
      <c r="AW429" s="76"/>
      <c r="AX429" s="76"/>
      <c r="AY429" s="76"/>
      <c r="AZ429" s="76"/>
      <c r="BA429" s="76"/>
      <c r="BB429" s="76"/>
      <c r="BC429" s="69"/>
      <c r="BD429" s="69"/>
    </row>
    <row r="430" spans="1:56" ht="28.2" customHeight="1" thickBot="1" x14ac:dyDescent="0.35">
      <c r="A430" s="73">
        <v>3220</v>
      </c>
      <c r="B430" s="339" t="s">
        <v>238</v>
      </c>
      <c r="C430" s="340"/>
      <c r="D430" s="294"/>
      <c r="E430" s="278"/>
      <c r="F430" s="290"/>
      <c r="G430" s="77"/>
      <c r="H430" s="291">
        <f t="shared" si="30"/>
        <v>0</v>
      </c>
      <c r="I430" s="291"/>
      <c r="J430" s="77"/>
      <c r="K430" s="290"/>
      <c r="L430" s="292"/>
      <c r="M430" s="293">
        <f t="shared" si="31"/>
        <v>0</v>
      </c>
      <c r="N430" s="68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6"/>
      <c r="AW430" s="76"/>
      <c r="AX430" s="76"/>
      <c r="AY430" s="76"/>
      <c r="AZ430" s="76"/>
      <c r="BA430" s="76"/>
      <c r="BB430" s="76"/>
      <c r="BC430" s="69"/>
      <c r="BD430" s="69"/>
    </row>
    <row r="431" spans="1:56" ht="28.2" customHeight="1" thickBot="1" x14ac:dyDescent="0.35">
      <c r="A431" s="73">
        <v>3230</v>
      </c>
      <c r="B431" s="339" t="s">
        <v>239</v>
      </c>
      <c r="C431" s="340"/>
      <c r="D431" s="294"/>
      <c r="E431" s="278"/>
      <c r="F431" s="290"/>
      <c r="G431" s="77"/>
      <c r="H431" s="291">
        <f t="shared" si="30"/>
        <v>0</v>
      </c>
      <c r="I431" s="291"/>
      <c r="J431" s="77"/>
      <c r="K431" s="290"/>
      <c r="L431" s="292"/>
      <c r="M431" s="293">
        <f t="shared" si="31"/>
        <v>0</v>
      </c>
      <c r="N431" s="68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6"/>
      <c r="AW431" s="76"/>
      <c r="AX431" s="76"/>
      <c r="AY431" s="76"/>
      <c r="AZ431" s="76"/>
      <c r="BA431" s="76"/>
      <c r="BB431" s="76"/>
      <c r="BC431" s="69"/>
      <c r="BD431" s="69"/>
    </row>
    <row r="432" spans="1:56" ht="13.95" customHeight="1" thickBot="1" x14ac:dyDescent="0.35">
      <c r="A432" s="73">
        <v>3240</v>
      </c>
      <c r="B432" s="100" t="s">
        <v>240</v>
      </c>
      <c r="C432" s="101"/>
      <c r="D432" s="294"/>
      <c r="E432" s="278"/>
      <c r="F432" s="290"/>
      <c r="G432" s="77"/>
      <c r="H432" s="291">
        <f t="shared" si="30"/>
        <v>0</v>
      </c>
      <c r="I432" s="291"/>
      <c r="J432" s="77"/>
      <c r="K432" s="290"/>
      <c r="L432" s="292"/>
      <c r="M432" s="295">
        <f t="shared" si="31"/>
        <v>0</v>
      </c>
      <c r="N432" s="68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6"/>
      <c r="AW432" s="76"/>
      <c r="AX432" s="76"/>
      <c r="AY432" s="76"/>
      <c r="AZ432" s="76"/>
      <c r="BA432" s="76"/>
      <c r="BB432" s="76"/>
      <c r="BC432" s="69"/>
      <c r="BD432" s="69"/>
    </row>
    <row r="433" spans="1:56" ht="13.95" customHeight="1" thickBot="1" x14ac:dyDescent="0.35">
      <c r="A433" s="77"/>
      <c r="B433" s="100" t="s">
        <v>82</v>
      </c>
      <c r="C433" s="101"/>
      <c r="D433" s="291">
        <f>J95</f>
        <v>153281927.09</v>
      </c>
      <c r="E433" s="280">
        <f>SUM(E378,E412,E413)</f>
        <v>0</v>
      </c>
      <c r="F433" s="296"/>
      <c r="G433" s="77"/>
      <c r="H433" s="291">
        <f t="shared" si="30"/>
        <v>153281927.09</v>
      </c>
      <c r="I433" s="291">
        <f>K95</f>
        <v>42388100</v>
      </c>
      <c r="J433" s="77"/>
      <c r="K433" s="290"/>
      <c r="L433" s="292"/>
      <c r="M433" s="297">
        <f t="shared" si="31"/>
        <v>42388100</v>
      </c>
      <c r="N433" s="68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6"/>
      <c r="AW433" s="76"/>
      <c r="AX433" s="76"/>
      <c r="AY433" s="76"/>
      <c r="AZ433" s="76"/>
      <c r="BA433" s="76"/>
      <c r="BB433" s="76"/>
      <c r="BC433" s="69"/>
      <c r="BD433" s="69"/>
    </row>
    <row r="434" spans="1:56" ht="15" customHeight="1" x14ac:dyDescent="0.3">
      <c r="A434" s="69"/>
      <c r="B434" s="66"/>
      <c r="C434" s="66"/>
      <c r="D434" s="298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76"/>
      <c r="P434" s="7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  <c r="AS434" s="66"/>
      <c r="AT434" s="66"/>
      <c r="AU434" s="66"/>
      <c r="AV434" s="66"/>
      <c r="AW434" s="66"/>
      <c r="AX434" s="66"/>
      <c r="AY434" s="66"/>
      <c r="AZ434" s="66"/>
      <c r="BA434" s="66"/>
      <c r="BB434" s="66"/>
      <c r="BC434" s="66"/>
      <c r="BD434" s="323"/>
    </row>
    <row r="435" spans="1:56" ht="15.6" customHeight="1" x14ac:dyDescent="0.3">
      <c r="A435" s="322" t="s">
        <v>252</v>
      </c>
      <c r="B435" s="322"/>
      <c r="C435" s="322"/>
      <c r="D435" s="322"/>
      <c r="E435" s="322"/>
      <c r="F435" s="322"/>
      <c r="G435" s="322"/>
      <c r="H435" s="322"/>
      <c r="I435" s="322"/>
      <c r="J435" s="322"/>
      <c r="K435" s="322"/>
      <c r="L435" s="30"/>
      <c r="M435" s="30"/>
      <c r="N435" s="30"/>
      <c r="O435" s="76"/>
      <c r="P435" s="76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3"/>
      <c r="AV435" s="83"/>
      <c r="AW435" s="83"/>
      <c r="AX435" s="83"/>
      <c r="AY435" s="83"/>
      <c r="AZ435" s="83"/>
      <c r="BA435" s="83"/>
      <c r="BB435" s="83"/>
      <c r="BC435" s="83"/>
      <c r="BD435" s="323"/>
    </row>
    <row r="436" spans="1:56" ht="16.2" thickBot="1" x14ac:dyDescent="0.35">
      <c r="A436" s="69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27" t="s">
        <v>31</v>
      </c>
      <c r="N436" s="27"/>
      <c r="O436" s="76"/>
      <c r="P436" s="76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323"/>
    </row>
    <row r="437" spans="1:56" ht="96.6" customHeight="1" thickBot="1" x14ac:dyDescent="0.35">
      <c r="A437" s="299" t="s">
        <v>194</v>
      </c>
      <c r="B437" s="300" t="s">
        <v>33</v>
      </c>
      <c r="C437" s="301" t="s">
        <v>195</v>
      </c>
      <c r="D437" s="235" t="s">
        <v>196</v>
      </c>
      <c r="E437" s="341" t="s">
        <v>253</v>
      </c>
      <c r="F437" s="342"/>
      <c r="G437" s="341" t="s">
        <v>254</v>
      </c>
      <c r="H437" s="342"/>
      <c r="I437" s="341" t="s">
        <v>255</v>
      </c>
      <c r="J437" s="342"/>
      <c r="K437" s="341" t="s">
        <v>256</v>
      </c>
      <c r="L437" s="342"/>
      <c r="M437" s="112" t="s">
        <v>257</v>
      </c>
      <c r="N437" s="68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6"/>
      <c r="AW437" s="76"/>
      <c r="AX437" s="76"/>
      <c r="AY437" s="76"/>
      <c r="AZ437" s="76"/>
      <c r="BA437" s="76"/>
      <c r="BB437" s="76"/>
      <c r="BC437" s="76"/>
      <c r="BD437" s="76"/>
    </row>
    <row r="438" spans="1:56" ht="15" thickBot="1" x14ac:dyDescent="0.35">
      <c r="A438" s="73">
        <v>1</v>
      </c>
      <c r="B438" s="73">
        <v>2</v>
      </c>
      <c r="C438" s="238">
        <v>3</v>
      </c>
      <c r="D438" s="238">
        <v>4</v>
      </c>
      <c r="E438" s="333">
        <v>5</v>
      </c>
      <c r="F438" s="334"/>
      <c r="G438" s="333">
        <v>6</v>
      </c>
      <c r="H438" s="334"/>
      <c r="I438" s="333">
        <v>7</v>
      </c>
      <c r="J438" s="334"/>
      <c r="K438" s="333">
        <v>8</v>
      </c>
      <c r="L438" s="335"/>
      <c r="M438" s="73">
        <v>9</v>
      </c>
      <c r="N438" s="68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6"/>
      <c r="AW438" s="76"/>
      <c r="AX438" s="76"/>
      <c r="AY438" s="76"/>
      <c r="AZ438" s="76"/>
      <c r="BA438" s="76"/>
      <c r="BB438" s="76"/>
      <c r="BC438" s="76"/>
      <c r="BD438" s="76"/>
    </row>
    <row r="439" spans="1:56" ht="27" thickBot="1" x14ac:dyDescent="0.35">
      <c r="A439" s="77"/>
      <c r="B439" s="77" t="s">
        <v>258</v>
      </c>
      <c r="C439" s="302"/>
      <c r="D439" s="302"/>
      <c r="E439" s="336"/>
      <c r="F439" s="337"/>
      <c r="G439" s="336"/>
      <c r="H439" s="337"/>
      <c r="I439" s="336"/>
      <c r="J439" s="337"/>
      <c r="K439" s="336"/>
      <c r="L439" s="338"/>
      <c r="M439" s="73"/>
      <c r="N439" s="68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6"/>
      <c r="AW439" s="76"/>
      <c r="AX439" s="76"/>
      <c r="AY439" s="76"/>
      <c r="AZ439" s="76"/>
      <c r="BA439" s="76"/>
      <c r="BB439" s="76"/>
      <c r="BC439" s="76"/>
      <c r="BD439" s="76"/>
    </row>
    <row r="440" spans="1:56" ht="15" thickBot="1" x14ac:dyDescent="0.35">
      <c r="A440" s="73">
        <v>2000</v>
      </c>
      <c r="B440" s="100" t="s">
        <v>204</v>
      </c>
      <c r="C440" s="303">
        <f>C314</f>
        <v>267895341.92000002</v>
      </c>
      <c r="D440" s="303">
        <f>E314</f>
        <v>246979140.74000001</v>
      </c>
      <c r="E440" s="329">
        <f>E446</f>
        <v>0</v>
      </c>
      <c r="F440" s="330"/>
      <c r="G440" s="329">
        <f>G446</f>
        <v>0</v>
      </c>
      <c r="H440" s="330"/>
      <c r="I440" s="238"/>
      <c r="J440" s="304"/>
      <c r="K440" s="238"/>
      <c r="L440" s="305"/>
      <c r="M440" s="73"/>
      <c r="N440" s="68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6"/>
      <c r="AW440" s="76"/>
      <c r="AX440" s="76"/>
      <c r="AY440" s="76"/>
      <c r="AZ440" s="76"/>
      <c r="BA440" s="76"/>
      <c r="BB440" s="76"/>
      <c r="BC440" s="76"/>
      <c r="BD440" s="76"/>
    </row>
    <row r="441" spans="1:56" ht="27" thickBot="1" x14ac:dyDescent="0.35">
      <c r="A441" s="73">
        <v>2100</v>
      </c>
      <c r="B441" s="100" t="s">
        <v>205</v>
      </c>
      <c r="C441" s="303">
        <f t="shared" ref="C441:C495" si="32">C315</f>
        <v>207486756</v>
      </c>
      <c r="D441" s="303">
        <f t="shared" ref="D441:D495" si="33">E315</f>
        <v>207460982.30000001</v>
      </c>
      <c r="E441" s="331"/>
      <c r="F441" s="332"/>
      <c r="G441" s="306"/>
      <c r="H441" s="307"/>
      <c r="I441" s="238"/>
      <c r="J441" s="304"/>
      <c r="K441" s="238"/>
      <c r="L441" s="305"/>
      <c r="M441" s="73"/>
      <c r="N441" s="68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6"/>
      <c r="AW441" s="76"/>
      <c r="AX441" s="76"/>
      <c r="AY441" s="76"/>
      <c r="AZ441" s="76"/>
      <c r="BA441" s="76"/>
      <c r="BB441" s="76"/>
      <c r="BC441" s="76"/>
      <c r="BD441" s="76"/>
    </row>
    <row r="442" spans="1:56" ht="15" thickBot="1" x14ac:dyDescent="0.35">
      <c r="A442" s="73">
        <v>2110</v>
      </c>
      <c r="B442" s="100" t="s">
        <v>62</v>
      </c>
      <c r="C442" s="303">
        <f t="shared" si="32"/>
        <v>170868680</v>
      </c>
      <c r="D442" s="303">
        <f t="shared" si="33"/>
        <v>170858526.02000001</v>
      </c>
      <c r="E442" s="331"/>
      <c r="F442" s="332"/>
      <c r="G442" s="306"/>
      <c r="H442" s="307"/>
      <c r="I442" s="238"/>
      <c r="J442" s="304"/>
      <c r="K442" s="238"/>
      <c r="L442" s="305"/>
      <c r="M442" s="73"/>
      <c r="N442" s="68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6"/>
      <c r="AW442" s="76"/>
      <c r="AX442" s="76"/>
      <c r="AY442" s="76"/>
      <c r="AZ442" s="76"/>
      <c r="BA442" s="76"/>
      <c r="BB442" s="76"/>
      <c r="BC442" s="76"/>
      <c r="BD442" s="76"/>
    </row>
    <row r="443" spans="1:56" ht="15" thickBot="1" x14ac:dyDescent="0.35">
      <c r="A443" s="73">
        <v>2111</v>
      </c>
      <c r="B443" s="100" t="s">
        <v>206</v>
      </c>
      <c r="C443" s="303">
        <f t="shared" si="32"/>
        <v>170868680</v>
      </c>
      <c r="D443" s="303">
        <f t="shared" si="33"/>
        <v>170858526.02000001</v>
      </c>
      <c r="E443" s="331"/>
      <c r="F443" s="332"/>
      <c r="G443" s="306"/>
      <c r="H443" s="307"/>
      <c r="I443" s="238"/>
      <c r="J443" s="304"/>
      <c r="K443" s="238"/>
      <c r="L443" s="305"/>
      <c r="M443" s="73"/>
      <c r="N443" s="68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6"/>
      <c r="AW443" s="76"/>
      <c r="AX443" s="76"/>
      <c r="AY443" s="76"/>
      <c r="AZ443" s="76"/>
      <c r="BA443" s="76"/>
      <c r="BB443" s="76"/>
      <c r="BC443" s="76"/>
      <c r="BD443" s="76"/>
    </row>
    <row r="444" spans="1:56" ht="27" thickBot="1" x14ac:dyDescent="0.35">
      <c r="A444" s="73">
        <v>2112</v>
      </c>
      <c r="B444" s="100" t="s">
        <v>207</v>
      </c>
      <c r="C444" s="303">
        <f t="shared" si="32"/>
        <v>0</v>
      </c>
      <c r="D444" s="303">
        <f t="shared" si="33"/>
        <v>0</v>
      </c>
      <c r="E444" s="329"/>
      <c r="F444" s="330"/>
      <c r="G444" s="306"/>
      <c r="H444" s="307"/>
      <c r="I444" s="238"/>
      <c r="J444" s="304"/>
      <c r="K444" s="238"/>
      <c r="L444" s="305"/>
      <c r="M444" s="73"/>
      <c r="N444" s="68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6"/>
      <c r="AW444" s="76"/>
      <c r="AX444" s="76"/>
      <c r="AY444" s="76"/>
      <c r="AZ444" s="76"/>
      <c r="BA444" s="76"/>
      <c r="BB444" s="76"/>
      <c r="BC444" s="76"/>
      <c r="BD444" s="76"/>
    </row>
    <row r="445" spans="1:56" ht="15" thickBot="1" x14ac:dyDescent="0.35">
      <c r="A445" s="73">
        <v>2120</v>
      </c>
      <c r="B445" s="100" t="s">
        <v>63</v>
      </c>
      <c r="C445" s="303">
        <f t="shared" si="32"/>
        <v>36618076</v>
      </c>
      <c r="D445" s="303">
        <f t="shared" si="33"/>
        <v>36602456.280000001</v>
      </c>
      <c r="E445" s="329"/>
      <c r="F445" s="330"/>
      <c r="G445" s="306"/>
      <c r="H445" s="307"/>
      <c r="I445" s="238"/>
      <c r="J445" s="304"/>
      <c r="K445" s="238"/>
      <c r="L445" s="305"/>
      <c r="M445" s="73"/>
      <c r="N445" s="68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6"/>
      <c r="AW445" s="76"/>
      <c r="AX445" s="76"/>
      <c r="AY445" s="76"/>
      <c r="AZ445" s="76"/>
      <c r="BA445" s="76"/>
      <c r="BB445" s="76"/>
      <c r="BC445" s="76"/>
      <c r="BD445" s="76"/>
    </row>
    <row r="446" spans="1:56" ht="15" thickBot="1" x14ac:dyDescent="0.35">
      <c r="A446" s="73">
        <v>2200</v>
      </c>
      <c r="B446" s="100" t="s">
        <v>208</v>
      </c>
      <c r="C446" s="303">
        <f t="shared" si="32"/>
        <v>59384017.920000002</v>
      </c>
      <c r="D446" s="303">
        <f t="shared" si="33"/>
        <v>38541948.599999994</v>
      </c>
      <c r="E446" s="329">
        <f>E450+E453+E451</f>
        <v>0</v>
      </c>
      <c r="F446" s="330"/>
      <c r="G446" s="329"/>
      <c r="H446" s="330"/>
      <c r="I446" s="238"/>
      <c r="J446" s="304"/>
      <c r="K446" s="238"/>
      <c r="L446" s="305"/>
      <c r="M446" s="73"/>
      <c r="N446" s="68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6"/>
      <c r="AW446" s="76"/>
      <c r="AX446" s="76"/>
      <c r="AY446" s="76"/>
      <c r="AZ446" s="76"/>
      <c r="BA446" s="76"/>
      <c r="BB446" s="76"/>
      <c r="BC446" s="76"/>
      <c r="BD446" s="76"/>
    </row>
    <row r="447" spans="1:56" ht="27" thickBot="1" x14ac:dyDescent="0.35">
      <c r="A447" s="73">
        <v>2210</v>
      </c>
      <c r="B447" s="100" t="s">
        <v>64</v>
      </c>
      <c r="C447" s="303">
        <f t="shared" si="32"/>
        <v>2107755.98</v>
      </c>
      <c r="D447" s="303">
        <f t="shared" si="33"/>
        <v>1975392.64</v>
      </c>
      <c r="E447" s="329"/>
      <c r="F447" s="330"/>
      <c r="G447" s="306"/>
      <c r="H447" s="307"/>
      <c r="I447" s="238"/>
      <c r="J447" s="304"/>
      <c r="K447" s="238"/>
      <c r="L447" s="305"/>
      <c r="M447" s="73"/>
      <c r="N447" s="68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6"/>
      <c r="AW447" s="76"/>
      <c r="AX447" s="76"/>
      <c r="AY447" s="76"/>
      <c r="AZ447" s="76"/>
      <c r="BA447" s="76"/>
      <c r="BB447" s="76"/>
      <c r="BC447" s="76"/>
      <c r="BD447" s="76"/>
    </row>
    <row r="448" spans="1:56" ht="27" thickBot="1" x14ac:dyDescent="0.35">
      <c r="A448" s="73">
        <v>2220</v>
      </c>
      <c r="B448" s="100" t="s">
        <v>65</v>
      </c>
      <c r="C448" s="303">
        <f t="shared" si="32"/>
        <v>20955806.940000001</v>
      </c>
      <c r="D448" s="303">
        <f t="shared" si="33"/>
        <v>6145972.4000000004</v>
      </c>
      <c r="E448" s="329"/>
      <c r="F448" s="330"/>
      <c r="G448" s="306"/>
      <c r="H448" s="307"/>
      <c r="I448" s="238"/>
      <c r="J448" s="304"/>
      <c r="K448" s="238"/>
      <c r="L448" s="305"/>
      <c r="M448" s="73"/>
      <c r="N448" s="68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6"/>
      <c r="AW448" s="76"/>
      <c r="AX448" s="76"/>
      <c r="AY448" s="76"/>
      <c r="AZ448" s="76"/>
      <c r="BA448" s="76"/>
      <c r="BB448" s="76"/>
      <c r="BC448" s="76"/>
      <c r="BD448" s="76"/>
    </row>
    <row r="449" spans="1:56" ht="15" thickBot="1" x14ac:dyDescent="0.35">
      <c r="A449" s="73">
        <v>2230</v>
      </c>
      <c r="B449" s="100" t="s">
        <v>66</v>
      </c>
      <c r="C449" s="303">
        <f t="shared" si="32"/>
        <v>3520781</v>
      </c>
      <c r="D449" s="303">
        <f t="shared" si="33"/>
        <v>3464557.28</v>
      </c>
      <c r="E449" s="329"/>
      <c r="F449" s="330"/>
      <c r="G449" s="306"/>
      <c r="H449" s="307"/>
      <c r="I449" s="238"/>
      <c r="J449" s="304"/>
      <c r="K449" s="238"/>
      <c r="L449" s="305"/>
      <c r="M449" s="73"/>
      <c r="N449" s="68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6"/>
      <c r="AW449" s="76"/>
      <c r="AX449" s="76"/>
      <c r="AY449" s="76"/>
      <c r="AZ449" s="76"/>
      <c r="BA449" s="76"/>
      <c r="BB449" s="76"/>
      <c r="BC449" s="76"/>
      <c r="BD449" s="76"/>
    </row>
    <row r="450" spans="1:56" ht="15" thickBot="1" x14ac:dyDescent="0.35">
      <c r="A450" s="73">
        <v>2240</v>
      </c>
      <c r="B450" s="100" t="s">
        <v>67</v>
      </c>
      <c r="C450" s="303">
        <f t="shared" si="32"/>
        <v>2789761</v>
      </c>
      <c r="D450" s="303">
        <f t="shared" si="33"/>
        <v>2639437.62</v>
      </c>
      <c r="E450" s="329">
        <v>0</v>
      </c>
      <c r="F450" s="330"/>
      <c r="G450" s="329"/>
      <c r="H450" s="330"/>
      <c r="I450" s="238"/>
      <c r="J450" s="304"/>
      <c r="K450" s="238"/>
      <c r="L450" s="305"/>
      <c r="M450" s="73"/>
      <c r="N450" s="68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6"/>
      <c r="AW450" s="76"/>
      <c r="AX450" s="76"/>
      <c r="AY450" s="76"/>
      <c r="AZ450" s="76"/>
      <c r="BA450" s="76"/>
      <c r="BB450" s="76"/>
      <c r="BC450" s="76"/>
      <c r="BD450" s="76"/>
    </row>
    <row r="451" spans="1:56" ht="15" thickBot="1" x14ac:dyDescent="0.35">
      <c r="A451" s="73">
        <v>2250</v>
      </c>
      <c r="B451" s="100" t="s">
        <v>68</v>
      </c>
      <c r="C451" s="303">
        <f t="shared" si="32"/>
        <v>176572</v>
      </c>
      <c r="D451" s="303">
        <f t="shared" si="33"/>
        <v>56414.16</v>
      </c>
      <c r="E451" s="329">
        <v>0</v>
      </c>
      <c r="F451" s="330"/>
      <c r="G451" s="329"/>
      <c r="H451" s="330"/>
      <c r="I451" s="238"/>
      <c r="J451" s="304"/>
      <c r="K451" s="238"/>
      <c r="L451" s="305"/>
      <c r="M451" s="73"/>
      <c r="N451" s="68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6"/>
      <c r="AW451" s="76"/>
      <c r="AX451" s="76"/>
      <c r="AY451" s="76"/>
      <c r="AZ451" s="76"/>
      <c r="BA451" s="76"/>
      <c r="BB451" s="76"/>
      <c r="BC451" s="76"/>
      <c r="BD451" s="76"/>
    </row>
    <row r="452" spans="1:56" ht="27" thickBot="1" x14ac:dyDescent="0.35">
      <c r="A452" s="73">
        <v>2260</v>
      </c>
      <c r="B452" s="100" t="s">
        <v>209</v>
      </c>
      <c r="C452" s="303">
        <f t="shared" si="32"/>
        <v>0</v>
      </c>
      <c r="D452" s="303">
        <f t="shared" si="33"/>
        <v>0</v>
      </c>
      <c r="E452" s="329"/>
      <c r="F452" s="330"/>
      <c r="G452" s="308"/>
      <c r="H452" s="309"/>
      <c r="I452" s="238"/>
      <c r="J452" s="304"/>
      <c r="K452" s="238"/>
      <c r="L452" s="305"/>
      <c r="M452" s="73"/>
      <c r="N452" s="68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6"/>
      <c r="AW452" s="76"/>
      <c r="AX452" s="76"/>
      <c r="AY452" s="76"/>
      <c r="AZ452" s="76"/>
      <c r="BA452" s="76"/>
      <c r="BB452" s="76"/>
      <c r="BC452" s="76"/>
      <c r="BD452" s="76"/>
    </row>
    <row r="453" spans="1:56" ht="27" thickBot="1" x14ac:dyDescent="0.35">
      <c r="A453" s="73">
        <v>2270</v>
      </c>
      <c r="B453" s="100" t="s">
        <v>69</v>
      </c>
      <c r="C453" s="303">
        <f t="shared" si="32"/>
        <v>29814941</v>
      </c>
      <c r="D453" s="303">
        <f t="shared" si="33"/>
        <v>24251017.559999999</v>
      </c>
      <c r="E453" s="329">
        <f>E454+E455+E456</f>
        <v>0</v>
      </c>
      <c r="F453" s="330"/>
      <c r="G453" s="329"/>
      <c r="H453" s="330"/>
      <c r="I453" s="238"/>
      <c r="J453" s="304"/>
      <c r="K453" s="238"/>
      <c r="L453" s="305"/>
      <c r="M453" s="73"/>
      <c r="N453" s="68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6"/>
      <c r="AW453" s="76"/>
      <c r="AX453" s="76"/>
      <c r="AY453" s="76"/>
      <c r="AZ453" s="76"/>
      <c r="BA453" s="76"/>
      <c r="BB453" s="76"/>
      <c r="BC453" s="76"/>
      <c r="BD453" s="76"/>
    </row>
    <row r="454" spans="1:56" ht="15" thickBot="1" x14ac:dyDescent="0.35">
      <c r="A454" s="73">
        <v>2271</v>
      </c>
      <c r="B454" s="100" t="s">
        <v>70</v>
      </c>
      <c r="C454" s="303">
        <f t="shared" si="32"/>
        <v>17977447</v>
      </c>
      <c r="D454" s="303">
        <f t="shared" si="33"/>
        <v>14512839.210000001</v>
      </c>
      <c r="E454" s="329">
        <v>0</v>
      </c>
      <c r="F454" s="330"/>
      <c r="G454" s="329"/>
      <c r="H454" s="330"/>
      <c r="I454" s="238"/>
      <c r="J454" s="304"/>
      <c r="K454" s="238"/>
      <c r="L454" s="305"/>
      <c r="M454" s="73"/>
      <c r="N454" s="68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6"/>
      <c r="AW454" s="76"/>
      <c r="AX454" s="76"/>
      <c r="AY454" s="76"/>
      <c r="AZ454" s="76"/>
      <c r="BA454" s="76"/>
      <c r="BB454" s="76"/>
      <c r="BC454" s="76"/>
      <c r="BD454" s="76"/>
    </row>
    <row r="455" spans="1:56" ht="27" thickBot="1" x14ac:dyDescent="0.35">
      <c r="A455" s="73">
        <v>2272</v>
      </c>
      <c r="B455" s="100" t="s">
        <v>71</v>
      </c>
      <c r="C455" s="303">
        <f t="shared" si="32"/>
        <v>2384930</v>
      </c>
      <c r="D455" s="303">
        <f t="shared" si="33"/>
        <v>1756635.45</v>
      </c>
      <c r="E455" s="329">
        <v>0</v>
      </c>
      <c r="F455" s="330"/>
      <c r="G455" s="329"/>
      <c r="H455" s="330"/>
      <c r="I455" s="238"/>
      <c r="J455" s="304"/>
      <c r="K455" s="238"/>
      <c r="L455" s="305"/>
      <c r="M455" s="73"/>
      <c r="N455" s="68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6"/>
      <c r="AW455" s="76"/>
      <c r="AX455" s="76"/>
      <c r="AY455" s="76"/>
      <c r="AZ455" s="76"/>
      <c r="BA455" s="76"/>
      <c r="BB455" s="76"/>
      <c r="BC455" s="76"/>
      <c r="BD455" s="76"/>
    </row>
    <row r="456" spans="1:56" ht="15" thickBot="1" x14ac:dyDescent="0.35">
      <c r="A456" s="73">
        <v>2273</v>
      </c>
      <c r="B456" s="100" t="s">
        <v>72</v>
      </c>
      <c r="C456" s="303">
        <f t="shared" si="32"/>
        <v>8975000</v>
      </c>
      <c r="D456" s="303">
        <f t="shared" si="33"/>
        <v>7585279.6600000001</v>
      </c>
      <c r="E456" s="329">
        <v>0</v>
      </c>
      <c r="F456" s="330"/>
      <c r="G456" s="329"/>
      <c r="H456" s="330"/>
      <c r="I456" s="238"/>
      <c r="J456" s="304"/>
      <c r="K456" s="238"/>
      <c r="L456" s="305"/>
      <c r="M456" s="73"/>
      <c r="N456" s="68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6"/>
      <c r="AW456" s="76"/>
      <c r="AX456" s="76"/>
      <c r="AY456" s="76"/>
      <c r="AZ456" s="76"/>
      <c r="BA456" s="76"/>
      <c r="BB456" s="76"/>
      <c r="BC456" s="76"/>
      <c r="BD456" s="76"/>
    </row>
    <row r="457" spans="1:56" ht="15" thickBot="1" x14ac:dyDescent="0.35">
      <c r="A457" s="73">
        <v>2274</v>
      </c>
      <c r="B457" s="100" t="s">
        <v>73</v>
      </c>
      <c r="C457" s="303">
        <f t="shared" si="32"/>
        <v>0</v>
      </c>
      <c r="D457" s="303">
        <f t="shared" si="33"/>
        <v>0</v>
      </c>
      <c r="E457" s="325"/>
      <c r="F457" s="326"/>
      <c r="G457" s="238"/>
      <c r="H457" s="304"/>
      <c r="I457" s="238"/>
      <c r="J457" s="304"/>
      <c r="K457" s="238"/>
      <c r="L457" s="305"/>
      <c r="M457" s="73"/>
      <c r="N457" s="68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6"/>
      <c r="AW457" s="76"/>
      <c r="AX457" s="76"/>
      <c r="AY457" s="76"/>
      <c r="AZ457" s="76"/>
      <c r="BA457" s="76"/>
      <c r="BB457" s="76"/>
      <c r="BC457" s="76"/>
      <c r="BD457" s="76"/>
    </row>
    <row r="458" spans="1:56" ht="15" thickBot="1" x14ac:dyDescent="0.35">
      <c r="A458" s="73">
        <v>2275</v>
      </c>
      <c r="B458" s="100" t="s">
        <v>210</v>
      </c>
      <c r="C458" s="303">
        <f t="shared" si="32"/>
        <v>477564</v>
      </c>
      <c r="D458" s="303">
        <f t="shared" si="33"/>
        <v>396263.24</v>
      </c>
      <c r="E458" s="325"/>
      <c r="F458" s="326"/>
      <c r="G458" s="238"/>
      <c r="H458" s="304"/>
      <c r="I458" s="238"/>
      <c r="J458" s="304"/>
      <c r="K458" s="238"/>
      <c r="L458" s="305"/>
      <c r="M458" s="73"/>
      <c r="N458" s="68"/>
      <c r="O458" s="28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6"/>
      <c r="AW458" s="76"/>
      <c r="AX458" s="76"/>
      <c r="AY458" s="76"/>
      <c r="AZ458" s="76"/>
      <c r="BA458" s="76"/>
      <c r="BB458" s="76"/>
      <c r="BC458" s="76"/>
      <c r="BD458" s="76"/>
    </row>
    <row r="459" spans="1:56" ht="27" thickBot="1" x14ac:dyDescent="0.35">
      <c r="A459" s="73">
        <v>2280</v>
      </c>
      <c r="B459" s="100" t="s">
        <v>211</v>
      </c>
      <c r="C459" s="303">
        <f t="shared" si="32"/>
        <v>18400</v>
      </c>
      <c r="D459" s="303">
        <f t="shared" si="33"/>
        <v>9156.94</v>
      </c>
      <c r="E459" s="325"/>
      <c r="F459" s="326"/>
      <c r="G459" s="238"/>
      <c r="H459" s="304"/>
      <c r="I459" s="238"/>
      <c r="J459" s="304"/>
      <c r="K459" s="238"/>
      <c r="L459" s="305"/>
      <c r="M459" s="73"/>
      <c r="N459" s="68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6"/>
      <c r="AW459" s="76"/>
      <c r="AX459" s="76"/>
      <c r="AY459" s="76"/>
      <c r="AZ459" s="76"/>
      <c r="BA459" s="76"/>
      <c r="BB459" s="76"/>
      <c r="BC459" s="76"/>
      <c r="BD459" s="76"/>
    </row>
    <row r="460" spans="1:56" ht="40.200000000000003" thickBot="1" x14ac:dyDescent="0.35">
      <c r="A460" s="73">
        <v>2281</v>
      </c>
      <c r="B460" s="100" t="s">
        <v>212</v>
      </c>
      <c r="C460" s="303">
        <f t="shared" si="32"/>
        <v>0</v>
      </c>
      <c r="D460" s="303">
        <f t="shared" si="33"/>
        <v>0</v>
      </c>
      <c r="E460" s="325"/>
      <c r="F460" s="326"/>
      <c r="G460" s="238"/>
      <c r="H460" s="304"/>
      <c r="I460" s="238"/>
      <c r="J460" s="304"/>
      <c r="K460" s="238"/>
      <c r="L460" s="305"/>
      <c r="M460" s="73"/>
      <c r="N460" s="68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6"/>
      <c r="AW460" s="76"/>
      <c r="AX460" s="76"/>
      <c r="AY460" s="76"/>
      <c r="AZ460" s="76"/>
      <c r="BA460" s="76"/>
      <c r="BB460" s="76"/>
      <c r="BC460" s="76"/>
      <c r="BD460" s="76"/>
    </row>
    <row r="461" spans="1:56" ht="40.200000000000003" thickBot="1" x14ac:dyDescent="0.35">
      <c r="A461" s="73">
        <v>2282</v>
      </c>
      <c r="B461" s="100" t="s">
        <v>75</v>
      </c>
      <c r="C461" s="303">
        <f t="shared" si="32"/>
        <v>18400</v>
      </c>
      <c r="D461" s="303">
        <f t="shared" si="33"/>
        <v>9156.94</v>
      </c>
      <c r="E461" s="325"/>
      <c r="F461" s="326"/>
      <c r="G461" s="238"/>
      <c r="H461" s="304"/>
      <c r="I461" s="238"/>
      <c r="J461" s="304"/>
      <c r="K461" s="238"/>
      <c r="L461" s="305"/>
      <c r="M461" s="73"/>
      <c r="N461" s="68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6"/>
      <c r="AW461" s="76"/>
      <c r="AX461" s="76"/>
      <c r="AY461" s="76"/>
      <c r="AZ461" s="76"/>
      <c r="BA461" s="76"/>
      <c r="BB461" s="76"/>
      <c r="BC461" s="76"/>
      <c r="BD461" s="76"/>
    </row>
    <row r="462" spans="1:56" ht="16.2" thickBot="1" x14ac:dyDescent="0.35">
      <c r="A462" s="73">
        <v>2400</v>
      </c>
      <c r="B462" s="100" t="s">
        <v>213</v>
      </c>
      <c r="C462" s="303">
        <f t="shared" si="32"/>
        <v>0</v>
      </c>
      <c r="D462" s="303">
        <f t="shared" si="33"/>
        <v>0</v>
      </c>
      <c r="E462" s="325"/>
      <c r="F462" s="326"/>
      <c r="G462" s="238"/>
      <c r="H462" s="304"/>
      <c r="I462" s="238"/>
      <c r="J462" s="304"/>
      <c r="K462" s="238"/>
      <c r="L462" s="305"/>
      <c r="M462" s="73"/>
      <c r="N462" s="68"/>
      <c r="O462" s="241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6"/>
      <c r="AW462" s="76"/>
      <c r="AX462" s="76"/>
      <c r="AY462" s="76"/>
      <c r="AZ462" s="76"/>
      <c r="BA462" s="76"/>
      <c r="BB462" s="76"/>
      <c r="BC462" s="76"/>
      <c r="BD462" s="76"/>
    </row>
    <row r="463" spans="1:56" ht="27" thickBot="1" x14ac:dyDescent="0.35">
      <c r="A463" s="73">
        <v>2410</v>
      </c>
      <c r="B463" s="100" t="s">
        <v>214</v>
      </c>
      <c r="C463" s="303">
        <f t="shared" si="32"/>
        <v>0</v>
      </c>
      <c r="D463" s="303">
        <f t="shared" si="33"/>
        <v>0</v>
      </c>
      <c r="E463" s="325"/>
      <c r="F463" s="326"/>
      <c r="G463" s="238"/>
      <c r="H463" s="304"/>
      <c r="I463" s="238"/>
      <c r="J463" s="304"/>
      <c r="K463" s="238"/>
      <c r="L463" s="305"/>
      <c r="M463" s="73"/>
      <c r="N463" s="68"/>
      <c r="O463" s="310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6"/>
      <c r="AW463" s="76"/>
      <c r="AX463" s="76"/>
      <c r="AY463" s="76"/>
      <c r="AZ463" s="76"/>
      <c r="BA463" s="76"/>
      <c r="BB463" s="76"/>
      <c r="BC463" s="76"/>
      <c r="BD463" s="76"/>
    </row>
    <row r="464" spans="1:56" ht="27" thickBot="1" x14ac:dyDescent="0.35">
      <c r="A464" s="73">
        <v>2420</v>
      </c>
      <c r="B464" s="100" t="s">
        <v>215</v>
      </c>
      <c r="C464" s="303">
        <f t="shared" si="32"/>
        <v>0</v>
      </c>
      <c r="D464" s="303">
        <f t="shared" si="33"/>
        <v>0</v>
      </c>
      <c r="E464" s="325"/>
      <c r="F464" s="326"/>
      <c r="G464" s="238"/>
      <c r="H464" s="304"/>
      <c r="I464" s="238"/>
      <c r="J464" s="304"/>
      <c r="K464" s="238"/>
      <c r="L464" s="305"/>
      <c r="M464" s="73"/>
      <c r="N464" s="68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6"/>
      <c r="AW464" s="76"/>
      <c r="AX464" s="76"/>
      <c r="AY464" s="76"/>
      <c r="AZ464" s="76"/>
      <c r="BA464" s="76"/>
      <c r="BB464" s="76"/>
      <c r="BC464" s="76"/>
      <c r="BD464" s="76"/>
    </row>
    <row r="465" spans="1:56" ht="15" thickBot="1" x14ac:dyDescent="0.35">
      <c r="A465" s="73">
        <v>2600</v>
      </c>
      <c r="B465" s="100" t="s">
        <v>216</v>
      </c>
      <c r="C465" s="303">
        <f t="shared" si="32"/>
        <v>0</v>
      </c>
      <c r="D465" s="303">
        <f t="shared" si="33"/>
        <v>0</v>
      </c>
      <c r="E465" s="325"/>
      <c r="F465" s="326"/>
      <c r="G465" s="238"/>
      <c r="H465" s="304"/>
      <c r="I465" s="238"/>
      <c r="J465" s="304"/>
      <c r="K465" s="238"/>
      <c r="L465" s="305"/>
      <c r="M465" s="73"/>
      <c r="N465" s="68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6"/>
      <c r="AW465" s="76"/>
      <c r="AX465" s="76"/>
      <c r="AY465" s="76"/>
      <c r="AZ465" s="76"/>
      <c r="BA465" s="76"/>
      <c r="BB465" s="76"/>
      <c r="BC465" s="76"/>
      <c r="BD465" s="76"/>
    </row>
    <row r="466" spans="1:56" ht="40.200000000000003" thickBot="1" x14ac:dyDescent="0.35">
      <c r="A466" s="73">
        <v>2610</v>
      </c>
      <c r="B466" s="100" t="s">
        <v>217</v>
      </c>
      <c r="C466" s="303">
        <f t="shared" si="32"/>
        <v>0</v>
      </c>
      <c r="D466" s="303">
        <f t="shared" si="33"/>
        <v>0</v>
      </c>
      <c r="E466" s="325"/>
      <c r="F466" s="326"/>
      <c r="G466" s="238"/>
      <c r="H466" s="304"/>
      <c r="I466" s="238"/>
      <c r="J466" s="304"/>
      <c r="K466" s="238"/>
      <c r="L466" s="305"/>
      <c r="M466" s="73"/>
      <c r="N466" s="68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6"/>
      <c r="AW466" s="76"/>
      <c r="AX466" s="76"/>
      <c r="AY466" s="76"/>
      <c r="AZ466" s="76"/>
      <c r="BA466" s="76"/>
      <c r="BB466" s="76"/>
      <c r="BC466" s="76"/>
      <c r="BD466" s="76"/>
    </row>
    <row r="467" spans="1:56" ht="27" thickBot="1" x14ac:dyDescent="0.35">
      <c r="A467" s="73">
        <v>2620</v>
      </c>
      <c r="B467" s="100" t="s">
        <v>218</v>
      </c>
      <c r="C467" s="303">
        <f t="shared" si="32"/>
        <v>0</v>
      </c>
      <c r="D467" s="303">
        <f t="shared" si="33"/>
        <v>0</v>
      </c>
      <c r="E467" s="325"/>
      <c r="F467" s="326"/>
      <c r="G467" s="238"/>
      <c r="H467" s="304"/>
      <c r="I467" s="238"/>
      <c r="J467" s="304"/>
      <c r="K467" s="238"/>
      <c r="L467" s="305"/>
      <c r="M467" s="73"/>
      <c r="N467" s="68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6"/>
      <c r="AW467" s="76"/>
      <c r="AX467" s="76"/>
      <c r="AY467" s="76"/>
      <c r="AZ467" s="76"/>
      <c r="BA467" s="76"/>
      <c r="BB467" s="76"/>
      <c r="BC467" s="76"/>
      <c r="BD467" s="76"/>
    </row>
    <row r="468" spans="1:56" ht="27" thickBot="1" x14ac:dyDescent="0.35">
      <c r="A468" s="73">
        <v>2630</v>
      </c>
      <c r="B468" s="100" t="s">
        <v>219</v>
      </c>
      <c r="C468" s="303">
        <f t="shared" si="32"/>
        <v>0</v>
      </c>
      <c r="D468" s="303">
        <f t="shared" si="33"/>
        <v>0</v>
      </c>
      <c r="E468" s="325"/>
      <c r="F468" s="326"/>
      <c r="G468" s="238"/>
      <c r="H468" s="304"/>
      <c r="I468" s="238"/>
      <c r="J468" s="304"/>
      <c r="K468" s="238"/>
      <c r="L468" s="305"/>
      <c r="M468" s="73"/>
      <c r="N468" s="68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6"/>
      <c r="AW468" s="76"/>
      <c r="AX468" s="76"/>
      <c r="AY468" s="76"/>
      <c r="AZ468" s="76"/>
      <c r="BA468" s="76"/>
      <c r="BB468" s="76"/>
      <c r="BC468" s="76"/>
      <c r="BD468" s="76"/>
    </row>
    <row r="469" spans="1:56" ht="15" thickBot="1" x14ac:dyDescent="0.35">
      <c r="A469" s="73">
        <v>2700</v>
      </c>
      <c r="B469" s="100" t="s">
        <v>76</v>
      </c>
      <c r="C469" s="303">
        <f t="shared" si="32"/>
        <v>1024568</v>
      </c>
      <c r="D469" s="303">
        <f t="shared" si="33"/>
        <v>976209.84</v>
      </c>
      <c r="E469" s="325"/>
      <c r="F469" s="326"/>
      <c r="G469" s="238"/>
      <c r="H469" s="304"/>
      <c r="I469" s="238"/>
      <c r="J469" s="304"/>
      <c r="K469" s="238"/>
      <c r="L469" s="305"/>
      <c r="M469" s="73"/>
      <c r="N469" s="68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6"/>
      <c r="AW469" s="76"/>
      <c r="AX469" s="76"/>
      <c r="AY469" s="76"/>
      <c r="AZ469" s="76"/>
      <c r="BA469" s="76"/>
      <c r="BB469" s="76"/>
      <c r="BC469" s="76"/>
      <c r="BD469" s="76"/>
    </row>
    <row r="470" spans="1:56" ht="15" thickBot="1" x14ac:dyDescent="0.35">
      <c r="A470" s="73">
        <v>2710</v>
      </c>
      <c r="B470" s="100" t="s">
        <v>77</v>
      </c>
      <c r="C470" s="303">
        <f t="shared" si="32"/>
        <v>1024568</v>
      </c>
      <c r="D470" s="303">
        <f t="shared" si="33"/>
        <v>976209.84</v>
      </c>
      <c r="E470" s="325"/>
      <c r="F470" s="326"/>
      <c r="G470" s="238"/>
      <c r="H470" s="304"/>
      <c r="I470" s="238"/>
      <c r="J470" s="304"/>
      <c r="K470" s="238"/>
      <c r="L470" s="305"/>
      <c r="M470" s="73"/>
      <c r="N470" s="68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6"/>
      <c r="AW470" s="76"/>
      <c r="AX470" s="76"/>
      <c r="AY470" s="76"/>
      <c r="AZ470" s="76"/>
      <c r="BA470" s="76"/>
      <c r="BB470" s="76"/>
      <c r="BC470" s="76"/>
      <c r="BD470" s="76"/>
    </row>
    <row r="471" spans="1:56" ht="15" thickBot="1" x14ac:dyDescent="0.35">
      <c r="A471" s="73">
        <v>2720</v>
      </c>
      <c r="B471" s="100" t="s">
        <v>220</v>
      </c>
      <c r="C471" s="303">
        <f t="shared" si="32"/>
        <v>0</v>
      </c>
      <c r="D471" s="303">
        <f t="shared" si="33"/>
        <v>0</v>
      </c>
      <c r="E471" s="325"/>
      <c r="F471" s="326"/>
      <c r="G471" s="238"/>
      <c r="H471" s="304"/>
      <c r="I471" s="238"/>
      <c r="J471" s="304"/>
      <c r="K471" s="238"/>
      <c r="L471" s="305"/>
      <c r="M471" s="73"/>
      <c r="N471" s="68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6"/>
      <c r="AW471" s="76"/>
      <c r="AX471" s="76"/>
      <c r="AY471" s="76"/>
      <c r="AZ471" s="76"/>
      <c r="BA471" s="76"/>
      <c r="BB471" s="76"/>
      <c r="BC471" s="76"/>
      <c r="BD471" s="76"/>
    </row>
    <row r="472" spans="1:56" ht="15" thickBot="1" x14ac:dyDescent="0.35">
      <c r="A472" s="73">
        <v>2730</v>
      </c>
      <c r="B472" s="100" t="s">
        <v>221</v>
      </c>
      <c r="C472" s="303">
        <f t="shared" si="32"/>
        <v>0</v>
      </c>
      <c r="D472" s="303">
        <f t="shared" si="33"/>
        <v>0</v>
      </c>
      <c r="E472" s="325"/>
      <c r="F472" s="326"/>
      <c r="G472" s="238"/>
      <c r="H472" s="304"/>
      <c r="I472" s="238"/>
      <c r="J472" s="304"/>
      <c r="K472" s="238"/>
      <c r="L472" s="305"/>
      <c r="M472" s="73"/>
      <c r="N472" s="68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6"/>
      <c r="AW472" s="76"/>
      <c r="AX472" s="76"/>
      <c r="AY472" s="76"/>
      <c r="AZ472" s="76"/>
      <c r="BA472" s="76"/>
      <c r="BB472" s="76"/>
      <c r="BC472" s="76"/>
      <c r="BD472" s="76"/>
    </row>
    <row r="473" spans="1:56" ht="15" thickBot="1" x14ac:dyDescent="0.35">
      <c r="A473" s="73">
        <v>2800</v>
      </c>
      <c r="B473" s="100" t="s">
        <v>222</v>
      </c>
      <c r="C473" s="303">
        <f t="shared" si="32"/>
        <v>0</v>
      </c>
      <c r="D473" s="303">
        <f t="shared" si="33"/>
        <v>0</v>
      </c>
      <c r="E473" s="325"/>
      <c r="F473" s="326"/>
      <c r="G473" s="238"/>
      <c r="H473" s="304"/>
      <c r="I473" s="238"/>
      <c r="J473" s="304"/>
      <c r="K473" s="238"/>
      <c r="L473" s="305"/>
      <c r="M473" s="73"/>
      <c r="N473" s="68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6"/>
      <c r="AW473" s="76"/>
      <c r="AX473" s="76"/>
      <c r="AY473" s="76"/>
      <c r="AZ473" s="76"/>
      <c r="BA473" s="76"/>
      <c r="BB473" s="76"/>
      <c r="BC473" s="76"/>
      <c r="BD473" s="76"/>
    </row>
    <row r="474" spans="1:56" ht="16.2" thickBot="1" x14ac:dyDescent="0.35">
      <c r="A474" s="73">
        <v>9000</v>
      </c>
      <c r="B474" s="100" t="s">
        <v>223</v>
      </c>
      <c r="C474" s="303">
        <f t="shared" si="32"/>
        <v>0</v>
      </c>
      <c r="D474" s="303">
        <f t="shared" si="33"/>
        <v>0</v>
      </c>
      <c r="E474" s="325"/>
      <c r="F474" s="326"/>
      <c r="G474" s="238"/>
      <c r="H474" s="304"/>
      <c r="I474" s="238"/>
      <c r="J474" s="304"/>
      <c r="K474" s="238"/>
      <c r="L474" s="305"/>
      <c r="M474" s="73"/>
      <c r="N474" s="68"/>
      <c r="P474" s="241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6"/>
      <c r="AW474" s="76"/>
      <c r="AX474" s="76"/>
      <c r="AY474" s="76"/>
      <c r="AZ474" s="76"/>
      <c r="BA474" s="76"/>
      <c r="BB474" s="76"/>
      <c r="BC474" s="76"/>
      <c r="BD474" s="76"/>
    </row>
    <row r="475" spans="1:56" ht="15" thickBot="1" x14ac:dyDescent="0.35">
      <c r="A475" s="73">
        <v>3000</v>
      </c>
      <c r="B475" s="100" t="s">
        <v>224</v>
      </c>
      <c r="C475" s="303">
        <f>C476</f>
        <v>10113006</v>
      </c>
      <c r="D475" s="303">
        <f t="shared" si="33"/>
        <v>10010742.779999999</v>
      </c>
      <c r="E475" s="325"/>
      <c r="F475" s="326"/>
      <c r="G475" s="238"/>
      <c r="H475" s="304"/>
      <c r="I475" s="238"/>
      <c r="J475" s="304"/>
      <c r="K475" s="238"/>
      <c r="L475" s="305"/>
      <c r="M475" s="73"/>
      <c r="N475" s="68"/>
      <c r="P475" s="310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6"/>
      <c r="AW475" s="76"/>
      <c r="AX475" s="76"/>
      <c r="AY475" s="76"/>
      <c r="AZ475" s="76"/>
      <c r="BA475" s="76"/>
      <c r="BB475" s="76"/>
      <c r="BC475" s="76"/>
      <c r="BD475" s="76"/>
    </row>
    <row r="476" spans="1:56" ht="15" thickBot="1" x14ac:dyDescent="0.35">
      <c r="A476" s="73">
        <v>3100</v>
      </c>
      <c r="B476" s="100" t="s">
        <v>225</v>
      </c>
      <c r="C476" s="303">
        <f>C477</f>
        <v>10113006</v>
      </c>
      <c r="D476" s="303">
        <f t="shared" si="33"/>
        <v>10010742.779999999</v>
      </c>
      <c r="E476" s="325"/>
      <c r="F476" s="326"/>
      <c r="G476" s="238"/>
      <c r="H476" s="304"/>
      <c r="I476" s="238"/>
      <c r="J476" s="304"/>
      <c r="K476" s="238"/>
      <c r="L476" s="305"/>
      <c r="M476" s="73"/>
      <c r="N476" s="68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6"/>
      <c r="AW476" s="76"/>
      <c r="AX476" s="76"/>
      <c r="AY476" s="76"/>
      <c r="AZ476" s="76"/>
      <c r="BA476" s="76"/>
      <c r="BB476" s="76"/>
      <c r="BC476" s="76"/>
      <c r="BD476" s="76"/>
    </row>
    <row r="477" spans="1:56" ht="27" thickBot="1" x14ac:dyDescent="0.35">
      <c r="A477" s="73">
        <v>3110</v>
      </c>
      <c r="B477" s="100" t="s">
        <v>79</v>
      </c>
      <c r="C477" s="303">
        <v>10113006</v>
      </c>
      <c r="D477" s="303">
        <f t="shared" si="33"/>
        <v>10010742.779999999</v>
      </c>
      <c r="E477" s="325"/>
      <c r="F477" s="326"/>
      <c r="G477" s="238"/>
      <c r="H477" s="304"/>
      <c r="I477" s="238"/>
      <c r="J477" s="304"/>
      <c r="K477" s="238"/>
      <c r="L477" s="305"/>
      <c r="M477" s="73"/>
      <c r="N477" s="68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6"/>
      <c r="AW477" s="76"/>
      <c r="AX477" s="76"/>
      <c r="AY477" s="76"/>
      <c r="AZ477" s="76"/>
      <c r="BA477" s="76"/>
      <c r="BB477" s="76"/>
      <c r="BC477" s="76"/>
      <c r="BD477" s="76"/>
    </row>
    <row r="478" spans="1:56" ht="15" thickBot="1" x14ac:dyDescent="0.35">
      <c r="A478" s="73">
        <v>3120</v>
      </c>
      <c r="B478" s="100" t="s">
        <v>226</v>
      </c>
      <c r="C478" s="303">
        <f t="shared" si="32"/>
        <v>0</v>
      </c>
      <c r="D478" s="303">
        <f t="shared" si="33"/>
        <v>0</v>
      </c>
      <c r="E478" s="325"/>
      <c r="F478" s="326"/>
      <c r="G478" s="238"/>
      <c r="H478" s="304"/>
      <c r="I478" s="238"/>
      <c r="J478" s="304"/>
      <c r="K478" s="238"/>
      <c r="L478" s="305"/>
      <c r="M478" s="73"/>
      <c r="N478" s="68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6"/>
      <c r="AW478" s="76"/>
      <c r="AX478" s="76"/>
      <c r="AY478" s="76"/>
      <c r="AZ478" s="76"/>
      <c r="BA478" s="76"/>
      <c r="BB478" s="76"/>
      <c r="BC478" s="76"/>
      <c r="BD478" s="76"/>
    </row>
    <row r="479" spans="1:56" ht="27" thickBot="1" x14ac:dyDescent="0.35">
      <c r="A479" s="73">
        <v>3121</v>
      </c>
      <c r="B479" s="100" t="s">
        <v>227</v>
      </c>
      <c r="C479" s="303">
        <f t="shared" si="32"/>
        <v>0</v>
      </c>
      <c r="D479" s="303">
        <f t="shared" si="33"/>
        <v>0</v>
      </c>
      <c r="E479" s="325"/>
      <c r="F479" s="326"/>
      <c r="G479" s="238"/>
      <c r="H479" s="304"/>
      <c r="I479" s="238"/>
      <c r="J479" s="304"/>
      <c r="K479" s="238"/>
      <c r="L479" s="305"/>
      <c r="M479" s="73"/>
      <c r="N479" s="68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6"/>
      <c r="AW479" s="76"/>
      <c r="AX479" s="76"/>
      <c r="AY479" s="76"/>
      <c r="AZ479" s="76"/>
      <c r="BA479" s="76"/>
      <c r="BB479" s="76"/>
      <c r="BC479" s="76"/>
      <c r="BD479" s="76"/>
    </row>
    <row r="480" spans="1:56" ht="27" thickBot="1" x14ac:dyDescent="0.35">
      <c r="A480" s="73">
        <v>3122</v>
      </c>
      <c r="B480" s="100" t="s">
        <v>228</v>
      </c>
      <c r="C480" s="303">
        <f t="shared" si="32"/>
        <v>0</v>
      </c>
      <c r="D480" s="303">
        <f t="shared" si="33"/>
        <v>0</v>
      </c>
      <c r="E480" s="325"/>
      <c r="F480" s="326"/>
      <c r="G480" s="238"/>
      <c r="H480" s="304"/>
      <c r="I480" s="238"/>
      <c r="J480" s="304"/>
      <c r="K480" s="238"/>
      <c r="L480" s="305"/>
      <c r="M480" s="73"/>
      <c r="N480" s="68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6"/>
      <c r="AW480" s="76"/>
      <c r="AX480" s="76"/>
      <c r="AY480" s="76"/>
      <c r="AZ480" s="76"/>
      <c r="BA480" s="76"/>
      <c r="BB480" s="76"/>
      <c r="BC480" s="76"/>
      <c r="BD480" s="76"/>
    </row>
    <row r="481" spans="1:56" ht="15" thickBot="1" x14ac:dyDescent="0.35">
      <c r="A481" s="73">
        <v>3130</v>
      </c>
      <c r="B481" s="100" t="s">
        <v>80</v>
      </c>
      <c r="C481" s="303">
        <f t="shared" si="32"/>
        <v>0</v>
      </c>
      <c r="D481" s="303">
        <f t="shared" si="33"/>
        <v>0</v>
      </c>
      <c r="E481" s="325"/>
      <c r="F481" s="326"/>
      <c r="G481" s="238"/>
      <c r="H481" s="304"/>
      <c r="I481" s="238"/>
      <c r="J481" s="304"/>
      <c r="K481" s="238"/>
      <c r="L481" s="305"/>
      <c r="M481" s="73"/>
      <c r="N481" s="68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6"/>
      <c r="AW481" s="76"/>
      <c r="AX481" s="76"/>
      <c r="AY481" s="76"/>
      <c r="AZ481" s="76"/>
      <c r="BA481" s="76"/>
      <c r="BB481" s="76"/>
      <c r="BC481" s="76"/>
      <c r="BD481" s="76"/>
    </row>
    <row r="482" spans="1:56" ht="27" thickBot="1" x14ac:dyDescent="0.35">
      <c r="A482" s="73">
        <v>3131</v>
      </c>
      <c r="B482" s="100" t="s">
        <v>229</v>
      </c>
      <c r="C482" s="303">
        <f t="shared" si="32"/>
        <v>0</v>
      </c>
      <c r="D482" s="303">
        <f t="shared" si="33"/>
        <v>0</v>
      </c>
      <c r="E482" s="325"/>
      <c r="F482" s="326"/>
      <c r="G482" s="238"/>
      <c r="H482" s="304"/>
      <c r="I482" s="238"/>
      <c r="J482" s="304"/>
      <c r="K482" s="238"/>
      <c r="L482" s="305"/>
      <c r="M482" s="73"/>
      <c r="N482" s="68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6"/>
      <c r="AW482" s="76"/>
      <c r="AX482" s="76"/>
      <c r="AY482" s="76"/>
      <c r="AZ482" s="76"/>
      <c r="BA482" s="76"/>
      <c r="BB482" s="76"/>
      <c r="BC482" s="76"/>
      <c r="BD482" s="76"/>
    </row>
    <row r="483" spans="1:56" ht="15" thickBot="1" x14ac:dyDescent="0.35">
      <c r="A483" s="73">
        <v>3132</v>
      </c>
      <c r="B483" s="100" t="s">
        <v>81</v>
      </c>
      <c r="C483" s="303">
        <f t="shared" si="32"/>
        <v>0</v>
      </c>
      <c r="D483" s="303">
        <f t="shared" si="33"/>
        <v>0</v>
      </c>
      <c r="E483" s="325"/>
      <c r="F483" s="326"/>
      <c r="G483" s="238"/>
      <c r="H483" s="304"/>
      <c r="I483" s="238"/>
      <c r="J483" s="304"/>
      <c r="K483" s="238"/>
      <c r="L483" s="305"/>
      <c r="M483" s="73"/>
      <c r="N483" s="68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6"/>
      <c r="AW483" s="76"/>
      <c r="AX483" s="76"/>
      <c r="AY483" s="76"/>
      <c r="AZ483" s="76"/>
      <c r="BA483" s="76"/>
      <c r="BB483" s="76"/>
      <c r="BC483" s="76"/>
      <c r="BD483" s="76"/>
    </row>
    <row r="484" spans="1:56" ht="15" thickBot="1" x14ac:dyDescent="0.35">
      <c r="A484" s="73">
        <v>3140</v>
      </c>
      <c r="B484" s="100" t="s">
        <v>230</v>
      </c>
      <c r="C484" s="303">
        <f t="shared" si="32"/>
        <v>0</v>
      </c>
      <c r="D484" s="303">
        <f t="shared" si="33"/>
        <v>0</v>
      </c>
      <c r="E484" s="325"/>
      <c r="F484" s="326"/>
      <c r="G484" s="238"/>
      <c r="H484" s="304"/>
      <c r="I484" s="238"/>
      <c r="J484" s="304"/>
      <c r="K484" s="238"/>
      <c r="L484" s="305"/>
      <c r="M484" s="73"/>
      <c r="N484" s="68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6"/>
      <c r="AW484" s="76"/>
      <c r="AX484" s="76"/>
      <c r="AY484" s="76"/>
      <c r="AZ484" s="76"/>
      <c r="BA484" s="76"/>
      <c r="BB484" s="76"/>
      <c r="BC484" s="76"/>
      <c r="BD484" s="76"/>
    </row>
    <row r="485" spans="1:56" ht="27" thickBot="1" x14ac:dyDescent="0.35">
      <c r="A485" s="73">
        <v>3141</v>
      </c>
      <c r="B485" s="100" t="s">
        <v>231</v>
      </c>
      <c r="C485" s="303">
        <f t="shared" si="32"/>
        <v>0</v>
      </c>
      <c r="D485" s="303">
        <f t="shared" si="33"/>
        <v>0</v>
      </c>
      <c r="E485" s="325"/>
      <c r="F485" s="326"/>
      <c r="G485" s="238"/>
      <c r="H485" s="304"/>
      <c r="I485" s="238"/>
      <c r="J485" s="304"/>
      <c r="K485" s="238"/>
      <c r="L485" s="305"/>
      <c r="M485" s="73"/>
      <c r="N485" s="68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6"/>
      <c r="AW485" s="76"/>
      <c r="AX485" s="76"/>
      <c r="AY485" s="76"/>
      <c r="AZ485" s="76"/>
      <c r="BA485" s="76"/>
      <c r="BB485" s="76"/>
      <c r="BC485" s="76"/>
      <c r="BD485" s="76"/>
    </row>
    <row r="486" spans="1:56" ht="27" thickBot="1" x14ac:dyDescent="0.35">
      <c r="A486" s="73">
        <v>3142</v>
      </c>
      <c r="B486" s="100" t="s">
        <v>232</v>
      </c>
      <c r="C486" s="303">
        <f t="shared" si="32"/>
        <v>0</v>
      </c>
      <c r="D486" s="303">
        <f t="shared" si="33"/>
        <v>0</v>
      </c>
      <c r="E486" s="325"/>
      <c r="F486" s="326"/>
      <c r="G486" s="238"/>
      <c r="H486" s="304"/>
      <c r="I486" s="238"/>
      <c r="J486" s="304"/>
      <c r="K486" s="238"/>
      <c r="L486" s="305"/>
      <c r="M486" s="73"/>
      <c r="N486" s="68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6"/>
      <c r="AW486" s="76"/>
      <c r="AX486" s="76"/>
      <c r="AY486" s="76"/>
      <c r="AZ486" s="76"/>
      <c r="BA486" s="76"/>
      <c r="BB486" s="76"/>
      <c r="BC486" s="76"/>
      <c r="BD486" s="76"/>
    </row>
    <row r="487" spans="1:56" ht="27" thickBot="1" x14ac:dyDescent="0.35">
      <c r="A487" s="73">
        <v>3143</v>
      </c>
      <c r="B487" s="100" t="s">
        <v>233</v>
      </c>
      <c r="C487" s="303">
        <f t="shared" si="32"/>
        <v>0</v>
      </c>
      <c r="D487" s="303">
        <f t="shared" si="33"/>
        <v>0</v>
      </c>
      <c r="E487" s="325"/>
      <c r="F487" s="326"/>
      <c r="G487" s="238"/>
      <c r="H487" s="304"/>
      <c r="I487" s="238"/>
      <c r="J487" s="304"/>
      <c r="K487" s="238"/>
      <c r="L487" s="305"/>
      <c r="M487" s="73"/>
      <c r="N487" s="68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6"/>
      <c r="AW487" s="76"/>
      <c r="AX487" s="76"/>
      <c r="AY487" s="76"/>
      <c r="AZ487" s="76"/>
      <c r="BA487" s="76"/>
      <c r="BB487" s="76"/>
      <c r="BC487" s="76"/>
      <c r="BD487" s="76"/>
    </row>
    <row r="488" spans="1:56" ht="15" thickBot="1" x14ac:dyDescent="0.35">
      <c r="A488" s="73">
        <v>3150</v>
      </c>
      <c r="B488" s="100" t="s">
        <v>234</v>
      </c>
      <c r="C488" s="303">
        <f t="shared" si="32"/>
        <v>0</v>
      </c>
      <c r="D488" s="303">
        <f t="shared" si="33"/>
        <v>0</v>
      </c>
      <c r="E488" s="325"/>
      <c r="F488" s="326"/>
      <c r="G488" s="238"/>
      <c r="H488" s="304"/>
      <c r="I488" s="238"/>
      <c r="J488" s="304"/>
      <c r="K488" s="238"/>
      <c r="L488" s="305"/>
      <c r="M488" s="73"/>
      <c r="N488" s="68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6"/>
      <c r="AW488" s="76"/>
      <c r="AX488" s="76"/>
      <c r="AY488" s="76"/>
      <c r="AZ488" s="76"/>
      <c r="BA488" s="76"/>
      <c r="BB488" s="76"/>
      <c r="BC488" s="76"/>
      <c r="BD488" s="76"/>
    </row>
    <row r="489" spans="1:56" ht="27" thickBot="1" x14ac:dyDescent="0.35">
      <c r="A489" s="73">
        <v>3160</v>
      </c>
      <c r="B489" s="100" t="s">
        <v>235</v>
      </c>
      <c r="C489" s="303">
        <f t="shared" si="32"/>
        <v>0</v>
      </c>
      <c r="D489" s="303">
        <f t="shared" si="33"/>
        <v>0</v>
      </c>
      <c r="E489" s="325"/>
      <c r="F489" s="326"/>
      <c r="G489" s="238"/>
      <c r="H489" s="304"/>
      <c r="I489" s="238"/>
      <c r="J489" s="304"/>
      <c r="K489" s="238"/>
      <c r="L489" s="305"/>
      <c r="M489" s="73"/>
      <c r="N489" s="68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6"/>
      <c r="AW489" s="76"/>
      <c r="AX489" s="76"/>
      <c r="AY489" s="76"/>
      <c r="AZ489" s="76"/>
      <c r="BA489" s="76"/>
      <c r="BB489" s="76"/>
      <c r="BC489" s="76"/>
      <c r="BD489" s="76"/>
    </row>
    <row r="490" spans="1:56" ht="15" thickBot="1" x14ac:dyDescent="0.35">
      <c r="A490" s="73">
        <v>3200</v>
      </c>
      <c r="B490" s="100" t="s">
        <v>236</v>
      </c>
      <c r="C490" s="303">
        <f t="shared" si="32"/>
        <v>0</v>
      </c>
      <c r="D490" s="303">
        <f t="shared" si="33"/>
        <v>0</v>
      </c>
      <c r="E490" s="325"/>
      <c r="F490" s="326"/>
      <c r="G490" s="238"/>
      <c r="H490" s="304"/>
      <c r="I490" s="238"/>
      <c r="J490" s="304"/>
      <c r="K490" s="238"/>
      <c r="L490" s="305"/>
      <c r="M490" s="73"/>
      <c r="N490" s="68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6"/>
      <c r="AW490" s="76"/>
      <c r="AX490" s="76"/>
      <c r="AY490" s="76"/>
      <c r="AZ490" s="76"/>
      <c r="BA490" s="76"/>
      <c r="BB490" s="76"/>
      <c r="BC490" s="76"/>
      <c r="BD490" s="76"/>
    </row>
    <row r="491" spans="1:56" ht="27" thickBot="1" x14ac:dyDescent="0.35">
      <c r="A491" s="73">
        <v>3210</v>
      </c>
      <c r="B491" s="100" t="s">
        <v>237</v>
      </c>
      <c r="C491" s="303">
        <f t="shared" si="32"/>
        <v>0</v>
      </c>
      <c r="D491" s="303">
        <f t="shared" si="33"/>
        <v>0</v>
      </c>
      <c r="E491" s="325"/>
      <c r="F491" s="326"/>
      <c r="G491" s="238"/>
      <c r="H491" s="304"/>
      <c r="I491" s="238"/>
      <c r="J491" s="304"/>
      <c r="K491" s="238"/>
      <c r="L491" s="305"/>
      <c r="M491" s="73"/>
      <c r="N491" s="68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6"/>
      <c r="AW491" s="76"/>
      <c r="AX491" s="76"/>
      <c r="AY491" s="76"/>
      <c r="AZ491" s="76"/>
      <c r="BA491" s="76"/>
      <c r="BB491" s="76"/>
      <c r="BC491" s="76"/>
      <c r="BD491" s="76"/>
    </row>
    <row r="492" spans="1:56" ht="27" thickBot="1" x14ac:dyDescent="0.35">
      <c r="A492" s="73">
        <v>3220</v>
      </c>
      <c r="B492" s="100" t="s">
        <v>238</v>
      </c>
      <c r="C492" s="303">
        <f t="shared" si="32"/>
        <v>0</v>
      </c>
      <c r="D492" s="303">
        <f t="shared" si="33"/>
        <v>0</v>
      </c>
      <c r="E492" s="325"/>
      <c r="F492" s="326"/>
      <c r="G492" s="238"/>
      <c r="H492" s="304"/>
      <c r="I492" s="238"/>
      <c r="J492" s="304"/>
      <c r="K492" s="238"/>
      <c r="L492" s="305"/>
      <c r="M492" s="73"/>
      <c r="N492" s="68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6"/>
      <c r="AW492" s="76"/>
      <c r="AX492" s="76"/>
      <c r="AY492" s="76"/>
      <c r="AZ492" s="76"/>
      <c r="BA492" s="76"/>
      <c r="BB492" s="76"/>
      <c r="BC492" s="76"/>
      <c r="BD492" s="76"/>
    </row>
    <row r="493" spans="1:56" ht="40.200000000000003" thickBot="1" x14ac:dyDescent="0.35">
      <c r="A493" s="73">
        <v>3230</v>
      </c>
      <c r="B493" s="100" t="s">
        <v>239</v>
      </c>
      <c r="C493" s="303">
        <f t="shared" si="32"/>
        <v>0</v>
      </c>
      <c r="D493" s="303">
        <f t="shared" si="33"/>
        <v>0</v>
      </c>
      <c r="E493" s="325"/>
      <c r="F493" s="326"/>
      <c r="G493" s="238"/>
      <c r="H493" s="304"/>
      <c r="I493" s="238"/>
      <c r="J493" s="304"/>
      <c r="K493" s="238"/>
      <c r="L493" s="305"/>
      <c r="M493" s="73"/>
      <c r="N493" s="68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6"/>
      <c r="AW493" s="76"/>
      <c r="AX493" s="76"/>
      <c r="AY493" s="76"/>
      <c r="AZ493" s="76"/>
      <c r="BA493" s="76"/>
      <c r="BB493" s="76"/>
      <c r="BC493" s="76"/>
      <c r="BD493" s="76"/>
    </row>
    <row r="494" spans="1:56" ht="15" thickBot="1" x14ac:dyDescent="0.35">
      <c r="A494" s="73">
        <v>3240</v>
      </c>
      <c r="B494" s="100" t="s">
        <v>240</v>
      </c>
      <c r="C494" s="303">
        <f t="shared" si="32"/>
        <v>0</v>
      </c>
      <c r="D494" s="303">
        <f t="shared" si="33"/>
        <v>0</v>
      </c>
      <c r="E494" s="325"/>
      <c r="F494" s="326"/>
      <c r="G494" s="238"/>
      <c r="H494" s="304"/>
      <c r="I494" s="238"/>
      <c r="J494" s="304"/>
      <c r="K494" s="238"/>
      <c r="L494" s="305"/>
      <c r="M494" s="73"/>
      <c r="N494" s="68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6"/>
      <c r="AW494" s="76"/>
      <c r="AX494" s="76"/>
      <c r="AY494" s="76"/>
      <c r="AZ494" s="76"/>
      <c r="BA494" s="76"/>
      <c r="BB494" s="76"/>
      <c r="BC494" s="76"/>
      <c r="BD494" s="76"/>
    </row>
    <row r="495" spans="1:56" ht="18.75" customHeight="1" thickBot="1" x14ac:dyDescent="0.35">
      <c r="A495" s="77"/>
      <c r="B495" s="100" t="s">
        <v>82</v>
      </c>
      <c r="C495" s="311">
        <f t="shared" si="32"/>
        <v>278008347.92000002</v>
      </c>
      <c r="D495" s="311">
        <f t="shared" si="33"/>
        <v>256989883.52000001</v>
      </c>
      <c r="E495" s="327">
        <f>E440</f>
        <v>0</v>
      </c>
      <c r="F495" s="328"/>
      <c r="G495" s="327">
        <f>G440</f>
        <v>0</v>
      </c>
      <c r="H495" s="328"/>
      <c r="I495" s="312"/>
      <c r="J495" s="313"/>
      <c r="K495" s="312"/>
      <c r="L495" s="314"/>
      <c r="M495" s="73"/>
      <c r="N495" s="68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6"/>
      <c r="AW495" s="76"/>
      <c r="AX495" s="76"/>
      <c r="AY495" s="76"/>
      <c r="AZ495" s="76"/>
      <c r="BA495" s="76"/>
      <c r="BB495" s="76"/>
      <c r="BC495" s="76"/>
      <c r="BD495" s="76"/>
    </row>
    <row r="496" spans="1:56" ht="25.2" customHeight="1" x14ac:dyDescent="0.3">
      <c r="A496" s="322" t="s">
        <v>259</v>
      </c>
      <c r="B496" s="322"/>
      <c r="C496" s="322"/>
      <c r="D496" s="322"/>
      <c r="E496" s="322"/>
      <c r="F496" s="322"/>
      <c r="G496" s="322"/>
      <c r="H496" s="322"/>
      <c r="I496" s="322"/>
      <c r="J496" s="322"/>
      <c r="K496" s="322"/>
      <c r="L496" s="322"/>
      <c r="M496" s="322"/>
      <c r="N496" s="30"/>
    </row>
    <row r="497" spans="1:14" ht="10.199999999999999" customHeight="1" x14ac:dyDescent="0.3">
      <c r="A497" s="322" t="s">
        <v>260</v>
      </c>
      <c r="B497" s="322"/>
      <c r="C497" s="322"/>
      <c r="D497" s="322"/>
      <c r="E497" s="322"/>
      <c r="F497" s="322"/>
      <c r="G497" s="322"/>
      <c r="H497" s="322"/>
      <c r="I497" s="322"/>
      <c r="J497" s="322"/>
      <c r="K497" s="322"/>
      <c r="L497" s="322"/>
      <c r="M497" s="322"/>
      <c r="N497" s="30"/>
    </row>
    <row r="498" spans="1:14" ht="30" customHeight="1" x14ac:dyDescent="0.3">
      <c r="A498" s="322" t="s">
        <v>261</v>
      </c>
      <c r="B498" s="322"/>
      <c r="C498" s="322"/>
      <c r="D498" s="322"/>
      <c r="E498" s="322"/>
      <c r="F498" s="322"/>
      <c r="G498" s="322"/>
      <c r="H498" s="322"/>
      <c r="I498" s="322"/>
      <c r="J498" s="322"/>
      <c r="K498" s="322"/>
      <c r="L498" s="322"/>
      <c r="M498" s="322"/>
      <c r="N498" s="30"/>
    </row>
    <row r="499" spans="1:14" ht="133.19999999999999" customHeight="1" x14ac:dyDescent="0.3">
      <c r="A499" s="323" t="s">
        <v>262</v>
      </c>
      <c r="B499" s="324"/>
      <c r="C499" s="324"/>
      <c r="D499" s="324"/>
      <c r="E499" s="324"/>
      <c r="F499" s="324"/>
      <c r="G499" s="324"/>
      <c r="H499" s="324"/>
      <c r="I499" s="324"/>
      <c r="J499" s="324"/>
      <c r="K499" s="324"/>
      <c r="L499" s="324"/>
      <c r="M499" s="324"/>
      <c r="N499" s="30"/>
    </row>
    <row r="500" spans="1:14" ht="22.8" customHeight="1" x14ac:dyDescent="0.3">
      <c r="A500" s="317" t="s">
        <v>263</v>
      </c>
      <c r="B500" s="317"/>
      <c r="C500" s="317"/>
      <c r="D500" s="318" t="s">
        <v>264</v>
      </c>
      <c r="E500" s="318"/>
      <c r="F500" s="318"/>
      <c r="G500" s="318"/>
      <c r="J500" s="70"/>
      <c r="K500" s="319" t="s">
        <v>265</v>
      </c>
      <c r="L500" s="319"/>
      <c r="M500" s="319"/>
      <c r="N500" s="315"/>
    </row>
    <row r="501" spans="1:14" ht="15" customHeight="1" x14ac:dyDescent="0.3">
      <c r="A501" s="317"/>
      <c r="B501" s="317"/>
      <c r="C501" s="317"/>
      <c r="D501" s="320" t="s">
        <v>266</v>
      </c>
      <c r="E501" s="320"/>
      <c r="F501" s="320"/>
      <c r="G501" s="320"/>
      <c r="J501" s="70"/>
      <c r="K501" s="321" t="s">
        <v>267</v>
      </c>
      <c r="L501" s="321"/>
      <c r="M501" s="321"/>
      <c r="N501" s="68"/>
    </row>
    <row r="502" spans="1:14" ht="31.5" customHeight="1" x14ac:dyDescent="0.3">
      <c r="A502" s="317" t="s">
        <v>268</v>
      </c>
      <c r="B502" s="317"/>
      <c r="C502" s="317"/>
      <c r="D502" s="318" t="s">
        <v>264</v>
      </c>
      <c r="E502" s="318"/>
      <c r="F502" s="318"/>
      <c r="G502" s="318"/>
      <c r="J502" s="70"/>
      <c r="K502" s="319" t="s">
        <v>269</v>
      </c>
      <c r="L502" s="319"/>
      <c r="M502" s="319"/>
      <c r="N502" s="315"/>
    </row>
    <row r="503" spans="1:14" ht="15" customHeight="1" x14ac:dyDescent="0.3">
      <c r="A503" s="317"/>
      <c r="B503" s="317"/>
      <c r="C503" s="317"/>
      <c r="D503" s="320" t="s">
        <v>266</v>
      </c>
      <c r="E503" s="320"/>
      <c r="F503" s="320"/>
      <c r="G503" s="320"/>
      <c r="J503" s="70"/>
      <c r="K503" s="321" t="s">
        <v>267</v>
      </c>
      <c r="L503" s="321"/>
      <c r="M503" s="321"/>
      <c r="N503" s="68"/>
    </row>
    <row r="504" spans="1:14" x14ac:dyDescent="0.3">
      <c r="A504" s="310"/>
      <c r="B504" s="310"/>
      <c r="C504" s="310"/>
      <c r="D504" s="310"/>
      <c r="E504" s="310"/>
      <c r="F504" s="310"/>
      <c r="G504" s="310"/>
      <c r="H504" s="310"/>
      <c r="I504" s="310"/>
      <c r="J504" s="310"/>
      <c r="K504" s="310"/>
    </row>
    <row r="505" spans="1:14" ht="15.6" x14ac:dyDescent="0.3">
      <c r="A505" s="176"/>
    </row>
  </sheetData>
  <mergeCells count="717">
    <mergeCell ref="H5:J5"/>
    <mergeCell ref="L5:M5"/>
    <mergeCell ref="H6:K6"/>
    <mergeCell ref="L6:M6"/>
    <mergeCell ref="K7:M7"/>
    <mergeCell ref="A8:M8"/>
    <mergeCell ref="K1:M1"/>
    <mergeCell ref="H2:J2"/>
    <mergeCell ref="L2:M2"/>
    <mergeCell ref="H3:J3"/>
    <mergeCell ref="L3:M3"/>
    <mergeCell ref="H4:J4"/>
    <mergeCell ref="L4:M4"/>
    <mergeCell ref="A14:M14"/>
    <mergeCell ref="N14:O14"/>
    <mergeCell ref="A16:B16"/>
    <mergeCell ref="C16:D16"/>
    <mergeCell ref="E16:F16"/>
    <mergeCell ref="G16:H16"/>
    <mergeCell ref="I16:J16"/>
    <mergeCell ref="A10:M10"/>
    <mergeCell ref="N10:O10"/>
    <mergeCell ref="A11:M11"/>
    <mergeCell ref="N11:O11"/>
    <mergeCell ref="A13:M13"/>
    <mergeCell ref="N13:O13"/>
    <mergeCell ref="A21:M21"/>
    <mergeCell ref="A23:M23"/>
    <mergeCell ref="A25:O25"/>
    <mergeCell ref="A27:M27"/>
    <mergeCell ref="A28:M28"/>
    <mergeCell ref="A29:M29"/>
    <mergeCell ref="A17:B17"/>
    <mergeCell ref="C17:D17"/>
    <mergeCell ref="E17:F17"/>
    <mergeCell ref="G17:H17"/>
    <mergeCell ref="I17:J17"/>
    <mergeCell ref="A19:M19"/>
    <mergeCell ref="A30:N30"/>
    <mergeCell ref="A32:M32"/>
    <mergeCell ref="A34:M34"/>
    <mergeCell ref="A36:A38"/>
    <mergeCell ref="B36:B38"/>
    <mergeCell ref="C36:F36"/>
    <mergeCell ref="G36:J36"/>
    <mergeCell ref="K36:N36"/>
    <mergeCell ref="E37:E38"/>
    <mergeCell ref="I37:I38"/>
    <mergeCell ref="M37:M38"/>
    <mergeCell ref="N37:N38"/>
    <mergeCell ref="A51:M51"/>
    <mergeCell ref="A53:A55"/>
    <mergeCell ref="B53:F55"/>
    <mergeCell ref="G53:J53"/>
    <mergeCell ref="K53:N53"/>
    <mergeCell ref="I54:I55"/>
    <mergeCell ref="M54:M55"/>
    <mergeCell ref="N54:N55"/>
    <mergeCell ref="B62:F62"/>
    <mergeCell ref="B63:F63"/>
    <mergeCell ref="B64:F64"/>
    <mergeCell ref="B65:F65"/>
    <mergeCell ref="B66:F66"/>
    <mergeCell ref="A68:M68"/>
    <mergeCell ref="B56:F56"/>
    <mergeCell ref="B57:F57"/>
    <mergeCell ref="B58:F58"/>
    <mergeCell ref="B59:F59"/>
    <mergeCell ref="B60:F60"/>
    <mergeCell ref="B61:F61"/>
    <mergeCell ref="A70:M70"/>
    <mergeCell ref="A71:A73"/>
    <mergeCell ref="B71:B73"/>
    <mergeCell ref="C71:F71"/>
    <mergeCell ref="G71:J71"/>
    <mergeCell ref="K71:N71"/>
    <mergeCell ref="E72:E73"/>
    <mergeCell ref="I72:I73"/>
    <mergeCell ref="M72:M73"/>
    <mergeCell ref="N72:N73"/>
    <mergeCell ref="A97:M97"/>
    <mergeCell ref="A99:A101"/>
    <mergeCell ref="B99:B101"/>
    <mergeCell ref="C99:F99"/>
    <mergeCell ref="G99:J99"/>
    <mergeCell ref="K99:N99"/>
    <mergeCell ref="E100:E101"/>
    <mergeCell ref="I100:I101"/>
    <mergeCell ref="M100:M101"/>
    <mergeCell ref="N100:N101"/>
    <mergeCell ref="B111:F111"/>
    <mergeCell ref="B112:F112"/>
    <mergeCell ref="B113:F113"/>
    <mergeCell ref="B114:F114"/>
    <mergeCell ref="B115:F115"/>
    <mergeCell ref="B116:F116"/>
    <mergeCell ref="A106:M106"/>
    <mergeCell ref="A108:A110"/>
    <mergeCell ref="B108:F110"/>
    <mergeCell ref="G108:J108"/>
    <mergeCell ref="K108:N108"/>
    <mergeCell ref="I109:I110"/>
    <mergeCell ref="M109:M110"/>
    <mergeCell ref="N109:N110"/>
    <mergeCell ref="B123:F123"/>
    <mergeCell ref="B124:F124"/>
    <mergeCell ref="B125:F125"/>
    <mergeCell ref="B126:F126"/>
    <mergeCell ref="B127:F127"/>
    <mergeCell ref="B128:F128"/>
    <mergeCell ref="B117:F117"/>
    <mergeCell ref="B118:F118"/>
    <mergeCell ref="B119:F119"/>
    <mergeCell ref="B120:F120"/>
    <mergeCell ref="B121:F121"/>
    <mergeCell ref="B122:F122"/>
    <mergeCell ref="M137:M138"/>
    <mergeCell ref="N137:N138"/>
    <mergeCell ref="B139:F139"/>
    <mergeCell ref="B140:F140"/>
    <mergeCell ref="B141:F141"/>
    <mergeCell ref="A143:M143"/>
    <mergeCell ref="B129:F129"/>
    <mergeCell ref="B130:F130"/>
    <mergeCell ref="B131:F131"/>
    <mergeCell ref="B132:F132"/>
    <mergeCell ref="A134:M134"/>
    <mergeCell ref="A136:A138"/>
    <mergeCell ref="B136:F138"/>
    <mergeCell ref="G136:J136"/>
    <mergeCell ref="K136:N136"/>
    <mergeCell ref="I137:I138"/>
    <mergeCell ref="A154:M154"/>
    <mergeCell ref="K155:L155"/>
    <mergeCell ref="A156:A158"/>
    <mergeCell ref="B156:D158"/>
    <mergeCell ref="E156:H156"/>
    <mergeCell ref="I156:L156"/>
    <mergeCell ref="G157:G158"/>
    <mergeCell ref="K157:K158"/>
    <mergeCell ref="A145:M145"/>
    <mergeCell ref="A147:A149"/>
    <mergeCell ref="B147:B149"/>
    <mergeCell ref="C147:F147"/>
    <mergeCell ref="G147:J147"/>
    <mergeCell ref="K147:N147"/>
    <mergeCell ref="E148:E149"/>
    <mergeCell ref="I148:I149"/>
    <mergeCell ref="M148:M149"/>
    <mergeCell ref="N148:N149"/>
    <mergeCell ref="B159:D159"/>
    <mergeCell ref="B160:D160"/>
    <mergeCell ref="B161:D161"/>
    <mergeCell ref="A163:M163"/>
    <mergeCell ref="A165:M165"/>
    <mergeCell ref="A167:A169"/>
    <mergeCell ref="B167:D169"/>
    <mergeCell ref="E167:E169"/>
    <mergeCell ref="G167:I167"/>
    <mergeCell ref="J167:L167"/>
    <mergeCell ref="M167:O167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O168:O169"/>
    <mergeCell ref="B178:D178"/>
    <mergeCell ref="B179:D179"/>
    <mergeCell ref="B180:D180"/>
    <mergeCell ref="B181:D181"/>
    <mergeCell ref="B182:D182"/>
    <mergeCell ref="F182:F183"/>
    <mergeCell ref="B183:D183"/>
    <mergeCell ref="Q168:R168"/>
    <mergeCell ref="B170:D170"/>
    <mergeCell ref="B171:I171"/>
    <mergeCell ref="B172:D172"/>
    <mergeCell ref="B173:D173"/>
    <mergeCell ref="F173:F177"/>
    <mergeCell ref="B174:D174"/>
    <mergeCell ref="B175:D175"/>
    <mergeCell ref="B176:D176"/>
    <mergeCell ref="B177:D177"/>
    <mergeCell ref="B189:D189"/>
    <mergeCell ref="B190:D190"/>
    <mergeCell ref="B191:D191"/>
    <mergeCell ref="B192:D192"/>
    <mergeCell ref="B193:D193"/>
    <mergeCell ref="B194:D194"/>
    <mergeCell ref="B184:D184"/>
    <mergeCell ref="B185:D185"/>
    <mergeCell ref="F185:F186"/>
    <mergeCell ref="B186:D186"/>
    <mergeCell ref="B187:D187"/>
    <mergeCell ref="B188:D188"/>
    <mergeCell ref="B195:D195"/>
    <mergeCell ref="B196:D196"/>
    <mergeCell ref="B197:D197"/>
    <mergeCell ref="B198:D198"/>
    <mergeCell ref="A200:M200"/>
    <mergeCell ref="A201:A203"/>
    <mergeCell ref="B201:D203"/>
    <mergeCell ref="E201:E203"/>
    <mergeCell ref="G201:I201"/>
    <mergeCell ref="J201:L201"/>
    <mergeCell ref="M201:O201"/>
    <mergeCell ref="G202:G203"/>
    <mergeCell ref="H202:H203"/>
    <mergeCell ref="I202:I203"/>
    <mergeCell ref="J202:J203"/>
    <mergeCell ref="K202:K203"/>
    <mergeCell ref="L202:L203"/>
    <mergeCell ref="M202:M203"/>
    <mergeCell ref="N202:N203"/>
    <mergeCell ref="O202:O203"/>
    <mergeCell ref="B212:D212"/>
    <mergeCell ref="B213:D213"/>
    <mergeCell ref="B214:D214"/>
    <mergeCell ref="B215:D215"/>
    <mergeCell ref="B216:D216"/>
    <mergeCell ref="F216:F217"/>
    <mergeCell ref="B217:D217"/>
    <mergeCell ref="Q202:R202"/>
    <mergeCell ref="B204:D204"/>
    <mergeCell ref="B205:I205"/>
    <mergeCell ref="B206:D206"/>
    <mergeCell ref="B207:D207"/>
    <mergeCell ref="F207:F211"/>
    <mergeCell ref="B208:D208"/>
    <mergeCell ref="B209:D209"/>
    <mergeCell ref="B210:D210"/>
    <mergeCell ref="B211:D211"/>
    <mergeCell ref="B223:D223"/>
    <mergeCell ref="B224:D224"/>
    <mergeCell ref="B225:D225"/>
    <mergeCell ref="B226:D226"/>
    <mergeCell ref="B227:D227"/>
    <mergeCell ref="B228:D228"/>
    <mergeCell ref="B218:D218"/>
    <mergeCell ref="B219:D219"/>
    <mergeCell ref="F219:F220"/>
    <mergeCell ref="B220:D220"/>
    <mergeCell ref="B221:D221"/>
    <mergeCell ref="B222:D222"/>
    <mergeCell ref="K237:L237"/>
    <mergeCell ref="R237:U237"/>
    <mergeCell ref="V238:V239"/>
    <mergeCell ref="A240:B240"/>
    <mergeCell ref="A241:B241"/>
    <mergeCell ref="A242:B242"/>
    <mergeCell ref="B229:D229"/>
    <mergeCell ref="B230:D230"/>
    <mergeCell ref="B231:D231"/>
    <mergeCell ref="A235:M235"/>
    <mergeCell ref="K236:L236"/>
    <mergeCell ref="A237:B239"/>
    <mergeCell ref="C237:D237"/>
    <mergeCell ref="E237:F237"/>
    <mergeCell ref="G237:H237"/>
    <mergeCell ref="I237:J237"/>
    <mergeCell ref="A243:B243"/>
    <mergeCell ref="A244:B244"/>
    <mergeCell ref="A246:M246"/>
    <mergeCell ref="A247:A251"/>
    <mergeCell ref="B247:B251"/>
    <mergeCell ref="C247:F247"/>
    <mergeCell ref="G247:J247"/>
    <mergeCell ref="K247:L247"/>
    <mergeCell ref="M247:N247"/>
    <mergeCell ref="Q247:R247"/>
    <mergeCell ref="S247:U247"/>
    <mergeCell ref="C248:D249"/>
    <mergeCell ref="E248:F249"/>
    <mergeCell ref="G248:H249"/>
    <mergeCell ref="I248:J249"/>
    <mergeCell ref="K248:K251"/>
    <mergeCell ref="L248:L251"/>
    <mergeCell ref="M248:M251"/>
    <mergeCell ref="O248:O251"/>
    <mergeCell ref="S248:T248"/>
    <mergeCell ref="V248:V249"/>
    <mergeCell ref="N249:N251"/>
    <mergeCell ref="S249:T249"/>
    <mergeCell ref="V250:V251"/>
    <mergeCell ref="A260:A264"/>
    <mergeCell ref="B260:B264"/>
    <mergeCell ref="C260:D260"/>
    <mergeCell ref="E260:F260"/>
    <mergeCell ref="G260:J260"/>
    <mergeCell ref="K260:L260"/>
    <mergeCell ref="M260:N260"/>
    <mergeCell ref="Q260:R260"/>
    <mergeCell ref="S260:U260"/>
    <mergeCell ref="C261:C264"/>
    <mergeCell ref="E261:E264"/>
    <mergeCell ref="F261:F264"/>
    <mergeCell ref="G261:H262"/>
    <mergeCell ref="I261:J262"/>
    <mergeCell ref="K261:K264"/>
    <mergeCell ref="L261:L264"/>
    <mergeCell ref="M261:M264"/>
    <mergeCell ref="O261:O264"/>
    <mergeCell ref="S261:T261"/>
    <mergeCell ref="V261:V262"/>
    <mergeCell ref="D262:D264"/>
    <mergeCell ref="N262:N264"/>
    <mergeCell ref="S262:T262"/>
    <mergeCell ref="V263:V264"/>
    <mergeCell ref="C278:D278"/>
    <mergeCell ref="C279:D279"/>
    <mergeCell ref="C280:D280"/>
    <mergeCell ref="C281:D281"/>
    <mergeCell ref="C282:D282"/>
    <mergeCell ref="C283:D283"/>
    <mergeCell ref="A273:M273"/>
    <mergeCell ref="A274:M274"/>
    <mergeCell ref="L275:M275"/>
    <mergeCell ref="A276:A277"/>
    <mergeCell ref="B276:B277"/>
    <mergeCell ref="C276:D277"/>
    <mergeCell ref="E276:G276"/>
    <mergeCell ref="H276:J276"/>
    <mergeCell ref="K276:M276"/>
    <mergeCell ref="BD294:BD296"/>
    <mergeCell ref="A295:M295"/>
    <mergeCell ref="K296:L296"/>
    <mergeCell ref="A285:M285"/>
    <mergeCell ref="BD285:BD287"/>
    <mergeCell ref="I287:J287"/>
    <mergeCell ref="A288:A289"/>
    <mergeCell ref="B288:B289"/>
    <mergeCell ref="C288:D289"/>
    <mergeCell ref="E288:G288"/>
    <mergeCell ref="H288:J288"/>
    <mergeCell ref="A297:A299"/>
    <mergeCell ref="B297:B299"/>
    <mergeCell ref="C297:C299"/>
    <mergeCell ref="D297:E297"/>
    <mergeCell ref="F297:G297"/>
    <mergeCell ref="H297:I297"/>
    <mergeCell ref="I298:I299"/>
    <mergeCell ref="C290:D290"/>
    <mergeCell ref="C291:D291"/>
    <mergeCell ref="C292:D292"/>
    <mergeCell ref="C293:D293"/>
    <mergeCell ref="J297:K297"/>
    <mergeCell ref="L297:M297"/>
    <mergeCell ref="V297:AH297"/>
    <mergeCell ref="AI297:AT297"/>
    <mergeCell ref="AU297:BC299"/>
    <mergeCell ref="D298:D299"/>
    <mergeCell ref="E298:E299"/>
    <mergeCell ref="F298:F299"/>
    <mergeCell ref="G298:G299"/>
    <mergeCell ref="H298:H299"/>
    <mergeCell ref="AE298:AH299"/>
    <mergeCell ref="AI298:AL298"/>
    <mergeCell ref="AM298:AO298"/>
    <mergeCell ref="AP298:AT299"/>
    <mergeCell ref="V299:Z299"/>
    <mergeCell ref="AA299:AD299"/>
    <mergeCell ref="AI299:AL299"/>
    <mergeCell ref="AM299:AO299"/>
    <mergeCell ref="J298:J299"/>
    <mergeCell ref="K298:K299"/>
    <mergeCell ref="L298:L299"/>
    <mergeCell ref="M298:M299"/>
    <mergeCell ref="V298:Z298"/>
    <mergeCell ref="AA298:AD298"/>
    <mergeCell ref="AU300:BC300"/>
    <mergeCell ref="V301:Z301"/>
    <mergeCell ref="AA301:AD301"/>
    <mergeCell ref="AE301:AH301"/>
    <mergeCell ref="AI301:AL301"/>
    <mergeCell ref="AM301:AO301"/>
    <mergeCell ref="AP301:AT301"/>
    <mergeCell ref="AU301:BC301"/>
    <mergeCell ref="V300:Z300"/>
    <mergeCell ref="AA300:AD300"/>
    <mergeCell ref="AE300:AH300"/>
    <mergeCell ref="AI300:AL300"/>
    <mergeCell ref="AM300:AO300"/>
    <mergeCell ref="AP300:AT300"/>
    <mergeCell ref="AU302:BC302"/>
    <mergeCell ref="V303:Z303"/>
    <mergeCell ref="AA303:AD303"/>
    <mergeCell ref="AE303:AH303"/>
    <mergeCell ref="AI303:AL303"/>
    <mergeCell ref="AM303:AO303"/>
    <mergeCell ref="AP303:AT303"/>
    <mergeCell ref="AU303:BC303"/>
    <mergeCell ref="V302:Z302"/>
    <mergeCell ref="AA302:AD302"/>
    <mergeCell ref="AE302:AH302"/>
    <mergeCell ref="AI302:AL302"/>
    <mergeCell ref="AM302:AO302"/>
    <mergeCell ref="AP302:AT302"/>
    <mergeCell ref="A305:M305"/>
    <mergeCell ref="BD305:BD309"/>
    <mergeCell ref="A306:M306"/>
    <mergeCell ref="A307:J307"/>
    <mergeCell ref="A308:K308"/>
    <mergeCell ref="A310:A312"/>
    <mergeCell ref="B310:B312"/>
    <mergeCell ref="C310:D312"/>
    <mergeCell ref="E310:E312"/>
    <mergeCell ref="F310:G312"/>
    <mergeCell ref="BD311:BD312"/>
    <mergeCell ref="AP312:AS312"/>
    <mergeCell ref="AT312:AY312"/>
    <mergeCell ref="AZ312:BC312"/>
    <mergeCell ref="AZ310:BC310"/>
    <mergeCell ref="AZ311:BC311"/>
    <mergeCell ref="C313:D313"/>
    <mergeCell ref="F313:G313"/>
    <mergeCell ref="H313:I313"/>
    <mergeCell ref="J313:K313"/>
    <mergeCell ref="AP313:AS313"/>
    <mergeCell ref="AT313:AY313"/>
    <mergeCell ref="H310:I312"/>
    <mergeCell ref="J310:K312"/>
    <mergeCell ref="L310:M311"/>
    <mergeCell ref="N310:N312"/>
    <mergeCell ref="AP310:AY310"/>
    <mergeCell ref="AP311:AS311"/>
    <mergeCell ref="AT311:AY311"/>
    <mergeCell ref="F316:G316"/>
    <mergeCell ref="H316:I316"/>
    <mergeCell ref="J316:K316"/>
    <mergeCell ref="F317:G317"/>
    <mergeCell ref="H317:I317"/>
    <mergeCell ref="J317:K317"/>
    <mergeCell ref="AZ313:BC313"/>
    <mergeCell ref="F314:G314"/>
    <mergeCell ref="H314:I314"/>
    <mergeCell ref="J314:K314"/>
    <mergeCell ref="F315:G315"/>
    <mergeCell ref="H315:I315"/>
    <mergeCell ref="J315:K315"/>
    <mergeCell ref="F320:G320"/>
    <mergeCell ref="H320:I320"/>
    <mergeCell ref="J320:K320"/>
    <mergeCell ref="F321:G321"/>
    <mergeCell ref="H321:I321"/>
    <mergeCell ref="J321:K321"/>
    <mergeCell ref="F318:G318"/>
    <mergeCell ref="H318:I318"/>
    <mergeCell ref="J318:K318"/>
    <mergeCell ref="F319:G319"/>
    <mergeCell ref="H319:I319"/>
    <mergeCell ref="J319:K319"/>
    <mergeCell ref="F324:G324"/>
    <mergeCell ref="H324:I324"/>
    <mergeCell ref="J324:K324"/>
    <mergeCell ref="F325:G325"/>
    <mergeCell ref="H325:I325"/>
    <mergeCell ref="J325:K325"/>
    <mergeCell ref="F322:G322"/>
    <mergeCell ref="H322:I322"/>
    <mergeCell ref="J322:K322"/>
    <mergeCell ref="F323:G323"/>
    <mergeCell ref="H323:I323"/>
    <mergeCell ref="J323:K323"/>
    <mergeCell ref="F328:G328"/>
    <mergeCell ref="H328:I328"/>
    <mergeCell ref="J328:K328"/>
    <mergeCell ref="F329:G329"/>
    <mergeCell ref="H329:I329"/>
    <mergeCell ref="J329:K329"/>
    <mergeCell ref="F326:G326"/>
    <mergeCell ref="H326:I326"/>
    <mergeCell ref="J326:K326"/>
    <mergeCell ref="F327:G327"/>
    <mergeCell ref="H327:I327"/>
    <mergeCell ref="J327:K327"/>
    <mergeCell ref="F332:G332"/>
    <mergeCell ref="H332:I332"/>
    <mergeCell ref="J332:K332"/>
    <mergeCell ref="F333:G333"/>
    <mergeCell ref="H333:I333"/>
    <mergeCell ref="J333:K333"/>
    <mergeCell ref="F330:G330"/>
    <mergeCell ref="H330:I330"/>
    <mergeCell ref="J330:K330"/>
    <mergeCell ref="F331:G331"/>
    <mergeCell ref="H331:I331"/>
    <mergeCell ref="J331:K331"/>
    <mergeCell ref="F336:G336"/>
    <mergeCell ref="H336:I336"/>
    <mergeCell ref="J336:K336"/>
    <mergeCell ref="F337:G337"/>
    <mergeCell ref="H337:I337"/>
    <mergeCell ref="J337:K337"/>
    <mergeCell ref="F334:G334"/>
    <mergeCell ref="H334:I334"/>
    <mergeCell ref="J334:K334"/>
    <mergeCell ref="F335:G335"/>
    <mergeCell ref="H335:I335"/>
    <mergeCell ref="J335:K335"/>
    <mergeCell ref="F340:G340"/>
    <mergeCell ref="H340:I340"/>
    <mergeCell ref="J340:K340"/>
    <mergeCell ref="F341:G341"/>
    <mergeCell ref="H341:I341"/>
    <mergeCell ref="J341:K341"/>
    <mergeCell ref="F338:G338"/>
    <mergeCell ref="H338:I338"/>
    <mergeCell ref="J338:K338"/>
    <mergeCell ref="F339:G339"/>
    <mergeCell ref="H339:I339"/>
    <mergeCell ref="J339:K339"/>
    <mergeCell ref="F344:G344"/>
    <mergeCell ref="H344:I344"/>
    <mergeCell ref="J344:K344"/>
    <mergeCell ref="F345:G345"/>
    <mergeCell ref="H345:I345"/>
    <mergeCell ref="J345:K345"/>
    <mergeCell ref="F342:G342"/>
    <mergeCell ref="H342:I342"/>
    <mergeCell ref="J342:K342"/>
    <mergeCell ref="F343:G343"/>
    <mergeCell ref="H343:I343"/>
    <mergeCell ref="J343:K343"/>
    <mergeCell ref="F348:G348"/>
    <mergeCell ref="H348:I348"/>
    <mergeCell ref="J348:K348"/>
    <mergeCell ref="F349:G349"/>
    <mergeCell ref="H349:I349"/>
    <mergeCell ref="J349:K349"/>
    <mergeCell ref="F346:G346"/>
    <mergeCell ref="H346:I346"/>
    <mergeCell ref="J346:K346"/>
    <mergeCell ref="F347:G347"/>
    <mergeCell ref="H347:I347"/>
    <mergeCell ref="J347:K347"/>
    <mergeCell ref="F352:G352"/>
    <mergeCell ref="H352:I352"/>
    <mergeCell ref="J352:K352"/>
    <mergeCell ref="F353:G353"/>
    <mergeCell ref="H353:I353"/>
    <mergeCell ref="J353:K353"/>
    <mergeCell ref="F350:G350"/>
    <mergeCell ref="H350:I350"/>
    <mergeCell ref="J350:K350"/>
    <mergeCell ref="F351:G351"/>
    <mergeCell ref="H351:I351"/>
    <mergeCell ref="J351:K351"/>
    <mergeCell ref="F356:G356"/>
    <mergeCell ref="H356:I356"/>
    <mergeCell ref="J356:K356"/>
    <mergeCell ref="F357:G357"/>
    <mergeCell ref="H357:I357"/>
    <mergeCell ref="J357:K357"/>
    <mergeCell ref="F354:G354"/>
    <mergeCell ref="H354:I354"/>
    <mergeCell ref="J354:K354"/>
    <mergeCell ref="F355:G355"/>
    <mergeCell ref="H355:I355"/>
    <mergeCell ref="J355:K355"/>
    <mergeCell ref="F360:G360"/>
    <mergeCell ref="H360:I360"/>
    <mergeCell ref="J360:K360"/>
    <mergeCell ref="F361:G361"/>
    <mergeCell ref="H361:I361"/>
    <mergeCell ref="J361:K361"/>
    <mergeCell ref="F358:G358"/>
    <mergeCell ref="H358:I358"/>
    <mergeCell ref="J358:K358"/>
    <mergeCell ref="F359:G359"/>
    <mergeCell ref="H359:I359"/>
    <mergeCell ref="J359:K359"/>
    <mergeCell ref="F364:G364"/>
    <mergeCell ref="H364:I364"/>
    <mergeCell ref="J364:K364"/>
    <mergeCell ref="F365:G365"/>
    <mergeCell ref="H365:I365"/>
    <mergeCell ref="J365:K365"/>
    <mergeCell ref="F362:G362"/>
    <mergeCell ref="H362:I362"/>
    <mergeCell ref="J362:K362"/>
    <mergeCell ref="F363:G363"/>
    <mergeCell ref="H363:I363"/>
    <mergeCell ref="J363:K363"/>
    <mergeCell ref="F368:G368"/>
    <mergeCell ref="H368:I368"/>
    <mergeCell ref="J368:K368"/>
    <mergeCell ref="F369:G369"/>
    <mergeCell ref="H369:I369"/>
    <mergeCell ref="J369:K369"/>
    <mergeCell ref="F366:G366"/>
    <mergeCell ref="H366:I366"/>
    <mergeCell ref="J366:K366"/>
    <mergeCell ref="F367:G367"/>
    <mergeCell ref="H367:I367"/>
    <mergeCell ref="J367:K367"/>
    <mergeCell ref="BC374:BD374"/>
    <mergeCell ref="BC375:BD376"/>
    <mergeCell ref="B377:C377"/>
    <mergeCell ref="BC377:BD377"/>
    <mergeCell ref="A371:K371"/>
    <mergeCell ref="BD371:BD372"/>
    <mergeCell ref="A373:A376"/>
    <mergeCell ref="B373:C376"/>
    <mergeCell ref="D373:H373"/>
    <mergeCell ref="I373:M373"/>
    <mergeCell ref="AI373:BB373"/>
    <mergeCell ref="BC373:BD373"/>
    <mergeCell ref="E374:E376"/>
    <mergeCell ref="F374:G374"/>
    <mergeCell ref="B397:C397"/>
    <mergeCell ref="B398:C398"/>
    <mergeCell ref="B399:C399"/>
    <mergeCell ref="B418:C418"/>
    <mergeCell ref="B425:C425"/>
    <mergeCell ref="B429:C429"/>
    <mergeCell ref="J374:J376"/>
    <mergeCell ref="K374:L374"/>
    <mergeCell ref="M374:M376"/>
    <mergeCell ref="K438:L438"/>
    <mergeCell ref="E439:F439"/>
    <mergeCell ref="G439:H439"/>
    <mergeCell ref="I439:J439"/>
    <mergeCell ref="K439:L439"/>
    <mergeCell ref="B430:C430"/>
    <mergeCell ref="B431:C431"/>
    <mergeCell ref="BD434:BD436"/>
    <mergeCell ref="A435:K435"/>
    <mergeCell ref="E437:F437"/>
    <mergeCell ref="G437:H437"/>
    <mergeCell ref="I437:J437"/>
    <mergeCell ref="K437:L437"/>
    <mergeCell ref="E440:F440"/>
    <mergeCell ref="G440:H440"/>
    <mergeCell ref="E441:F441"/>
    <mergeCell ref="E442:F442"/>
    <mergeCell ref="E443:F443"/>
    <mergeCell ref="E444:F444"/>
    <mergeCell ref="E438:F438"/>
    <mergeCell ref="G438:H438"/>
    <mergeCell ref="I438:J438"/>
    <mergeCell ref="E450:F450"/>
    <mergeCell ref="G450:H450"/>
    <mergeCell ref="E451:F451"/>
    <mergeCell ref="G451:H451"/>
    <mergeCell ref="E452:F452"/>
    <mergeCell ref="E453:F453"/>
    <mergeCell ref="G453:H453"/>
    <mergeCell ref="E445:F445"/>
    <mergeCell ref="E446:F446"/>
    <mergeCell ref="G446:H446"/>
    <mergeCell ref="E447:F447"/>
    <mergeCell ref="E448:F448"/>
    <mergeCell ref="E449:F449"/>
    <mergeCell ref="E457:F457"/>
    <mergeCell ref="E458:F458"/>
    <mergeCell ref="E459:F459"/>
    <mergeCell ref="E460:F460"/>
    <mergeCell ref="E461:F461"/>
    <mergeCell ref="E462:F462"/>
    <mergeCell ref="E454:F454"/>
    <mergeCell ref="G454:H454"/>
    <mergeCell ref="E455:F455"/>
    <mergeCell ref="G455:H455"/>
    <mergeCell ref="E456:F456"/>
    <mergeCell ref="G456:H456"/>
    <mergeCell ref="E469:F469"/>
    <mergeCell ref="E470:F470"/>
    <mergeCell ref="E471:F471"/>
    <mergeCell ref="E472:F472"/>
    <mergeCell ref="E473:F473"/>
    <mergeCell ref="E474:F474"/>
    <mergeCell ref="E463:F463"/>
    <mergeCell ref="E464:F464"/>
    <mergeCell ref="E465:F465"/>
    <mergeCell ref="E466:F466"/>
    <mergeCell ref="E467:F467"/>
    <mergeCell ref="E468:F468"/>
    <mergeCell ref="E481:F481"/>
    <mergeCell ref="E482:F482"/>
    <mergeCell ref="E483:F483"/>
    <mergeCell ref="E484:F484"/>
    <mergeCell ref="E485:F485"/>
    <mergeCell ref="E486:F486"/>
    <mergeCell ref="E475:F475"/>
    <mergeCell ref="E476:F476"/>
    <mergeCell ref="E477:F477"/>
    <mergeCell ref="E478:F478"/>
    <mergeCell ref="E479:F479"/>
    <mergeCell ref="E480:F480"/>
    <mergeCell ref="E493:F493"/>
    <mergeCell ref="E494:F494"/>
    <mergeCell ref="E495:F495"/>
    <mergeCell ref="G495:H495"/>
    <mergeCell ref="A496:M496"/>
    <mergeCell ref="A497:M497"/>
    <mergeCell ref="E487:F487"/>
    <mergeCell ref="E488:F488"/>
    <mergeCell ref="E489:F489"/>
    <mergeCell ref="E490:F490"/>
    <mergeCell ref="E491:F491"/>
    <mergeCell ref="E492:F492"/>
    <mergeCell ref="A502:C503"/>
    <mergeCell ref="D502:G502"/>
    <mergeCell ref="K502:M502"/>
    <mergeCell ref="D503:G503"/>
    <mergeCell ref="K503:M503"/>
    <mergeCell ref="A498:M498"/>
    <mergeCell ref="A499:M499"/>
    <mergeCell ref="A500:C501"/>
    <mergeCell ref="D500:G500"/>
    <mergeCell ref="K500:M500"/>
    <mergeCell ref="D501:G501"/>
    <mergeCell ref="K501:M501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68" fitToHeight="0" orientation="landscape" r:id="rId1"/>
  <rowBreaks count="9" manualBreakCount="9">
    <brk id="31" max="17" man="1"/>
    <brk id="66" max="16" man="1"/>
    <brk id="104" max="14" man="1"/>
    <brk id="142" max="17" man="1"/>
    <brk id="245" max="17" man="1"/>
    <brk id="283" max="14" man="1"/>
    <brk id="306" max="15" man="1"/>
    <brk id="369" max="17" man="1"/>
    <brk id="4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2010 Форма 2020 -2 на 2021друк</vt:lpstr>
      <vt:lpstr>'2010 Форма 2020 -2 на 2021друк'!Область_печати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Економист</cp:lastModifiedBy>
  <cp:lastPrinted>2020-12-28T15:42:38Z</cp:lastPrinted>
  <dcterms:created xsi:type="dcterms:W3CDTF">2020-12-11T19:48:39Z</dcterms:created>
  <dcterms:modified xsi:type="dcterms:W3CDTF">2020-12-28T15:43:59Z</dcterms:modified>
</cp:coreProperties>
</file>