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0590" windowHeight="13080" activeTab="0"/>
  </bookViews>
  <sheets>
    <sheet name="доходи-додаток1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додаток3'!$A$1:$C$23</definedName>
    <definedName name="_xlnm.Print_Area" localSheetId="1">'видатки - додаток2'!$A$1:$D$40</definedName>
    <definedName name="_xlnm.Print_Area" localSheetId="3">'додаток4'!$A$1:$D$28</definedName>
    <definedName name="_xlnm.Print_Area" localSheetId="0">'доходи-додаток1'!$A$1:$D$36</definedName>
  </definedNames>
  <calcPr fullCalcOnLoad="1"/>
</workbook>
</file>

<file path=xl/sharedStrings.xml><?xml version="1.0" encoding="utf-8"?>
<sst xmlns="http://schemas.openxmlformats.org/spreadsheetml/2006/main" count="163" uniqueCount="108">
  <si>
    <t>Код</t>
  </si>
  <si>
    <t>Найменування коду бюджетної класифікації</t>
  </si>
  <si>
    <t>2017 рік (прогноз)</t>
  </si>
  <si>
    <t>Загальне фінансування - всього, у тому числі:</t>
  </si>
  <si>
    <t>Загальний фонд – всього</t>
  </si>
  <si>
    <t>у тому числі:</t>
  </si>
  <si>
    <t>Фінансування за активними операціями</t>
  </si>
  <si>
    <t xml:space="preserve">
Зміни обсягів бюджетних коштів 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</si>
  <si>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</si>
  <si>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</si>
  <si>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</si>
  <si>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</si>
  <si>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Міжнародний банк реконструкції та розвитку</t>
  </si>
  <si>
    <t>1. Заборгованість за позиками, наданими міжнародними фінансовими організаціями</t>
  </si>
  <si>
    <t>Зовнішній борг</t>
  </si>
  <si>
    <t>2. Забогованість перед банківськими установами</t>
  </si>
  <si>
    <t>1. Заборгованість перед юридичними особами</t>
  </si>
  <si>
    <t>Внутрішній борг</t>
  </si>
  <si>
    <t>Гарантований територіальною громадою міста  борг - разом</t>
  </si>
  <si>
    <t>Місцевий борг - разом</t>
  </si>
  <si>
    <t>Загальний фонд - всього</t>
  </si>
  <si>
    <t>Доходи без урахування міжбюджетних трансфертів – разом, у тому числі: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</si>
  <si>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</si>
  <si>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</si>
  <si>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Акцизний податок з реалізації сібєктами господарювання роздрібної торгівлі підакцизних товарів</t>
  </si>
  <si>
    <t xml:space="preserve">Місцеві податки 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</si>
  <si>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</si>
  <si>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Адміністративні штрафи та інші санкції</t>
  </si>
  <si>
    <t>Державне мито</t>
  </si>
  <si>
    <t>Інші надходження</t>
  </si>
  <si>
    <t>Міжбюджетні трансферти – разом, у тому числі:</t>
  </si>
  <si>
    <t>Медична субвенція</t>
  </si>
  <si>
    <t>Освітня субвенція</t>
  </si>
  <si>
    <t>Базова дотація</t>
  </si>
  <si>
    <t>Власні надходження бюджетних установ</t>
  </si>
  <si>
    <t>Бюджет розвитку – разом, у тому числі: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</si>
  <si>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</si>
  <si>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</si>
  <si>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Кошти від продажу землі</t>
  </si>
  <si>
    <t>РАЗОМ доходів</t>
  </si>
  <si>
    <t>070000</t>
  </si>
  <si>
    <t>Освіта</t>
  </si>
  <si>
    <t>080000</t>
  </si>
  <si>
    <t>Охорона здоров’я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</si>
  <si>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</si>
  <si>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</si>
  <si>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</si>
  <si>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</si>
  <si>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</si>
  <si>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</si>
  <si>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</si>
  <si>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</si>
  <si>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Спеціальний фонд разом, у т. ч.:</t>
  </si>
  <si>
    <t>2. Кредитування</t>
  </si>
  <si>
    <t>Екологічний податок</t>
  </si>
  <si>
    <t>Інші надходження загального фонду</t>
  </si>
  <si>
    <t>Інші надходження спеціального фонду</t>
  </si>
  <si>
    <t>Міжбюджетні трансферти – разом</t>
  </si>
  <si>
    <t>Фінансування за борговими операціями</t>
  </si>
  <si>
    <t>Зовнішні зобов'язання</t>
  </si>
  <si>
    <t>Середньострокові зобов'язаннання</t>
  </si>
  <si>
    <t>Погашення</t>
  </si>
  <si>
    <t>Запозичення</t>
  </si>
  <si>
    <t>Зовнішні запозичення</t>
  </si>
  <si>
    <t>Загальний фонд разом, у т.ч.:</t>
  </si>
  <si>
    <t>1. Видатки:</t>
  </si>
  <si>
    <t>010000</t>
  </si>
  <si>
    <t>Державне управління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</si>
  <si>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</si>
  <si>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</si>
  <si>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</si>
  <si>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зв'язок, телекомунікації та інформатика</t>
  </si>
  <si>
    <t>180000</t>
  </si>
  <si>
    <t>Інші послуги пов'язані з економічної діяльністю</t>
  </si>
  <si>
    <t>210000</t>
  </si>
  <si>
    <t>Запобігання та ліквідація надзвичайних ситуацій та наслідків стихійного лиха</t>
  </si>
  <si>
    <t>230000</t>
  </si>
  <si>
    <t>Обслуговування боргу</t>
  </si>
  <si>
    <t>250000</t>
  </si>
  <si>
    <t>Видатки, не віднесені до основних груп</t>
  </si>
  <si>
    <t>250301</t>
  </si>
  <si>
    <t>в т. ч. реверсна дотація</t>
  </si>
  <si>
    <t>150000</t>
  </si>
  <si>
    <t>Будівництво</t>
  </si>
  <si>
    <t>240000</t>
  </si>
  <si>
    <t>Цільові фонди</t>
  </si>
  <si>
    <t>Всього (видатки та кредитування)</t>
  </si>
  <si>
    <r>
      <t xml:space="preserve">2017 рік                </t>
    </r>
    <r>
      <rPr>
        <sz val="14"/>
        <rFont val="Times New Roman"/>
        <family val="1"/>
      </rPr>
      <t>(прогноз)</t>
    </r>
  </si>
  <si>
    <r>
      <t xml:space="preserve">2018 рік                      </t>
    </r>
    <r>
      <rPr>
        <sz val="14"/>
        <rFont val="Times New Roman"/>
        <family val="1"/>
      </rPr>
      <t>(прогноз)</t>
    </r>
  </si>
  <si>
    <t>Секретар міської ради</t>
  </si>
  <si>
    <t>В. Е. Бистров</t>
  </si>
  <si>
    <t>Обсяг, тис. грн</t>
  </si>
  <si>
    <t>Індикативні прогнозні показники доходів міського бюджету міста Чернігова
на 2017 та 2018 роки</t>
  </si>
  <si>
    <t>Додаток 1
до рішення виконавчого комітету міської ради 
"__" вересня 2016 року № __</t>
  </si>
  <si>
    <t xml:space="preserve">Індикативні прогнозні показники міського бюджету міста Чернігова 
на 2017-2018 роки за видатками та кредитуванням </t>
  </si>
  <si>
    <t>2018 рік (прогноз)</t>
  </si>
  <si>
    <t>Додаток 2
до рішення виконавчого комітету міської ради 
"__" вересня 2016 року № __</t>
  </si>
  <si>
    <t>Індикативні прогнозні показники місцевого боргу та гарантованого територіальною громадою міста боргу на 2017-2018 роки</t>
  </si>
  <si>
    <t>Додаток 3
до рішення виконавчого комітету міської ради 
"__" вересня 2016 року № __</t>
  </si>
  <si>
    <t>Додаток 4
до рішення виконавчого комітету міської ради 
"__" вересня 2016 року № __</t>
  </si>
  <si>
    <t>Індикативні прогнозні показники міського бюджету міста Чернігова 
на 2017-2018 роки за фінансуванням</t>
  </si>
  <si>
    <t>Плата за надання інших адміністративних послуг</t>
  </si>
  <si>
    <t>120000</t>
  </si>
  <si>
    <t xml:space="preserve">Засоби масової інформації </t>
  </si>
  <si>
    <t>доходи</t>
  </si>
  <si>
    <t>запозичення</t>
  </si>
  <si>
    <t>погашення запозичення</t>
  </si>
  <si>
    <t>повернення кредитування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</si>
</sst>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,##0.000"/>
    <numFmt numFmtId="182" formatCode="0.0"/>
    <numFmt numFmtId="183" formatCode="_-* #,##0.0\ _г_р_н_._-;\-* #,##0.0\ _г_р_н_._-;_-* &quot;-&quot;??\ _г_р_н_._-;_-@_-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5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83" fontId="18" fillId="0" borderId="0" xfId="58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80" fontId="0" fillId="0" borderId="0" xfId="0" applyNumberFormat="1" applyFill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59" fillId="0" borderId="0" xfId="0" applyNumberFormat="1" applyFont="1" applyFill="1" applyBorder="1" applyAlignment="1">
      <alignment horizontal="center" vertical="center" wrapText="1"/>
    </xf>
    <xf numFmtId="180" fontId="2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80" fontId="7" fillId="0" borderId="10" xfId="0" applyNumberFormat="1" applyFont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left" vertical="center" wrapText="1" indent="3"/>
    </xf>
    <xf numFmtId="0" fontId="2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180" fontId="18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180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40" fillId="33" borderId="10" xfId="0" applyFont="1" applyFill="1" applyBorder="1" applyAlignment="1">
      <alignment horizontal="left" vertical="top" wrapText="1"/>
    </xf>
    <xf numFmtId="180" fontId="40" fillId="35" borderId="1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ysenko\&#1055;&#1086;&#1095;&#1090;&#1072;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75" zoomScaleSheetLayoutView="75" zoomScalePageLayoutView="0" workbookViewId="0" topLeftCell="A23">
      <selection activeCell="B30" sqref="B30"/>
    </sheetView>
  </sheetViews>
  <sheetFormatPr defaultColWidth="9.00390625" defaultRowHeight="12.75"/>
  <cols>
    <col min="1" max="1" width="12.25390625" style="32" customWidth="1"/>
    <col min="2" max="2" width="79.375" style="0" customWidth="1"/>
    <col min="3" max="3" width="15.875" style="48" customWidth="1"/>
    <col min="4" max="4" width="15.625" style="48" customWidth="1"/>
  </cols>
  <sheetData>
    <row r="1" spans="3:4" ht="95.25" customHeight="1">
      <c r="C1" s="81" t="s">
        <v>93</v>
      </c>
      <c r="D1" s="81"/>
    </row>
    <row r="2" spans="1:4" ht="12.75">
      <c r="A2" s="84" t="s">
        <v>92</v>
      </c>
      <c r="B2" s="85"/>
      <c r="C2" s="85"/>
      <c r="D2" s="85"/>
    </row>
    <row r="3" spans="1:4" ht="28.5" customHeight="1">
      <c r="A3" s="85"/>
      <c r="B3" s="85"/>
      <c r="C3" s="85"/>
      <c r="D3" s="85"/>
    </row>
    <row r="5" spans="1:4" s="50" customFormat="1" ht="15" customHeight="1">
      <c r="A5" s="87" t="s">
        <v>0</v>
      </c>
      <c r="B5" s="89" t="s">
        <v>1</v>
      </c>
      <c r="C5" s="86" t="s">
        <v>91</v>
      </c>
      <c r="D5" s="86"/>
    </row>
    <row r="6" spans="1:4" s="50" customFormat="1" ht="34.5" customHeight="1">
      <c r="A6" s="88"/>
      <c r="B6" s="90"/>
      <c r="C6" s="49" t="s">
        <v>87</v>
      </c>
      <c r="D6" s="49" t="s">
        <v>88</v>
      </c>
    </row>
    <row r="7" spans="1:4" s="34" customFormat="1" ht="27" customHeight="1">
      <c r="A7" s="33"/>
      <c r="B7" s="108" t="s">
        <v>20</v>
      </c>
      <c r="C7" s="109">
        <f>C9+C20</f>
        <v>1320314.6</v>
      </c>
      <c r="D7" s="109">
        <f>D9+D20</f>
        <v>1385477.2000000002</v>
      </c>
    </row>
    <row r="8" spans="1:4" ht="20.25">
      <c r="A8" s="35"/>
      <c r="B8" s="110" t="s">
        <v>5</v>
      </c>
      <c r="C8" s="111"/>
      <c r="D8" s="111"/>
    </row>
    <row r="9" spans="1:4" ht="39" customHeight="1">
      <c r="A9" s="35"/>
      <c r="B9" s="112" t="s">
        <v>21</v>
      </c>
      <c r="C9" s="111">
        <f>SUM(C10:C19)</f>
        <v>894514.8</v>
      </c>
      <c r="D9" s="111">
        <f>SUM(D10:D19)</f>
        <v>938387.4</v>
      </c>
    </row>
    <row r="10" spans="1:4" ht="20.25" customHeight="1">
      <c r="A10" s="33">
        <v>11010000</v>
      </c>
      <c r="B10" s="112" t="s">
        <v>22</v>
      </c>
      <c r="C10" s="111">
        <v>457241.2</v>
      </c>
      <c r="D10" s="111">
        <v>476471.9</v>
      </c>
    </row>
    <row r="11" spans="1:4" ht="37.5" customHeight="1">
      <c r="A11" s="33">
        <v>11020200</v>
      </c>
      <c r="B11" s="112" t="s">
        <v>23</v>
      </c>
      <c r="C11" s="111">
        <v>610.7</v>
      </c>
      <c r="D11" s="111">
        <v>795.7</v>
      </c>
    </row>
    <row r="12" spans="1:4" ht="38.25" customHeight="1">
      <c r="A12" s="33">
        <v>14040000</v>
      </c>
      <c r="B12" s="112" t="s">
        <v>24</v>
      </c>
      <c r="C12" s="111">
        <v>100907.4</v>
      </c>
      <c r="D12" s="111">
        <v>120099.7</v>
      </c>
    </row>
    <row r="13" spans="1:4" ht="21.75" customHeight="1">
      <c r="A13" s="33">
        <v>18000000</v>
      </c>
      <c r="B13" s="112" t="s">
        <v>25</v>
      </c>
      <c r="C13" s="111">
        <v>273929.1</v>
      </c>
      <c r="D13" s="111">
        <v>279097.1</v>
      </c>
    </row>
    <row r="14" spans="1:4" ht="27.75" customHeight="1">
      <c r="A14" s="33">
        <v>22012500</v>
      </c>
      <c r="B14" s="112" t="s">
        <v>101</v>
      </c>
      <c r="C14" s="111">
        <v>9800</v>
      </c>
      <c r="D14" s="111">
        <v>9800</v>
      </c>
    </row>
    <row r="15" spans="1:4" s="34" customFormat="1" ht="63" customHeight="1">
      <c r="A15" s="9">
        <v>22080400</v>
      </c>
      <c r="B15" s="112" t="s">
        <v>26</v>
      </c>
      <c r="C15" s="111">
        <v>29940</v>
      </c>
      <c r="D15" s="111">
        <v>29940</v>
      </c>
    </row>
    <row r="16" spans="1:4" ht="24" customHeight="1">
      <c r="A16" s="15">
        <v>21081100</v>
      </c>
      <c r="B16" s="112" t="s">
        <v>27</v>
      </c>
      <c r="C16" s="111">
        <v>110</v>
      </c>
      <c r="D16" s="111">
        <v>116</v>
      </c>
    </row>
    <row r="17" spans="1:4" ht="24" customHeight="1">
      <c r="A17" s="9">
        <v>22090000</v>
      </c>
      <c r="B17" s="112" t="s">
        <v>28</v>
      </c>
      <c r="C17" s="111">
        <v>3210</v>
      </c>
      <c r="D17" s="111">
        <v>3270</v>
      </c>
    </row>
    <row r="18" spans="1:4" ht="24" customHeight="1">
      <c r="A18" s="9">
        <v>24060300</v>
      </c>
      <c r="B18" s="112" t="s">
        <v>29</v>
      </c>
      <c r="C18" s="111">
        <v>3206.4</v>
      </c>
      <c r="D18" s="111">
        <v>3237</v>
      </c>
    </row>
    <row r="19" spans="1:4" ht="24.75" customHeight="1">
      <c r="A19" s="9"/>
      <c r="B19" s="112" t="s">
        <v>55</v>
      </c>
      <c r="C19" s="111">
        <v>15560</v>
      </c>
      <c r="D19" s="111">
        <v>15560</v>
      </c>
    </row>
    <row r="20" spans="1:6" ht="20.25">
      <c r="A20" s="9"/>
      <c r="B20" s="113" t="s">
        <v>30</v>
      </c>
      <c r="C20" s="109">
        <f>SUM(C21:C22)</f>
        <v>425799.80000000005</v>
      </c>
      <c r="D20" s="109">
        <f>SUM(D21:D22)</f>
        <v>447089.80000000005</v>
      </c>
      <c r="E20" s="53"/>
      <c r="F20" s="53"/>
    </row>
    <row r="21" spans="1:4" ht="20.25">
      <c r="A21" s="9">
        <v>41034200</v>
      </c>
      <c r="B21" s="112" t="s">
        <v>31</v>
      </c>
      <c r="C21" s="111">
        <v>204218.7</v>
      </c>
      <c r="D21" s="111">
        <v>214429.6</v>
      </c>
    </row>
    <row r="22" spans="1:4" ht="20.25" customHeight="1">
      <c r="A22" s="121">
        <v>41033900</v>
      </c>
      <c r="B22" s="114" t="s">
        <v>32</v>
      </c>
      <c r="C22" s="111">
        <v>221581.1</v>
      </c>
      <c r="D22" s="111">
        <v>232660.2</v>
      </c>
    </row>
    <row r="23" spans="1:4" ht="22.5" customHeight="1">
      <c r="A23" s="121">
        <v>41020100</v>
      </c>
      <c r="B23" s="114" t="s">
        <v>33</v>
      </c>
      <c r="C23" s="111">
        <v>0</v>
      </c>
      <c r="D23" s="111">
        <v>0</v>
      </c>
    </row>
    <row r="24" spans="1:4" s="38" customFormat="1" ht="20.25">
      <c r="A24" s="122"/>
      <c r="B24" s="115" t="s">
        <v>10</v>
      </c>
      <c r="C24" s="109">
        <f>C26+C27+C28+C32</f>
        <v>59346.7</v>
      </c>
      <c r="D24" s="109">
        <f>D26+D27+D28+D32</f>
        <v>62822</v>
      </c>
    </row>
    <row r="25" spans="1:4" ht="20.25">
      <c r="A25" s="121"/>
      <c r="B25" s="114" t="s">
        <v>5</v>
      </c>
      <c r="C25" s="111"/>
      <c r="D25" s="111"/>
    </row>
    <row r="26" spans="1:4" ht="26.25" customHeight="1">
      <c r="A26" s="33">
        <v>19010000</v>
      </c>
      <c r="B26" s="116" t="s">
        <v>54</v>
      </c>
      <c r="C26" s="111">
        <v>6155.3</v>
      </c>
      <c r="D26" s="111">
        <v>6155.3</v>
      </c>
    </row>
    <row r="27" spans="1:4" ht="24.75" customHeight="1">
      <c r="A27" s="121">
        <v>25000000</v>
      </c>
      <c r="B27" s="114" t="s">
        <v>34</v>
      </c>
      <c r="C27" s="117">
        <v>41238.2</v>
      </c>
      <c r="D27" s="117">
        <v>43713.5</v>
      </c>
    </row>
    <row r="28" spans="1:4" ht="20.25">
      <c r="A28" s="121"/>
      <c r="B28" s="114" t="s">
        <v>35</v>
      </c>
      <c r="C28" s="111">
        <f>SUM(C29:C31)</f>
        <v>11550</v>
      </c>
      <c r="D28" s="111">
        <f>SUM(D29:D31)</f>
        <v>12550</v>
      </c>
    </row>
    <row r="29" spans="1:4" ht="40.5">
      <c r="A29" s="121">
        <v>24170000</v>
      </c>
      <c r="B29" s="114" t="s">
        <v>36</v>
      </c>
      <c r="C29" s="111">
        <v>9000</v>
      </c>
      <c r="D29" s="111">
        <v>10000</v>
      </c>
    </row>
    <row r="30" spans="1:4" ht="20.25" customHeight="1">
      <c r="A30" s="121">
        <v>31030000</v>
      </c>
      <c r="B30" s="114" t="s">
        <v>37</v>
      </c>
      <c r="C30" s="111">
        <v>2000</v>
      </c>
      <c r="D30" s="111">
        <v>2000</v>
      </c>
    </row>
    <row r="31" spans="1:4" ht="19.5" customHeight="1">
      <c r="A31" s="121">
        <v>33010000</v>
      </c>
      <c r="B31" s="114" t="s">
        <v>38</v>
      </c>
      <c r="C31" s="111">
        <v>550</v>
      </c>
      <c r="D31" s="111">
        <v>550</v>
      </c>
    </row>
    <row r="32" spans="1:4" ht="21" customHeight="1">
      <c r="A32" s="36"/>
      <c r="B32" s="114" t="s">
        <v>56</v>
      </c>
      <c r="C32" s="111">
        <v>403.2</v>
      </c>
      <c r="D32" s="111">
        <v>403.2</v>
      </c>
    </row>
    <row r="33" spans="1:6" s="38" customFormat="1" ht="24" customHeight="1">
      <c r="A33" s="37"/>
      <c r="B33" s="113" t="s">
        <v>57</v>
      </c>
      <c r="C33" s="109"/>
      <c r="D33" s="109"/>
      <c r="E33" s="54"/>
      <c r="F33" s="54"/>
    </row>
    <row r="34" spans="1:4" ht="30" customHeight="1">
      <c r="A34" s="36"/>
      <c r="B34" s="108" t="s">
        <v>39</v>
      </c>
      <c r="C34" s="109">
        <f>C24+C7</f>
        <v>1379661.3</v>
      </c>
      <c r="D34" s="109">
        <f>D24+D7</f>
        <v>1448299.2000000002</v>
      </c>
    </row>
    <row r="35" spans="2:5" ht="12.75">
      <c r="B35" s="32"/>
      <c r="C35" s="55"/>
      <c r="D35" s="55"/>
      <c r="E35" s="53"/>
    </row>
    <row r="36" spans="1:11" s="78" customFormat="1" ht="27" customHeight="1">
      <c r="A36" s="118" t="s">
        <v>89</v>
      </c>
      <c r="B36" s="118"/>
      <c r="C36" s="119"/>
      <c r="D36" s="120" t="s">
        <v>90</v>
      </c>
      <c r="E36" s="77"/>
      <c r="F36" s="76"/>
      <c r="H36" s="77"/>
      <c r="J36" s="79"/>
      <c r="K36" s="80"/>
    </row>
    <row r="37" spans="1:4" ht="20.25">
      <c r="A37" s="83"/>
      <c r="B37" s="83"/>
      <c r="C37" s="57"/>
      <c r="D37" s="56"/>
    </row>
    <row r="39" spans="3:4" ht="12.75">
      <c r="C39" s="58"/>
      <c r="D39" s="58"/>
    </row>
  </sheetData>
  <sheetProtection/>
  <mergeCells count="7">
    <mergeCell ref="C1:D1"/>
    <mergeCell ref="A36:B36"/>
    <mergeCell ref="A37:B37"/>
    <mergeCell ref="A2:D3"/>
    <mergeCell ref="C5:D5"/>
    <mergeCell ref="A5:A6"/>
    <mergeCell ref="B5:B6"/>
  </mergeCells>
  <printOptions/>
  <pageMargins left="1.1811023622047245" right="0.3937007874015748" top="0.7874015748031497" bottom="0.7874015748031497" header="0" footer="0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SheetLayoutView="100" zoomScalePageLayoutView="0" workbookViewId="0" topLeftCell="A28">
      <selection activeCell="A39" sqref="A39"/>
    </sheetView>
  </sheetViews>
  <sheetFormatPr defaultColWidth="9.00390625" defaultRowHeight="12.75"/>
  <cols>
    <col min="1" max="1" width="11.625" style="39" customWidth="1"/>
    <col min="2" max="2" width="60.875" style="40" customWidth="1"/>
    <col min="3" max="3" width="19.00390625" style="40" customWidth="1"/>
    <col min="4" max="4" width="18.375" style="40" customWidth="1"/>
    <col min="5" max="6" width="10.625" style="40" bestFit="1" customWidth="1"/>
    <col min="7" max="16384" width="9.125" style="40" customWidth="1"/>
  </cols>
  <sheetData>
    <row r="1" spans="3:4" ht="79.5" customHeight="1">
      <c r="C1" s="81" t="s">
        <v>96</v>
      </c>
      <c r="D1" s="81"/>
    </row>
    <row r="2" spans="1:4" ht="42" customHeight="1">
      <c r="A2" s="92" t="s">
        <v>94</v>
      </c>
      <c r="B2" s="92"/>
      <c r="C2" s="92"/>
      <c r="D2" s="92"/>
    </row>
    <row r="3" spans="1:4" ht="18" customHeight="1">
      <c r="A3" s="93" t="s">
        <v>0</v>
      </c>
      <c r="B3" s="93" t="s">
        <v>1</v>
      </c>
      <c r="C3" s="93" t="s">
        <v>91</v>
      </c>
      <c r="D3" s="93"/>
    </row>
    <row r="4" spans="1:4" ht="32.25" customHeight="1">
      <c r="A4" s="93"/>
      <c r="B4" s="93"/>
      <c r="C4" s="5" t="s">
        <v>2</v>
      </c>
      <c r="D4" s="5" t="s">
        <v>95</v>
      </c>
    </row>
    <row r="5" spans="1:6" s="66" customFormat="1" ht="18.75">
      <c r="A5" s="21"/>
      <c r="B5" s="21" t="s">
        <v>64</v>
      </c>
      <c r="C5" s="64">
        <f>C6+C23</f>
        <v>1094587.2</v>
      </c>
      <c r="D5" s="64">
        <f>D6+D23</f>
        <v>1116686.7</v>
      </c>
      <c r="E5" s="65">
        <f>C5-'доходи-додаток1'!C7</f>
        <v>-225727.40000000014</v>
      </c>
      <c r="F5" s="65">
        <f>D5-'доходи-додаток1'!D7</f>
        <v>-268790.50000000023</v>
      </c>
    </row>
    <row r="6" spans="1:4" s="66" customFormat="1" ht="18.75">
      <c r="A6" s="21"/>
      <c r="B6" s="67" t="s">
        <v>65</v>
      </c>
      <c r="C6" s="64">
        <f>C7+C8+C9+C10+C11+C12+C14+C16+C17+C18+C19+C20+C21</f>
        <v>1094087.2</v>
      </c>
      <c r="D6" s="64">
        <f>D7+D8+D9+D10+D11+D12+D14+D16+D17+D18+D19+D20+D21</f>
        <v>1116186.7</v>
      </c>
    </row>
    <row r="7" spans="1:5" ht="21" customHeight="1">
      <c r="A7" s="41" t="s">
        <v>66</v>
      </c>
      <c r="B7" s="14" t="s">
        <v>67</v>
      </c>
      <c r="C7" s="27">
        <v>42841.3</v>
      </c>
      <c r="D7" s="27">
        <v>44090.4</v>
      </c>
      <c r="E7" s="40">
        <f>C7*1.055</f>
        <v>45197.5715</v>
      </c>
    </row>
    <row r="8" spans="1:5" ht="21" customHeight="1">
      <c r="A8" s="41" t="s">
        <v>40</v>
      </c>
      <c r="B8" s="14" t="s">
        <v>41</v>
      </c>
      <c r="C8" s="27">
        <v>484260.2</v>
      </c>
      <c r="D8" s="27">
        <v>493813.7</v>
      </c>
      <c r="E8" s="40">
        <f aca="true" t="shared" si="0" ref="E8:E38">C8*1.055</f>
        <v>510894.511</v>
      </c>
    </row>
    <row r="9" spans="1:5" ht="21" customHeight="1">
      <c r="A9" s="41" t="s">
        <v>42</v>
      </c>
      <c r="B9" s="14" t="s">
        <v>43</v>
      </c>
      <c r="C9" s="27">
        <v>309038.4</v>
      </c>
      <c r="D9" s="27">
        <v>315135</v>
      </c>
      <c r="E9" s="40">
        <f t="shared" si="0"/>
        <v>326035.512</v>
      </c>
    </row>
    <row r="10" spans="1:5" ht="21" customHeight="1">
      <c r="A10" s="41" t="s">
        <v>44</v>
      </c>
      <c r="B10" s="14" t="s">
        <v>45</v>
      </c>
      <c r="C10" s="27">
        <v>4952.5</v>
      </c>
      <c r="D10" s="27">
        <v>5050.1</v>
      </c>
      <c r="E10" s="40">
        <f t="shared" si="0"/>
        <v>5224.8875</v>
      </c>
    </row>
    <row r="11" spans="1:5" ht="21" customHeight="1">
      <c r="A11" s="41" t="s">
        <v>46</v>
      </c>
      <c r="B11" s="14" t="s">
        <v>47</v>
      </c>
      <c r="C11" s="27">
        <v>69686.7</v>
      </c>
      <c r="D11" s="27">
        <v>71310</v>
      </c>
      <c r="E11" s="40">
        <f t="shared" si="0"/>
        <v>73519.46849999999</v>
      </c>
    </row>
    <row r="12" spans="1:5" ht="21" customHeight="1">
      <c r="A12" s="41" t="s">
        <v>48</v>
      </c>
      <c r="B12" s="14" t="s">
        <v>49</v>
      </c>
      <c r="C12" s="27">
        <v>42460.3</v>
      </c>
      <c r="D12" s="27">
        <v>43298</v>
      </c>
      <c r="E12" s="40">
        <f t="shared" si="0"/>
        <v>44795.616500000004</v>
      </c>
    </row>
    <row r="13" spans="1:5" ht="21" customHeight="1">
      <c r="A13" s="41" t="s">
        <v>102</v>
      </c>
      <c r="B13" s="14" t="s">
        <v>103</v>
      </c>
      <c r="C13" s="27">
        <v>1700</v>
      </c>
      <c r="D13" s="27">
        <v>1700</v>
      </c>
      <c r="E13" s="40">
        <f t="shared" si="0"/>
        <v>1793.5</v>
      </c>
    </row>
    <row r="14" spans="1:5" ht="21" customHeight="1">
      <c r="A14" s="41" t="s">
        <v>50</v>
      </c>
      <c r="B14" s="14" t="s">
        <v>51</v>
      </c>
      <c r="C14" s="27">
        <v>17410.6</v>
      </c>
      <c r="D14" s="27">
        <v>17754.1</v>
      </c>
      <c r="E14" s="40">
        <f t="shared" si="0"/>
        <v>18368.182999999997</v>
      </c>
    </row>
    <row r="15" spans="1:5" ht="21" customHeight="1">
      <c r="A15" s="41" t="s">
        <v>82</v>
      </c>
      <c r="B15" s="14" t="s">
        <v>83</v>
      </c>
      <c r="C15" s="27">
        <v>7730</v>
      </c>
      <c r="D15" s="27">
        <v>1752.8</v>
      </c>
      <c r="E15" s="40">
        <f t="shared" si="0"/>
        <v>8155.15</v>
      </c>
    </row>
    <row r="16" spans="1:5" ht="35.25" customHeight="1">
      <c r="A16" s="41" t="s">
        <v>68</v>
      </c>
      <c r="B16" s="14" t="s">
        <v>69</v>
      </c>
      <c r="C16" s="27">
        <v>2600</v>
      </c>
      <c r="D16" s="27">
        <v>2600</v>
      </c>
      <c r="E16" s="40">
        <f t="shared" si="0"/>
        <v>2743</v>
      </c>
    </row>
    <row r="17" spans="1:5" ht="36.75" customHeight="1">
      <c r="A17" s="41" t="s">
        <v>70</v>
      </c>
      <c r="B17" s="14" t="s">
        <v>71</v>
      </c>
      <c r="C17" s="101">
        <v>47598</v>
      </c>
      <c r="D17" s="101">
        <v>48537</v>
      </c>
      <c r="E17" s="40">
        <f t="shared" si="0"/>
        <v>50215.89</v>
      </c>
    </row>
    <row r="18" spans="1:5" ht="21" customHeight="1">
      <c r="A18" s="41" t="s">
        <v>72</v>
      </c>
      <c r="B18" s="14" t="s">
        <v>73</v>
      </c>
      <c r="C18" s="27">
        <v>5235.7</v>
      </c>
      <c r="D18" s="27">
        <v>5339</v>
      </c>
      <c r="E18" s="40">
        <f t="shared" si="0"/>
        <v>5523.6635</v>
      </c>
    </row>
    <row r="19" spans="1:5" ht="35.25" customHeight="1">
      <c r="A19" s="41" t="s">
        <v>74</v>
      </c>
      <c r="B19" s="14" t="s">
        <v>75</v>
      </c>
      <c r="C19" s="27">
        <v>307.5</v>
      </c>
      <c r="D19" s="27">
        <v>313.6</v>
      </c>
      <c r="E19" s="40">
        <f t="shared" si="0"/>
        <v>324.41249999999997</v>
      </c>
    </row>
    <row r="20" spans="1:5" ht="18.75">
      <c r="A20" s="41" t="s">
        <v>76</v>
      </c>
      <c r="B20" s="14" t="s">
        <v>77</v>
      </c>
      <c r="C20" s="101">
        <f>364.1+60</f>
        <v>424.1</v>
      </c>
      <c r="D20" s="101">
        <f>287.7+70</f>
        <v>357.7</v>
      </c>
      <c r="E20" s="40">
        <f t="shared" si="0"/>
        <v>447.4255</v>
      </c>
    </row>
    <row r="21" spans="1:5" ht="18.75">
      <c r="A21" s="41" t="s">
        <v>78</v>
      </c>
      <c r="B21" s="14" t="s">
        <v>79</v>
      </c>
      <c r="C21" s="27">
        <v>67271.9</v>
      </c>
      <c r="D21" s="27">
        <v>68588.1</v>
      </c>
      <c r="E21" s="40">
        <f t="shared" si="0"/>
        <v>70971.85449999999</v>
      </c>
    </row>
    <row r="22" spans="1:5" s="71" customFormat="1" ht="18.75">
      <c r="A22" s="68" t="s">
        <v>80</v>
      </c>
      <c r="B22" s="69" t="s">
        <v>81</v>
      </c>
      <c r="C22" s="70">
        <v>0</v>
      </c>
      <c r="D22" s="70">
        <v>0</v>
      </c>
      <c r="E22" s="40">
        <f t="shared" si="0"/>
        <v>0</v>
      </c>
    </row>
    <row r="23" spans="1:5" s="66" customFormat="1" ht="20.25" customHeight="1">
      <c r="A23" s="21"/>
      <c r="B23" s="67" t="s">
        <v>53</v>
      </c>
      <c r="C23" s="64">
        <v>500</v>
      </c>
      <c r="D23" s="64">
        <v>500</v>
      </c>
      <c r="E23" s="40">
        <f t="shared" si="0"/>
        <v>527.5</v>
      </c>
    </row>
    <row r="24" spans="1:6" s="66" customFormat="1" ht="20.25" customHeight="1">
      <c r="A24" s="21"/>
      <c r="B24" s="21" t="s">
        <v>52</v>
      </c>
      <c r="C24" s="64">
        <f>C25+C38</f>
        <v>292005.4</v>
      </c>
      <c r="D24" s="64">
        <f>D25+D38</f>
        <v>328770.5</v>
      </c>
      <c r="E24" s="40">
        <f t="shared" si="0"/>
        <v>308065.697</v>
      </c>
      <c r="F24" s="65"/>
    </row>
    <row r="25" spans="1:6" s="66" customFormat="1" ht="20.25" customHeight="1">
      <c r="A25" s="21"/>
      <c r="B25" s="67" t="s">
        <v>65</v>
      </c>
      <c r="C25" s="64">
        <f>C26+C27+C28+C29+C30+C31+C32+C33+C34+C35+C36+C37</f>
        <v>292005.80000000005</v>
      </c>
      <c r="D25" s="64">
        <f>D26+D27+D28+D29+D30+D31+D32+D33+D34+D35+D36+D37</f>
        <v>328771</v>
      </c>
      <c r="E25" s="40">
        <f t="shared" si="0"/>
        <v>308066.119</v>
      </c>
      <c r="F25" s="65"/>
    </row>
    <row r="26" spans="1:6" ht="21.75" customHeight="1">
      <c r="A26" s="41" t="s">
        <v>66</v>
      </c>
      <c r="B26" s="14" t="s">
        <v>67</v>
      </c>
      <c r="C26" s="28">
        <v>2974.9</v>
      </c>
      <c r="D26" s="28">
        <v>9332.7</v>
      </c>
      <c r="E26" s="40">
        <f t="shared" si="0"/>
        <v>3138.5195</v>
      </c>
      <c r="F26" s="42"/>
    </row>
    <row r="27" spans="1:6" ht="21.75" customHeight="1">
      <c r="A27" s="41" t="s">
        <v>40</v>
      </c>
      <c r="B27" s="14" t="s">
        <v>41</v>
      </c>
      <c r="C27" s="28">
        <v>29826.1</v>
      </c>
      <c r="D27" s="28">
        <v>40809.1</v>
      </c>
      <c r="E27" s="40">
        <f t="shared" si="0"/>
        <v>31466.535499999998</v>
      </c>
      <c r="F27" s="42"/>
    </row>
    <row r="28" spans="1:6" ht="21.75" customHeight="1">
      <c r="A28" s="41" t="s">
        <v>42</v>
      </c>
      <c r="B28" s="14" t="s">
        <v>43</v>
      </c>
      <c r="C28" s="28">
        <v>22248.3</v>
      </c>
      <c r="D28" s="28">
        <v>32884.5</v>
      </c>
      <c r="E28" s="40">
        <f t="shared" si="0"/>
        <v>23471.956499999997</v>
      </c>
      <c r="F28" s="42"/>
    </row>
    <row r="29" spans="1:6" ht="21.75" customHeight="1">
      <c r="A29" s="41" t="s">
        <v>44</v>
      </c>
      <c r="B29" s="14" t="s">
        <v>45</v>
      </c>
      <c r="C29" s="28">
        <v>0</v>
      </c>
      <c r="D29" s="28">
        <v>0</v>
      </c>
      <c r="E29" s="40">
        <f t="shared" si="0"/>
        <v>0</v>
      </c>
      <c r="F29" s="42"/>
    </row>
    <row r="30" spans="1:6" ht="21.75" customHeight="1">
      <c r="A30" s="41" t="s">
        <v>46</v>
      </c>
      <c r="B30" s="14" t="s">
        <v>47</v>
      </c>
      <c r="C30" s="28">
        <v>15747.8</v>
      </c>
      <c r="D30" s="28">
        <v>16058.4</v>
      </c>
      <c r="E30" s="40">
        <f t="shared" si="0"/>
        <v>16613.928999999996</v>
      </c>
      <c r="F30" s="42"/>
    </row>
    <row r="31" spans="1:6" ht="21.75" customHeight="1">
      <c r="A31" s="41" t="s">
        <v>48</v>
      </c>
      <c r="B31" s="14" t="s">
        <v>49</v>
      </c>
      <c r="C31" s="28">
        <v>7296.8</v>
      </c>
      <c r="D31" s="28">
        <v>7440.8</v>
      </c>
      <c r="E31" s="40">
        <f t="shared" si="0"/>
        <v>7698.124</v>
      </c>
      <c r="F31" s="42"/>
    </row>
    <row r="32" spans="1:6" ht="21.75" customHeight="1">
      <c r="A32" s="41" t="s">
        <v>50</v>
      </c>
      <c r="B32" s="14" t="s">
        <v>51</v>
      </c>
      <c r="C32" s="28">
        <v>551.7</v>
      </c>
      <c r="D32" s="28">
        <v>562.5</v>
      </c>
      <c r="E32" s="40">
        <f t="shared" si="0"/>
        <v>582.0435</v>
      </c>
      <c r="F32" s="42"/>
    </row>
    <row r="33" spans="1:6" ht="24" customHeight="1">
      <c r="A33" s="41" t="s">
        <v>82</v>
      </c>
      <c r="B33" s="14" t="s">
        <v>83</v>
      </c>
      <c r="C33" s="28">
        <v>62487.8</v>
      </c>
      <c r="D33" s="28">
        <v>64312.4</v>
      </c>
      <c r="E33" s="40">
        <f t="shared" si="0"/>
        <v>65924.629</v>
      </c>
      <c r="F33" s="42"/>
    </row>
    <row r="34" spans="1:6" ht="33" customHeight="1">
      <c r="A34" s="41" t="s">
        <v>70</v>
      </c>
      <c r="B34" s="14" t="s">
        <v>71</v>
      </c>
      <c r="C34" s="28">
        <v>70512.9</v>
      </c>
      <c r="D34" s="28">
        <v>77429.9</v>
      </c>
      <c r="E34" s="40">
        <f t="shared" si="0"/>
        <v>74391.10949999999</v>
      </c>
      <c r="F34" s="42"/>
    </row>
    <row r="35" spans="1:6" ht="20.25" customHeight="1">
      <c r="A35" s="41" t="s">
        <v>72</v>
      </c>
      <c r="B35" s="14" t="s">
        <v>73</v>
      </c>
      <c r="C35" s="28">
        <v>69767.8</v>
      </c>
      <c r="D35" s="28">
        <v>71736</v>
      </c>
      <c r="E35" s="40">
        <f t="shared" si="0"/>
        <v>73605.029</v>
      </c>
      <c r="F35" s="42"/>
    </row>
    <row r="36" spans="1:6" ht="20.25" customHeight="1">
      <c r="A36" s="41" t="s">
        <v>84</v>
      </c>
      <c r="B36" s="14" t="s">
        <v>85</v>
      </c>
      <c r="C36" s="28">
        <v>6550.7</v>
      </c>
      <c r="D36" s="28">
        <v>6550.7</v>
      </c>
      <c r="E36" s="40">
        <f t="shared" si="0"/>
        <v>6910.9884999999995</v>
      </c>
      <c r="F36" s="42"/>
    </row>
    <row r="37" spans="1:6" ht="20.25" customHeight="1">
      <c r="A37" s="41" t="s">
        <v>78</v>
      </c>
      <c r="B37" s="14" t="s">
        <v>79</v>
      </c>
      <c r="C37" s="28">
        <v>4041</v>
      </c>
      <c r="D37" s="28">
        <v>1654</v>
      </c>
      <c r="E37" s="40">
        <f t="shared" si="0"/>
        <v>4263.255</v>
      </c>
      <c r="F37" s="42"/>
    </row>
    <row r="38" spans="1:5" s="66" customFormat="1" ht="22.5" customHeight="1">
      <c r="A38" s="21"/>
      <c r="B38" s="67" t="s">
        <v>53</v>
      </c>
      <c r="C38" s="64">
        <v>-0.4</v>
      </c>
      <c r="D38" s="64">
        <v>-0.5</v>
      </c>
      <c r="E38" s="40">
        <f t="shared" si="0"/>
        <v>-0.422</v>
      </c>
    </row>
    <row r="39" spans="1:6" s="66" customFormat="1" ht="26.25" customHeight="1">
      <c r="A39" s="49"/>
      <c r="B39" s="72" t="s">
        <v>86</v>
      </c>
      <c r="C39" s="73">
        <f>C5+C24</f>
        <v>1386592.6</v>
      </c>
      <c r="D39" s="73">
        <f>D5+D24</f>
        <v>1445457.2</v>
      </c>
      <c r="E39" s="74"/>
      <c r="F39" s="74"/>
    </row>
    <row r="40" spans="1:11" s="78" customFormat="1" ht="27" customHeight="1">
      <c r="A40" s="102" t="s">
        <v>89</v>
      </c>
      <c r="B40" s="102"/>
      <c r="C40" s="103"/>
      <c r="D40" s="79" t="s">
        <v>90</v>
      </c>
      <c r="E40" s="77"/>
      <c r="F40" s="76"/>
      <c r="H40" s="77"/>
      <c r="J40" s="79"/>
      <c r="K40" s="80"/>
    </row>
    <row r="41" spans="2:6" ht="18.75">
      <c r="B41" s="40" t="s">
        <v>104</v>
      </c>
      <c r="C41" s="73">
        <v>1379661.3</v>
      </c>
      <c r="D41" s="73">
        <v>1448299.2000000002</v>
      </c>
      <c r="E41" s="98">
        <v>1379661.3</v>
      </c>
      <c r="F41" s="98">
        <v>1448297.2000000002</v>
      </c>
    </row>
    <row r="42" spans="1:4" ht="27" customHeight="1">
      <c r="A42" s="43"/>
      <c r="B42" s="44" t="s">
        <v>105</v>
      </c>
      <c r="C42" s="73">
        <v>7957.7</v>
      </c>
      <c r="D42" s="73"/>
    </row>
    <row r="43" spans="1:4" ht="27" customHeight="1">
      <c r="A43" s="43"/>
      <c r="B43" s="44" t="s">
        <v>106</v>
      </c>
      <c r="C43" s="73">
        <v>1026.4</v>
      </c>
      <c r="D43" s="73">
        <v>2842</v>
      </c>
    </row>
    <row r="44" spans="1:4" ht="27" customHeight="1">
      <c r="A44" s="43"/>
      <c r="B44" s="44"/>
      <c r="C44" s="99">
        <f>C41+C42-C43</f>
        <v>1386592.6</v>
      </c>
      <c r="D44" s="99">
        <f>D41+D42-D43</f>
        <v>1445457.2000000002</v>
      </c>
    </row>
    <row r="45" spans="1:4" ht="27" customHeight="1">
      <c r="A45" s="43"/>
      <c r="B45" s="44"/>
      <c r="C45" s="100">
        <f>C44-C39</f>
        <v>0</v>
      </c>
      <c r="D45" s="100">
        <f>D44-D39</f>
        <v>0</v>
      </c>
    </row>
    <row r="46" spans="2:6" ht="18.75">
      <c r="B46" s="40" t="s">
        <v>107</v>
      </c>
      <c r="C46" s="73">
        <v>136.8</v>
      </c>
      <c r="D46" s="73">
        <v>139</v>
      </c>
      <c r="E46" s="98"/>
      <c r="F46" s="98"/>
    </row>
    <row r="47" spans="1:4" ht="27" customHeight="1">
      <c r="A47" s="43"/>
      <c r="B47" s="44"/>
      <c r="C47" s="100">
        <f>C24-'доходи-додаток1'!C24</f>
        <v>232658.7</v>
      </c>
      <c r="D47" s="100">
        <f>D24-'доходи-додаток1'!D24</f>
        <v>265948.5</v>
      </c>
    </row>
    <row r="48" spans="1:5" ht="155.25" customHeight="1">
      <c r="A48" s="91"/>
      <c r="B48" s="91"/>
      <c r="C48" s="91"/>
      <c r="D48" s="91"/>
      <c r="E48" s="45"/>
    </row>
    <row r="49" spans="1:5" ht="12.75" customHeight="1">
      <c r="A49" s="45"/>
      <c r="B49" s="45"/>
      <c r="C49" s="45"/>
      <c r="D49" s="45"/>
      <c r="E49" s="45"/>
    </row>
    <row r="50" spans="1:5" ht="12.75" customHeight="1">
      <c r="A50" s="45"/>
      <c r="B50" s="45"/>
      <c r="C50" s="45"/>
      <c r="D50" s="45"/>
      <c r="E50" s="45"/>
    </row>
    <row r="51" spans="1:5" ht="12.75" customHeight="1">
      <c r="A51" s="45"/>
      <c r="B51" s="45"/>
      <c r="C51" s="45"/>
      <c r="D51" s="45"/>
      <c r="E51" s="45"/>
    </row>
    <row r="52" spans="1:5" ht="12.75" customHeight="1">
      <c r="A52" s="45"/>
      <c r="B52" s="45"/>
      <c r="C52" s="45"/>
      <c r="D52" s="45"/>
      <c r="E52" s="45"/>
    </row>
    <row r="53" spans="1:5" ht="12.75" customHeight="1">
      <c r="A53" s="45"/>
      <c r="B53" s="45"/>
      <c r="C53" s="45"/>
      <c r="D53" s="45"/>
      <c r="E53" s="45"/>
    </row>
    <row r="54" spans="1:5" ht="12.75" customHeight="1">
      <c r="A54" s="45"/>
      <c r="B54" s="45"/>
      <c r="C54" s="45"/>
      <c r="D54" s="45"/>
      <c r="E54" s="45"/>
    </row>
    <row r="55" spans="1:5" ht="12.75" customHeight="1">
      <c r="A55" s="45"/>
      <c r="B55" s="45"/>
      <c r="C55" s="45"/>
      <c r="D55" s="45"/>
      <c r="E55" s="45"/>
    </row>
    <row r="56" spans="1:5" ht="12.75" customHeight="1">
      <c r="A56" s="45"/>
      <c r="B56" s="45"/>
      <c r="C56" s="45"/>
      <c r="D56" s="45"/>
      <c r="E56" s="45"/>
    </row>
    <row r="57" spans="1:5" ht="12.75" customHeight="1">
      <c r="A57" s="45"/>
      <c r="B57" s="45"/>
      <c r="C57" s="45"/>
      <c r="D57" s="45"/>
      <c r="E57" s="45"/>
    </row>
    <row r="58" spans="1:5" ht="12.75" customHeight="1">
      <c r="A58" s="45"/>
      <c r="B58" s="45"/>
      <c r="C58" s="45"/>
      <c r="D58" s="45"/>
      <c r="E58" s="45"/>
    </row>
    <row r="59" spans="1:5" ht="12.75" customHeight="1">
      <c r="A59" s="45"/>
      <c r="B59" s="45"/>
      <c r="C59" s="45"/>
      <c r="D59" s="45"/>
      <c r="E59" s="45"/>
    </row>
    <row r="60" spans="1:5" ht="12.75" customHeight="1">
      <c r="A60" s="45"/>
      <c r="B60" s="45"/>
      <c r="C60" s="45"/>
      <c r="D60" s="45"/>
      <c r="E60" s="45"/>
    </row>
    <row r="61" spans="1:5" ht="12.75" customHeight="1">
      <c r="A61" s="45"/>
      <c r="B61" s="45"/>
      <c r="C61" s="45"/>
      <c r="D61" s="45"/>
      <c r="E61" s="45"/>
    </row>
    <row r="62" spans="1:5" ht="12.75" customHeight="1">
      <c r="A62" s="45"/>
      <c r="B62" s="45"/>
      <c r="C62" s="45"/>
      <c r="D62" s="45"/>
      <c r="E62" s="45"/>
    </row>
    <row r="63" spans="1:5" ht="12.75" customHeight="1">
      <c r="A63" s="45"/>
      <c r="B63" s="45"/>
      <c r="C63" s="45"/>
      <c r="D63" s="45"/>
      <c r="E63" s="45"/>
    </row>
  </sheetData>
  <sheetProtection/>
  <mergeCells count="7">
    <mergeCell ref="A40:B40"/>
    <mergeCell ref="A48:D48"/>
    <mergeCell ref="C1:D1"/>
    <mergeCell ref="A2:D2"/>
    <mergeCell ref="A3:A4"/>
    <mergeCell ref="B3:B4"/>
    <mergeCell ref="C3:D3"/>
  </mergeCells>
  <printOptions/>
  <pageMargins left="1.1811023622047245" right="0.3937007874015748" top="0.7874015748031497" bottom="0.7874015748031497" header="0" footer="0"/>
  <pageSetup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6">
      <selection activeCell="A22" sqref="A22"/>
    </sheetView>
  </sheetViews>
  <sheetFormatPr defaultColWidth="9.00390625" defaultRowHeight="12.75"/>
  <cols>
    <col min="1" max="1" width="59.75390625" style="2" customWidth="1"/>
    <col min="2" max="2" width="20.625" style="2" customWidth="1"/>
    <col min="3" max="3" width="19.00390625" style="2" customWidth="1"/>
    <col min="4" max="16384" width="9.125" style="2" customWidth="1"/>
  </cols>
  <sheetData>
    <row r="1" spans="2:3" ht="81.75" customHeight="1">
      <c r="B1" s="95" t="s">
        <v>98</v>
      </c>
      <c r="C1" s="95"/>
    </row>
    <row r="2" spans="2:3" ht="13.5" customHeight="1">
      <c r="B2" s="75"/>
      <c r="C2" s="75"/>
    </row>
    <row r="3" spans="1:3" ht="40.5" customHeight="1">
      <c r="A3" s="92" t="s">
        <v>97</v>
      </c>
      <c r="B3" s="92"/>
      <c r="C3" s="92"/>
    </row>
    <row r="4" spans="1:3" ht="23.25" customHeight="1">
      <c r="A4" s="4"/>
      <c r="B4" s="4"/>
      <c r="C4" s="4"/>
    </row>
    <row r="5" spans="1:3" ht="18" customHeight="1">
      <c r="A5" s="93"/>
      <c r="B5" s="93" t="s">
        <v>91</v>
      </c>
      <c r="C5" s="93"/>
    </row>
    <row r="6" spans="1:3" ht="37.5">
      <c r="A6" s="93"/>
      <c r="B6" s="5" t="s">
        <v>2</v>
      </c>
      <c r="C6" s="5" t="s">
        <v>95</v>
      </c>
    </row>
    <row r="7" spans="1:3" ht="13.5" customHeight="1">
      <c r="A7" s="25">
        <v>1</v>
      </c>
      <c r="B7" s="25">
        <v>2</v>
      </c>
      <c r="C7" s="25">
        <v>3</v>
      </c>
    </row>
    <row r="8" spans="1:3" ht="18.75">
      <c r="A8" s="24" t="s">
        <v>19</v>
      </c>
      <c r="B8" s="51">
        <v>0</v>
      </c>
      <c r="C8" s="51">
        <v>0</v>
      </c>
    </row>
    <row r="9" spans="1:3" ht="18.75">
      <c r="A9" s="7" t="s">
        <v>17</v>
      </c>
      <c r="B9" s="27">
        <f>B10+B11</f>
        <v>0</v>
      </c>
      <c r="C9" s="27">
        <f>C10+C11</f>
        <v>0</v>
      </c>
    </row>
    <row r="10" spans="1:3" ht="18.75">
      <c r="A10" s="10" t="s">
        <v>16</v>
      </c>
      <c r="B10" s="27">
        <v>0</v>
      </c>
      <c r="C10" s="27">
        <v>0</v>
      </c>
    </row>
    <row r="11" spans="1:3" ht="18.75">
      <c r="A11" s="10" t="s">
        <v>15</v>
      </c>
      <c r="B11" s="27">
        <v>0</v>
      </c>
      <c r="C11" s="27">
        <v>0</v>
      </c>
    </row>
    <row r="12" spans="1:3" ht="18.75">
      <c r="A12" s="7" t="s">
        <v>14</v>
      </c>
      <c r="B12" s="52">
        <f>B13</f>
        <v>10657.6</v>
      </c>
      <c r="C12" s="52">
        <f>C13</f>
        <v>7815.6</v>
      </c>
    </row>
    <row r="13" spans="1:3" ht="37.5">
      <c r="A13" s="14" t="s">
        <v>13</v>
      </c>
      <c r="B13" s="52">
        <f>B14</f>
        <v>10657.6</v>
      </c>
      <c r="C13" s="52">
        <f>C14</f>
        <v>7815.6</v>
      </c>
    </row>
    <row r="14" spans="1:3" ht="37.5">
      <c r="A14" s="20" t="s">
        <v>11</v>
      </c>
      <c r="B14" s="52">
        <v>10657.6</v>
      </c>
      <c r="C14" s="104">
        <v>7815.6</v>
      </c>
    </row>
    <row r="15" spans="1:3" s="47" customFormat="1" ht="37.5">
      <c r="A15" s="46" t="s">
        <v>18</v>
      </c>
      <c r="B15" s="105">
        <f>B16+B19</f>
        <v>391831.2</v>
      </c>
      <c r="C15" s="105">
        <f>C16+C19</f>
        <v>355732.5</v>
      </c>
    </row>
    <row r="16" spans="1:3" ht="18.75">
      <c r="A16" s="7" t="s">
        <v>17</v>
      </c>
      <c r="B16" s="27">
        <f>B17+B18</f>
        <v>0</v>
      </c>
      <c r="C16" s="27">
        <f>C17+C18</f>
        <v>0</v>
      </c>
    </row>
    <row r="17" spans="1:3" ht="18.75">
      <c r="A17" s="10" t="s">
        <v>16</v>
      </c>
      <c r="B17" s="27">
        <v>0</v>
      </c>
      <c r="C17" s="27">
        <v>0</v>
      </c>
    </row>
    <row r="18" spans="1:3" ht="18.75">
      <c r="A18" s="10" t="s">
        <v>15</v>
      </c>
      <c r="B18" s="27">
        <v>0</v>
      </c>
      <c r="C18" s="27">
        <v>0</v>
      </c>
    </row>
    <row r="19" spans="1:3" ht="18.75">
      <c r="A19" s="7" t="s">
        <v>14</v>
      </c>
      <c r="B19" s="64">
        <f>B20</f>
        <v>391831.2</v>
      </c>
      <c r="C19" s="64">
        <f>C20</f>
        <v>355732.5</v>
      </c>
    </row>
    <row r="20" spans="1:3" ht="37.5">
      <c r="A20" s="107" t="s">
        <v>13</v>
      </c>
      <c r="B20" s="28">
        <f>SUM(B21:B21)</f>
        <v>391831.2</v>
      </c>
      <c r="C20" s="28">
        <f>SUM(C21:C21)</f>
        <v>355732.5</v>
      </c>
    </row>
    <row r="21" spans="1:3" ht="21" customHeight="1">
      <c r="A21" s="20" t="s">
        <v>12</v>
      </c>
      <c r="B21" s="106">
        <v>391831.2</v>
      </c>
      <c r="C21" s="106">
        <v>355732.5</v>
      </c>
    </row>
    <row r="22" ht="50.25" customHeight="1"/>
    <row r="23" spans="1:11" s="78" customFormat="1" ht="23.25" customHeight="1">
      <c r="A23" s="82" t="s">
        <v>89</v>
      </c>
      <c r="B23" s="82"/>
      <c r="C23" s="77" t="s">
        <v>90</v>
      </c>
      <c r="E23" s="77"/>
      <c r="F23" s="76"/>
      <c r="H23" s="77"/>
      <c r="J23" s="79"/>
      <c r="K23" s="80"/>
    </row>
    <row r="24" spans="1:4" ht="58.5" customHeight="1">
      <c r="A24" s="94"/>
      <c r="B24" s="94"/>
      <c r="C24" s="94"/>
      <c r="D24" s="18"/>
    </row>
    <row r="25" spans="1:4" ht="18.75">
      <c r="A25" s="18"/>
      <c r="B25" s="18"/>
      <c r="C25" s="18"/>
      <c r="D25" s="18"/>
    </row>
    <row r="26" spans="1:4" ht="18.75">
      <c r="A26" s="18"/>
      <c r="B26" s="18"/>
      <c r="C26" s="18"/>
      <c r="D26" s="18"/>
    </row>
    <row r="27" spans="1:4" ht="18.75">
      <c r="A27" s="18"/>
      <c r="B27" s="18"/>
      <c r="C27" s="18"/>
      <c r="D27" s="18"/>
    </row>
    <row r="28" spans="1:4" ht="15.75" customHeight="1">
      <c r="A28" s="18"/>
      <c r="B28" s="18"/>
      <c r="C28" s="18"/>
      <c r="D28" s="18"/>
    </row>
    <row r="29" spans="1:4" ht="18.75" customHeight="1" hidden="1">
      <c r="A29" s="18"/>
      <c r="B29" s="18"/>
      <c r="C29" s="18"/>
      <c r="D29" s="18"/>
    </row>
    <row r="30" spans="1:4" ht="18.75" customHeight="1" hidden="1">
      <c r="A30" s="18"/>
      <c r="B30" s="18"/>
      <c r="C30" s="18"/>
      <c r="D30" s="18"/>
    </row>
    <row r="31" spans="1:4" ht="18.75" customHeight="1" hidden="1">
      <c r="A31" s="18"/>
      <c r="B31" s="18"/>
      <c r="C31" s="18"/>
      <c r="D31" s="18"/>
    </row>
  </sheetData>
  <sheetProtection/>
  <mergeCells count="6">
    <mergeCell ref="A24:C24"/>
    <mergeCell ref="B5:C5"/>
    <mergeCell ref="A5:A6"/>
    <mergeCell ref="B1:C1"/>
    <mergeCell ref="A3:C3"/>
    <mergeCell ref="A23:B23"/>
  </mergeCells>
  <printOptions/>
  <pageMargins left="1.299212598425197" right="0.3937007874015748" top="0.7874015748031497" bottom="0.7874015748031497" header="0.31496062992125984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19">
      <selection activeCell="D27" sqref="D27"/>
    </sheetView>
  </sheetViews>
  <sheetFormatPr defaultColWidth="9.00390625" defaultRowHeight="12.75"/>
  <cols>
    <col min="1" max="1" width="11.125" style="1" customWidth="1"/>
    <col min="2" max="2" width="58.375" style="2" customWidth="1"/>
    <col min="3" max="3" width="18.25390625" style="2" customWidth="1"/>
    <col min="4" max="4" width="17.125" style="2" customWidth="1"/>
    <col min="5" max="5" width="9.125" style="2" customWidth="1"/>
    <col min="6" max="6" width="22.25390625" style="2" customWidth="1"/>
    <col min="7" max="16384" width="9.125" style="2" customWidth="1"/>
  </cols>
  <sheetData>
    <row r="1" spans="2:4" ht="78" customHeight="1">
      <c r="B1" s="16"/>
      <c r="C1" s="95" t="s">
        <v>99</v>
      </c>
      <c r="D1" s="95"/>
    </row>
    <row r="2" spans="3:4" ht="14.25" customHeight="1">
      <c r="C2" s="3"/>
      <c r="D2" s="3"/>
    </row>
    <row r="3" spans="1:9" ht="39.75" customHeight="1">
      <c r="A3" s="92" t="s">
        <v>100</v>
      </c>
      <c r="B3" s="92"/>
      <c r="C3" s="92"/>
      <c r="D3" s="92"/>
      <c r="H3" s="97"/>
      <c r="I3" s="97"/>
    </row>
    <row r="4" spans="2:9" ht="13.5" customHeight="1">
      <c r="B4" s="4"/>
      <c r="C4" s="4"/>
      <c r="D4" s="4"/>
      <c r="H4" s="95"/>
      <c r="I4" s="95"/>
    </row>
    <row r="5" spans="1:9" ht="18" customHeight="1">
      <c r="A5" s="93" t="s">
        <v>0</v>
      </c>
      <c r="B5" s="93" t="s">
        <v>1</v>
      </c>
      <c r="C5" s="93" t="s">
        <v>91</v>
      </c>
      <c r="D5" s="93"/>
      <c r="H5" s="95"/>
      <c r="I5" s="95"/>
    </row>
    <row r="6" spans="1:4" ht="37.5">
      <c r="A6" s="96"/>
      <c r="B6" s="93"/>
      <c r="C6" s="5" t="s">
        <v>2</v>
      </c>
      <c r="D6" s="5" t="s">
        <v>95</v>
      </c>
    </row>
    <row r="7" spans="1:4" ht="13.5" customHeight="1">
      <c r="A7" s="25">
        <v>1</v>
      </c>
      <c r="B7" s="25">
        <v>2</v>
      </c>
      <c r="C7" s="25">
        <v>3</v>
      </c>
      <c r="D7" s="25">
        <v>4</v>
      </c>
    </row>
    <row r="8" spans="1:4" ht="37.5">
      <c r="A8" s="24"/>
      <c r="B8" s="24" t="s">
        <v>3</v>
      </c>
      <c r="C8" s="27">
        <f>C9+C15</f>
        <v>6931.299999999988</v>
      </c>
      <c r="D8" s="27">
        <f>D9+D15</f>
        <v>-2842</v>
      </c>
    </row>
    <row r="9" spans="1:4" ht="18.75">
      <c r="A9" s="6"/>
      <c r="B9" s="7" t="s">
        <v>4</v>
      </c>
      <c r="C9" s="27">
        <f>C11</f>
        <v>-225727.4</v>
      </c>
      <c r="D9" s="27">
        <f>D11</f>
        <v>-268790.5</v>
      </c>
    </row>
    <row r="10" spans="1:4" ht="18.75">
      <c r="A10" s="6"/>
      <c r="B10" s="8" t="s">
        <v>5</v>
      </c>
      <c r="C10" s="26"/>
      <c r="D10" s="26"/>
    </row>
    <row r="11" spans="1:4" ht="18.75">
      <c r="A11" s="9">
        <v>600000</v>
      </c>
      <c r="B11" s="10" t="s">
        <v>6</v>
      </c>
      <c r="C11" s="27">
        <f>C12</f>
        <v>-225727.4</v>
      </c>
      <c r="D11" s="27">
        <f>D12</f>
        <v>-268790.5</v>
      </c>
    </row>
    <row r="12" spans="1:4" s="13" customFormat="1" ht="18.75">
      <c r="A12" s="11">
        <v>602000</v>
      </c>
      <c r="B12" s="12" t="s">
        <v>7</v>
      </c>
      <c r="C12" s="27">
        <f>C13</f>
        <v>-225727.4</v>
      </c>
      <c r="D12" s="27">
        <f>D13</f>
        <v>-268790.5</v>
      </c>
    </row>
    <row r="13" spans="1:4" s="19" customFormat="1" ht="56.25">
      <c r="A13" s="22" t="s">
        <v>8</v>
      </c>
      <c r="B13" s="23" t="s">
        <v>9</v>
      </c>
      <c r="C13" s="27">
        <f>-C26</f>
        <v>-225727.4</v>
      </c>
      <c r="D13" s="27">
        <f>-D26</f>
        <v>-268790.5</v>
      </c>
    </row>
    <row r="14" spans="1:4" ht="18.75">
      <c r="A14" s="6"/>
      <c r="B14" s="5"/>
      <c r="C14" s="27"/>
      <c r="D14" s="27"/>
    </row>
    <row r="15" spans="1:4" ht="18.75">
      <c r="A15" s="6"/>
      <c r="B15" s="7" t="s">
        <v>10</v>
      </c>
      <c r="C15" s="27">
        <f>C17+C24</f>
        <v>232658.69999999998</v>
      </c>
      <c r="D15" s="27">
        <f>D17+D24</f>
        <v>265948.5</v>
      </c>
    </row>
    <row r="16" spans="1:4" ht="18.75">
      <c r="A16" s="6"/>
      <c r="B16" s="8" t="s">
        <v>5</v>
      </c>
      <c r="C16" s="27"/>
      <c r="D16" s="27"/>
    </row>
    <row r="17" spans="1:4" ht="19.5">
      <c r="A17" s="60">
        <v>400000</v>
      </c>
      <c r="B17" s="61" t="s">
        <v>58</v>
      </c>
      <c r="C17" s="27">
        <f>C18+C21</f>
        <v>6931.299999999999</v>
      </c>
      <c r="D17" s="27">
        <f>D18+D21</f>
        <v>-2842</v>
      </c>
    </row>
    <row r="18" spans="1:4" ht="18.75">
      <c r="A18" s="9">
        <v>401000</v>
      </c>
      <c r="B18" s="7" t="s">
        <v>62</v>
      </c>
      <c r="C18" s="27">
        <f>C19</f>
        <v>7957.7</v>
      </c>
      <c r="D18" s="27">
        <f>D19</f>
        <v>0</v>
      </c>
    </row>
    <row r="19" spans="1:4" ht="18.75">
      <c r="A19" s="9">
        <v>401200</v>
      </c>
      <c r="B19" s="59" t="s">
        <v>63</v>
      </c>
      <c r="C19" s="27">
        <f>C20</f>
        <v>7957.7</v>
      </c>
      <c r="D19" s="27">
        <f>D20</f>
        <v>0</v>
      </c>
    </row>
    <row r="20" spans="1:4" ht="18.75">
      <c r="A20" s="9">
        <v>401202</v>
      </c>
      <c r="B20" s="10" t="s">
        <v>60</v>
      </c>
      <c r="C20" s="27">
        <v>7957.7</v>
      </c>
      <c r="D20" s="27">
        <v>0</v>
      </c>
    </row>
    <row r="21" spans="1:4" s="17" customFormat="1" ht="18.75">
      <c r="A21" s="62">
        <v>402000</v>
      </c>
      <c r="B21" s="63" t="s">
        <v>61</v>
      </c>
      <c r="C21" s="28">
        <f>C22</f>
        <v>-1026.4</v>
      </c>
      <c r="D21" s="28">
        <f>D22</f>
        <v>-2842</v>
      </c>
    </row>
    <row r="22" spans="1:4" ht="18.75">
      <c r="A22" s="9">
        <v>402200</v>
      </c>
      <c r="B22" s="59" t="s">
        <v>59</v>
      </c>
      <c r="C22" s="28">
        <f>C23</f>
        <v>-1026.4</v>
      </c>
      <c r="D22" s="28">
        <f>D23</f>
        <v>-2842</v>
      </c>
    </row>
    <row r="23" spans="1:4" ht="18.75">
      <c r="A23" s="9">
        <v>402202</v>
      </c>
      <c r="B23" s="10" t="s">
        <v>60</v>
      </c>
      <c r="C23" s="28">
        <v>-1026.4</v>
      </c>
      <c r="D23" s="28">
        <v>-2842</v>
      </c>
    </row>
    <row r="24" spans="1:4" ht="18.75">
      <c r="A24" s="9">
        <v>600000</v>
      </c>
      <c r="B24" s="14" t="s">
        <v>6</v>
      </c>
      <c r="C24" s="28">
        <f>C25</f>
        <v>225727.4</v>
      </c>
      <c r="D24" s="28">
        <f>D25</f>
        <v>268790.5</v>
      </c>
    </row>
    <row r="25" spans="1:4" s="13" customFormat="1" ht="18.75">
      <c r="A25" s="15">
        <v>602000</v>
      </c>
      <c r="B25" s="12" t="s">
        <v>7</v>
      </c>
      <c r="C25" s="28">
        <f>C26</f>
        <v>225727.4</v>
      </c>
      <c r="D25" s="28">
        <f>D26</f>
        <v>268790.5</v>
      </c>
    </row>
    <row r="26" spans="1:4" ht="56.25">
      <c r="A26" s="9" t="s">
        <v>8</v>
      </c>
      <c r="B26" s="10" t="s">
        <v>9</v>
      </c>
      <c r="C26" s="28">
        <v>225727.4</v>
      </c>
      <c r="D26" s="28">
        <v>268790.5</v>
      </c>
    </row>
    <row r="27" spans="1:4" ht="18.75">
      <c r="A27" s="29"/>
      <c r="B27" s="30"/>
      <c r="C27" s="31"/>
      <c r="D27" s="31"/>
    </row>
    <row r="28" spans="1:11" s="78" customFormat="1" ht="48.75" customHeight="1">
      <c r="A28" s="82" t="s">
        <v>89</v>
      </c>
      <c r="B28" s="82"/>
      <c r="C28" s="76"/>
      <c r="D28" s="77" t="s">
        <v>90</v>
      </c>
      <c r="E28" s="77"/>
      <c r="F28" s="76"/>
      <c r="H28" s="77"/>
      <c r="J28" s="79"/>
      <c r="K28" s="80"/>
    </row>
    <row r="29" spans="2:5" ht="18.75">
      <c r="B29" s="18"/>
      <c r="C29" s="18"/>
      <c r="D29" s="18"/>
      <c r="E29" s="18"/>
    </row>
    <row r="30" spans="2:5" ht="18.75">
      <c r="B30" s="18"/>
      <c r="C30" s="18"/>
      <c r="D30" s="18"/>
      <c r="E30" s="18"/>
    </row>
    <row r="31" spans="2:5" ht="18.75">
      <c r="B31" s="18"/>
      <c r="C31" s="18"/>
      <c r="D31" s="18"/>
      <c r="E31" s="18"/>
    </row>
    <row r="32" spans="2:5" ht="15.75" customHeight="1">
      <c r="B32" s="18"/>
      <c r="C32" s="18"/>
      <c r="D32" s="18"/>
      <c r="E32" s="18"/>
    </row>
    <row r="33" spans="2:5" ht="18.75" customHeight="1" hidden="1">
      <c r="B33" s="18"/>
      <c r="C33" s="18"/>
      <c r="D33" s="18"/>
      <c r="E33" s="18"/>
    </row>
    <row r="34" spans="2:5" ht="18.75" customHeight="1" hidden="1">
      <c r="B34" s="18"/>
      <c r="C34" s="18"/>
      <c r="D34" s="18"/>
      <c r="E34" s="18"/>
    </row>
    <row r="35" spans="2:5" ht="18.75" customHeight="1" hidden="1">
      <c r="B35" s="18"/>
      <c r="C35" s="18"/>
      <c r="D35" s="18"/>
      <c r="E35" s="18"/>
    </row>
  </sheetData>
  <sheetProtection/>
  <mergeCells count="9">
    <mergeCell ref="H3:I3"/>
    <mergeCell ref="H4:I4"/>
    <mergeCell ref="H5:I5"/>
    <mergeCell ref="C1:D1"/>
    <mergeCell ref="A3:D3"/>
    <mergeCell ref="A5:A6"/>
    <mergeCell ref="B5:B6"/>
    <mergeCell ref="C5:D5"/>
    <mergeCell ref="A28:B28"/>
  </mergeCells>
  <printOptions/>
  <pageMargins left="1.1811023622047245" right="0.3937007874015748" top="0.7874015748031497" bottom="0.7874015748031497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work</cp:lastModifiedBy>
  <cp:lastPrinted>2016-09-27T16:08:03Z</cp:lastPrinted>
  <dcterms:created xsi:type="dcterms:W3CDTF">2015-05-05T09:49:26Z</dcterms:created>
  <dcterms:modified xsi:type="dcterms:W3CDTF">2016-09-27T16:11:28Z</dcterms:modified>
  <cp:category/>
  <cp:version/>
  <cp:contentType/>
  <cp:contentStatus/>
</cp:coreProperties>
</file>