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2"/>
  </bookViews>
  <sheets>
    <sheet name="загальна" sheetId="1" r:id="rId1"/>
    <sheet name="1.1" sheetId="2" r:id="rId2"/>
    <sheet name="1.1.1" sheetId="3" r:id="rId3"/>
    <sheet name=" дороги" sheetId="4" r:id="rId4"/>
    <sheet name="святкове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<sst xmlns="http://schemas.openxmlformats.org/spreadsheetml/2006/main" count="596" uniqueCount="383">
  <si>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</si>
  <si>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</si>
  <si>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</si>
  <si>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</si>
  <si>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</si>
  <si>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</si>
  <si>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</si>
  <si>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</si>
  <si>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</si>
  <si>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</si>
  <si>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</si>
  <si>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</si>
  <si>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</si>
  <si>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</si>
  <si>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</si>
  <si>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</si>
  <si>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</si>
  <si>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</si>
  <si>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</si>
  <si>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</si>
  <si>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</si>
  <si>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</si>
  <si>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</si>
  <si>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</si>
  <si>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</si>
  <si>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</si>
  <si>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</si>
  <si>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</si>
  <si>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>Виготовлення  та коригування проектно-кошторисної документації на будівництво світлофорних об'єктів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</si>
  <si>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</si>
  <si>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</si>
  <si>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</si>
  <si>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</si>
  <si>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</si>
  <si>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</si>
  <si>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</si>
  <si>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</si>
  <si>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</si>
  <si>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</si>
  <si>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</si>
  <si>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</si>
  <si>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</si>
  <si>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</si>
  <si>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</si>
  <si>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</si>
  <si>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</si>
  <si>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</si>
  <si>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</si>
  <si>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</si>
  <si>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</si>
  <si>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</si>
  <si>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</si>
  <si>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</si>
  <si>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</si>
  <si>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</si>
  <si>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</si>
  <si>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</si>
  <si>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</si>
  <si>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1.11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</si>
  <si>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</si>
  <si>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санітарної  очистки території</t>
  </si>
  <si>
    <t>Примітки</t>
  </si>
  <si>
    <t>Капітальний ремонт доріг приватного сектору</t>
  </si>
  <si>
    <t>ст.12</t>
  </si>
  <si>
    <t>ст.13</t>
  </si>
  <si>
    <t>ст.14</t>
  </si>
  <si>
    <t>ст.15</t>
  </si>
  <si>
    <t>ст.16</t>
  </si>
  <si>
    <t>ст.24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</si>
  <si>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</si>
  <si>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</si>
  <si>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</si>
  <si>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</si>
  <si>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</si>
  <si>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</si>
  <si>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</si>
  <si>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</si>
  <si>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</si>
  <si>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</si>
  <si>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</si>
  <si>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</si>
  <si>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</si>
  <si>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</si>
  <si>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</si>
  <si>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</si>
  <si>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</si>
  <si>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</si>
  <si>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</si>
  <si>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</si>
  <si>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</si>
  <si>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</si>
  <si>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</si>
  <si>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</si>
  <si>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</si>
  <si>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</si>
  <si>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</si>
  <si>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</si>
  <si>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</si>
  <si>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</si>
  <si>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</si>
  <si>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</si>
  <si>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</si>
  <si>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</si>
  <si>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</si>
  <si>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</si>
  <si>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</si>
  <si>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</si>
  <si>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</si>
  <si>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</si>
  <si>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</si>
  <si>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</si>
  <si>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</si>
  <si>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</si>
  <si>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</si>
  <si>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</si>
  <si>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</si>
  <si>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</si>
  <si>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</si>
  <si>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</si>
  <si>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</si>
  <si>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</si>
  <si>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</si>
  <si>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</si>
  <si>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</si>
  <si>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</si>
  <si>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</si>
  <si>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</si>
  <si>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</si>
  <si>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</si>
  <si>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</si>
  <si>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</si>
  <si>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</si>
  <si>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</si>
  <si>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</si>
  <si>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</si>
  <si>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</si>
  <si>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</si>
  <si>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</si>
  <si>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</si>
  <si>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</si>
  <si>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</si>
  <si>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</si>
  <si>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</si>
  <si>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</si>
  <si>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</si>
  <si>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</si>
  <si>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</si>
  <si>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</si>
  <si>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</si>
  <si>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</si>
  <si>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</si>
  <si>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</si>
  <si>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</si>
  <si>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</si>
  <si>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</si>
  <si>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</si>
  <si>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</si>
  <si>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</si>
  <si>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</si>
  <si>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</si>
  <si>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</si>
  <si>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</si>
  <si>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</si>
  <si>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</si>
  <si>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</si>
  <si>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</si>
  <si>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</si>
  <si>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</si>
  <si>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</si>
  <si>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</si>
  <si>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</si>
  <si>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</si>
  <si>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</si>
  <si>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</si>
  <si>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</si>
  <si>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</si>
  <si>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</si>
  <si>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</si>
  <si>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</si>
  <si>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</si>
  <si>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</si>
  <si>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</si>
  <si>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</si>
  <si>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</si>
  <si>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</si>
  <si>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</si>
  <si>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</si>
  <si>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</si>
  <si>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</si>
  <si>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</si>
  <si>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</si>
  <si>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</si>
  <si>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</si>
  <si>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</si>
  <si>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</si>
  <si>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</si>
  <si>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</si>
  <si>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</si>
  <si>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</si>
  <si>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</si>
  <si>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</si>
  <si>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</si>
  <si>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</si>
  <si>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</si>
  <si>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</si>
  <si>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</si>
  <si>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</si>
  <si>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</si>
  <si>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</si>
  <si>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</si>
  <si>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</si>
  <si>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</si>
  <si>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</si>
  <si>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</si>
  <si>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</si>
  <si>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</si>
  <si>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</si>
  <si>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</si>
  <si>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</si>
  <si>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</si>
  <si>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</si>
  <si>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</si>
  <si>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</si>
  <si>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</si>
  <si>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</si>
  <si>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</si>
  <si>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</si>
  <si>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</si>
  <si>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</si>
  <si>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</si>
  <si>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</si>
  <si>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</si>
  <si>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</si>
  <si>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</si>
  <si>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</si>
  <si>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</si>
  <si>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</si>
  <si>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</si>
  <si>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</si>
  <si>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</si>
  <si>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</si>
  <si>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</si>
  <si>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</si>
  <si>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</si>
  <si>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</si>
  <si>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</si>
  <si>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</si>
  <si>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</si>
  <si>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</si>
  <si>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</si>
  <si>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</si>
  <si>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</si>
  <si>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</si>
  <si>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</si>
  <si>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</si>
  <si>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</si>
  <si>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</si>
  <si>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</si>
  <si>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</si>
  <si>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</si>
  <si>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</si>
  <si>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</si>
  <si>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</si>
  <si>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</si>
  <si>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</si>
  <si>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</si>
  <si>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</si>
  <si>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</si>
  <si>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</si>
  <si>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</si>
  <si>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</si>
  <si>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</si>
  <si>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</si>
  <si>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</si>
  <si>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</si>
  <si>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</si>
  <si>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</si>
  <si>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</si>
  <si>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</si>
  <si>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</si>
  <si>
    <t>у редакції рішення міської ради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</si>
  <si>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</si>
  <si>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</si>
  <si>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</si>
  <si>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</si>
  <si>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</si>
  <si>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</si>
  <si>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</si>
  <si>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</si>
  <si>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</si>
  <si>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</si>
  <si>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</si>
  <si>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</si>
  <si>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</si>
  <si>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</si>
  <si>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</si>
  <si>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</si>
  <si>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</si>
  <si>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</si>
  <si>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</si>
  <si>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</si>
  <si>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</si>
  <si>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</si>
  <si>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</si>
  <si>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</si>
  <si>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</si>
  <si>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</si>
  <si>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</si>
  <si>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</si>
  <si>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</si>
  <si>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</si>
  <si>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</si>
  <si>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Рокоссовського 49.1</t>
  </si>
  <si>
    <t>Рокоссовського 41-Б</t>
  </si>
  <si>
    <t>Рокоссовського 35.1</t>
  </si>
  <si>
    <t>Рокоссовського 35.2</t>
  </si>
  <si>
    <t>Рокоссовського 35.3</t>
  </si>
  <si>
    <t>Рокоссовського 35.4</t>
  </si>
  <si>
    <t>Рокоссовського 35.5</t>
  </si>
  <si>
    <t>Рокоссовського 8.1</t>
  </si>
  <si>
    <t>Рокоссовського 8.2</t>
  </si>
  <si>
    <t>Пр-т Перемоги 184.1</t>
  </si>
  <si>
    <t>Пр-т Перемоги 184.2</t>
  </si>
  <si>
    <t>Рокоссовського 37.5</t>
  </si>
  <si>
    <t>Пр-т Перемоги 184.3</t>
  </si>
  <si>
    <t>Космонавтів 3-А.1</t>
  </si>
  <si>
    <t>Космонавтів 3-А.2</t>
  </si>
  <si>
    <t>Рокоссовського 37.1</t>
  </si>
  <si>
    <t>Рокоссовського 37.2</t>
  </si>
  <si>
    <t>Рокоссовського 37.3</t>
  </si>
  <si>
    <t>Рокоссовського 37.4</t>
  </si>
  <si>
    <t>Рокоссовського 12/2.1</t>
  </si>
  <si>
    <t>Рокоссовського 12/2.2</t>
  </si>
  <si>
    <t>Рокоссовського 16.1</t>
  </si>
  <si>
    <t>Рокоссовського 16.2</t>
  </si>
  <si>
    <t>Рокоссовського 16.3</t>
  </si>
  <si>
    <t>Рокоссовського 16.4</t>
  </si>
  <si>
    <t>Рокоссовського 16.5</t>
  </si>
  <si>
    <t>Всіхсвятська 2.1</t>
  </si>
  <si>
    <t>Всіхсвятська 2.2</t>
  </si>
  <si>
    <t>Всіхсвятська 2.3</t>
  </si>
  <si>
    <t>Об'єднання житлово-будівельних кооперативів</t>
  </si>
  <si>
    <t>Управління житлово-комунального господарства ЧМР та Об'єднання житлово-будівельних кооперативів</t>
  </si>
  <si>
    <t>Забезпечення проведення поточного ремонту об'єктів  вулично-дорожньої мережі та штучних спроуд</t>
  </si>
  <si>
    <t>Забезпечення проведення поточного ремонту об'єктів  вулично-дорожньої мережі та штучних спроуд (мостів та шляхопроводів)</t>
  </si>
  <si>
    <t>Забезпечення проведення поточного ремонту об'єктів  вулично-дорожньої мережі та штучних спроуд  (зливової каналізації)</t>
  </si>
  <si>
    <t>Забезпечення проведення поточного ремонту об'єктів  вулично-дорожньої мережі та штучних спроуд (очисних споруд зливової каналізації)</t>
  </si>
  <si>
    <t>Капітальний ремонт святкової ілюмінації</t>
  </si>
  <si>
    <t>вул.Генерала Бєлова, 23 кор.2 п1</t>
  </si>
  <si>
    <t>вул.Генерала Бєлова, 24 п2</t>
  </si>
  <si>
    <t>від ____________№20/VII-____</t>
  </si>
  <si>
    <t>проект до  Комплексної цільової</t>
  </si>
  <si>
    <t xml:space="preserve">                   </t>
  </si>
  <si>
    <t xml:space="preserve">                     Додаток 1.1</t>
  </si>
  <si>
    <t>Капітальний ремонт об'єктів житлово-комунального господарства, заміна поштових скриньок,  покажчиків назв вулиць та розробка проектів землеустроюу м.Чернігові  на період з 2017 до 2020 року</t>
  </si>
  <si>
    <t xml:space="preserve"> Заміна поштових скриньок, у тому числі:</t>
  </si>
  <si>
    <t>Управління житлово-комунального господарства ЧМР та КП "Деснянське", КП "Новозаводське", КП "ЖЕК-10", КП "ЖЕК-13"</t>
  </si>
  <si>
    <t>ст.8</t>
  </si>
  <si>
    <t>1.1.</t>
  </si>
  <si>
    <t>1.2.</t>
  </si>
  <si>
    <t>1.3.</t>
  </si>
  <si>
    <t>1.4.</t>
  </si>
  <si>
    <t>Заміна покажчиків назв вулиць, у тому числі:</t>
  </si>
  <si>
    <t>2.1.</t>
  </si>
  <si>
    <t>2.2.</t>
  </si>
  <si>
    <t>2.3.</t>
  </si>
  <si>
    <t>2.4.</t>
  </si>
  <si>
    <t>Капітальний ремонт ліфтів у житлових будинках міста, у тому числі:</t>
  </si>
  <si>
    <t>ст.11</t>
  </si>
  <si>
    <t>3.1.</t>
  </si>
  <si>
    <t>3.2.</t>
  </si>
  <si>
    <t>3.3.</t>
  </si>
  <si>
    <t>3.4.</t>
  </si>
  <si>
    <t>3.5.</t>
  </si>
  <si>
    <t>Розробка проектів землеустрою, у тому числі:</t>
  </si>
  <si>
    <t>4.1.</t>
  </si>
  <si>
    <t>4.2.</t>
  </si>
  <si>
    <t>4.3.</t>
  </si>
  <si>
    <t>4.4.</t>
  </si>
  <si>
    <t>вул. І Мазепи, 12а п.1</t>
  </si>
  <si>
    <t>вул. І. Мазепи, 12а п.2</t>
  </si>
  <si>
    <t>вул. І. Мазепи, 32 п.1</t>
  </si>
  <si>
    <t>вул. І. Мазепи, 32 п.2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</si>
</sst>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0" fillId="0" borderId="0" xfId="0" applyNumberFormat="1" applyFont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32" borderId="10" xfId="53" applyFont="1" applyFill="1" applyBorder="1" applyAlignment="1">
      <alignment horizontal="left"/>
      <protection/>
    </xf>
    <xf numFmtId="0" fontId="11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04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&#1080;%20&#1076;&#1086;%20&#1055;&#1056;&#1054;&#1043;&#1056;&#1040;&#1052;&#104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житло"/>
      <sheetName val="1.1.1"/>
      <sheetName val=" дороги"/>
      <sheetName val="світло"/>
      <sheetName val="зеленбуд"/>
      <sheetName val="саночистка"/>
      <sheetName val="тварини"/>
      <sheetName val="спецкомбінат"/>
      <sheetName val="поточ+утримання обєктів"/>
      <sheetName val="парковка"/>
      <sheetName val="капітальний ремонт"/>
      <sheetName val="святкове"/>
      <sheetName val="спецтехніка"/>
    </sheetNames>
    <sheetDataSet>
      <sheetData sheetId="1">
        <row r="34">
          <cell r="F34">
            <v>65498807</v>
          </cell>
          <cell r="G34">
            <v>16748807</v>
          </cell>
          <cell r="H34">
            <v>14250000</v>
          </cell>
          <cell r="I34">
            <v>16250000</v>
          </cell>
          <cell r="J34">
            <v>18250000</v>
          </cell>
        </row>
      </sheetData>
      <sheetData sheetId="3">
        <row r="38">
          <cell r="F38">
            <v>1099848132.055238</v>
          </cell>
          <cell r="G38">
            <v>301140926</v>
          </cell>
          <cell r="H38">
            <v>265536306.93</v>
          </cell>
          <cell r="I38">
            <v>266033706.89036</v>
          </cell>
          <cell r="J38">
            <v>267137192.234878</v>
          </cell>
        </row>
      </sheetData>
      <sheetData sheetId="4">
        <row r="24">
          <cell r="F24">
            <v>134248114.5</v>
          </cell>
          <cell r="G24">
            <v>25137400</v>
          </cell>
          <cell r="H24">
            <v>36894900</v>
          </cell>
          <cell r="I24">
            <v>37800090</v>
          </cell>
          <cell r="J24">
            <v>34415724.5</v>
          </cell>
        </row>
      </sheetData>
      <sheetData sheetId="5">
        <row r="74">
          <cell r="F74">
            <v>94672729.0262</v>
          </cell>
          <cell r="G74">
            <v>22045400</v>
          </cell>
          <cell r="H74">
            <v>23126557</v>
          </cell>
          <cell r="I74">
            <v>24204961.964</v>
          </cell>
          <cell r="J74">
            <v>25295810.062200002</v>
          </cell>
        </row>
      </sheetData>
      <sheetData sheetId="6">
        <row r="21">
          <cell r="F21">
            <v>11296766.524999999</v>
          </cell>
          <cell r="G21">
            <v>2624000</v>
          </cell>
          <cell r="H21">
            <v>2757375</v>
          </cell>
          <cell r="I21">
            <v>2890410.5</v>
          </cell>
          <cell r="J21">
            <v>3024981.0250000004</v>
          </cell>
        </row>
      </sheetData>
      <sheetData sheetId="7">
        <row r="15">
          <cell r="F15">
            <v>7475022.526</v>
          </cell>
          <cell r="G15">
            <v>1807000</v>
          </cell>
          <cell r="H15">
            <v>1795610</v>
          </cell>
          <cell r="I15">
            <v>1888981.72</v>
          </cell>
          <cell r="J15">
            <v>1983430.806</v>
          </cell>
        </row>
      </sheetData>
      <sheetData sheetId="8">
        <row r="21">
          <cell r="F21">
            <v>31896549.469</v>
          </cell>
          <cell r="G21">
            <v>7661000</v>
          </cell>
          <cell r="H21">
            <v>8086215</v>
          </cell>
          <cell r="I21">
            <v>7910602.180000001</v>
          </cell>
          <cell r="J21">
            <v>8238732.289000001</v>
          </cell>
        </row>
      </sheetData>
      <sheetData sheetId="9">
        <row r="24">
          <cell r="F24">
            <v>19674024.82605</v>
          </cell>
          <cell r="G24">
            <v>5097979</v>
          </cell>
          <cell r="H24">
            <v>4698654.75</v>
          </cell>
          <cell r="I24">
            <v>4799075.2809999995</v>
          </cell>
          <cell r="J24">
            <v>5078315.79505</v>
          </cell>
        </row>
      </sheetData>
      <sheetData sheetId="10">
        <row r="17">
          <cell r="F17">
            <v>552927.6900000001</v>
          </cell>
          <cell r="G17">
            <v>120000</v>
          </cell>
          <cell r="H17">
            <v>137150</v>
          </cell>
          <cell r="I17">
            <v>144281.80000000002</v>
          </cell>
          <cell r="J17">
            <v>151495.89</v>
          </cell>
        </row>
      </sheetData>
      <sheetData sheetId="11">
        <row r="29">
          <cell r="F29">
            <v>231764850</v>
          </cell>
          <cell r="G29">
            <v>87651000</v>
          </cell>
          <cell r="H29">
            <v>54758430</v>
          </cell>
          <cell r="I29">
            <v>68624940</v>
          </cell>
          <cell r="J29">
            <v>20730480</v>
          </cell>
        </row>
      </sheetData>
      <sheetData sheetId="12">
        <row r="16">
          <cell r="F16">
            <v>4184732.06</v>
          </cell>
          <cell r="G16">
            <v>2120000</v>
          </cell>
          <cell r="H16">
            <v>654100</v>
          </cell>
          <cell r="I16">
            <v>688113.2</v>
          </cell>
          <cell r="J16">
            <v>722518.8600000001</v>
          </cell>
        </row>
      </sheetData>
      <sheetData sheetId="13">
        <row r="50">
          <cell r="F50">
            <v>57632000</v>
          </cell>
          <cell r="G50">
            <v>57632000</v>
          </cell>
          <cell r="H50">
            <v>0</v>
          </cell>
          <cell r="I50">
            <v>0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="84" zoomScaleNormal="84" zoomScalePageLayoutView="0" workbookViewId="0" topLeftCell="A1">
      <selection activeCell="F2" sqref="F2:H2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115" t="s">
        <v>56</v>
      </c>
      <c r="G1" s="115"/>
      <c r="H1" s="115"/>
    </row>
    <row r="2" spans="1:8" ht="15.75">
      <c r="A2" s="1"/>
      <c r="B2" s="1"/>
      <c r="C2" s="1"/>
      <c r="D2" s="1"/>
      <c r="F2" s="115" t="s">
        <v>351</v>
      </c>
      <c r="G2" s="115"/>
      <c r="H2" s="115"/>
    </row>
    <row r="3" spans="1:8" ht="15.75">
      <c r="A3" s="1"/>
      <c r="B3" s="1"/>
      <c r="C3" s="1"/>
      <c r="D3" s="1"/>
      <c r="F3" s="115" t="s">
        <v>10</v>
      </c>
      <c r="G3" s="115"/>
      <c r="H3" s="115"/>
    </row>
    <row r="4" spans="1:8" ht="15.75">
      <c r="A4" s="1"/>
      <c r="B4" s="1"/>
      <c r="C4" s="1"/>
      <c r="D4" s="1"/>
      <c r="F4" s="116" t="s">
        <v>11</v>
      </c>
      <c r="G4" s="116"/>
      <c r="H4" s="116"/>
    </row>
    <row r="5" spans="1:8" ht="15.75">
      <c r="A5" s="1"/>
      <c r="B5" s="1"/>
      <c r="C5" s="1"/>
      <c r="D5" s="1"/>
      <c r="F5" s="115" t="s">
        <v>12</v>
      </c>
      <c r="G5" s="115"/>
      <c r="H5" s="115"/>
    </row>
    <row r="6" spans="1:8" ht="15.75">
      <c r="A6" s="1"/>
      <c r="B6" s="1"/>
      <c r="C6" s="1"/>
      <c r="D6" s="1"/>
      <c r="F6" s="1" t="s">
        <v>280</v>
      </c>
      <c r="G6" s="1"/>
      <c r="H6" s="5"/>
    </row>
    <row r="7" spans="1:8" ht="15.75">
      <c r="A7" s="1"/>
      <c r="B7" s="1"/>
      <c r="C7" s="1"/>
      <c r="D7" s="1"/>
      <c r="E7" s="1"/>
      <c r="F7" s="1" t="s">
        <v>350</v>
      </c>
      <c r="G7" s="1"/>
      <c r="H7" s="1"/>
    </row>
    <row r="8" spans="1:8" ht="50.25" customHeight="1">
      <c r="A8" s="117" t="s">
        <v>279</v>
      </c>
      <c r="B8" s="117"/>
      <c r="C8" s="117"/>
      <c r="D8" s="117"/>
      <c r="E8" s="117"/>
      <c r="F8" s="117"/>
      <c r="G8" s="117"/>
      <c r="H8" s="117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11" t="s">
        <v>5</v>
      </c>
      <c r="B10" s="111" t="s">
        <v>8</v>
      </c>
      <c r="C10" s="111" t="s">
        <v>0</v>
      </c>
      <c r="D10" s="111" t="s">
        <v>41</v>
      </c>
      <c r="E10" s="114" t="s">
        <v>6</v>
      </c>
      <c r="F10" s="114"/>
      <c r="G10" s="114"/>
      <c r="H10" s="114"/>
    </row>
    <row r="11" spans="1:8" ht="21" customHeight="1">
      <c r="A11" s="113"/>
      <c r="B11" s="113"/>
      <c r="C11" s="113"/>
      <c r="D11" s="113"/>
      <c r="E11" s="111" t="s">
        <v>7</v>
      </c>
      <c r="F11" s="111" t="s">
        <v>13</v>
      </c>
      <c r="G11" s="111" t="s">
        <v>14</v>
      </c>
      <c r="H11" s="111" t="s">
        <v>15</v>
      </c>
    </row>
    <row r="12" spans="1:8" ht="35.25" customHeight="1">
      <c r="A12" s="112"/>
      <c r="B12" s="112"/>
      <c r="C12" s="112"/>
      <c r="D12" s="112"/>
      <c r="E12" s="112"/>
      <c r="F12" s="112"/>
      <c r="G12" s="112"/>
      <c r="H12" s="112"/>
    </row>
    <row r="13" spans="1:8" ht="37.5" customHeight="1">
      <c r="A13" s="43">
        <v>1</v>
      </c>
      <c r="B13" s="44" t="s">
        <v>75</v>
      </c>
      <c r="C13" s="3" t="s">
        <v>3</v>
      </c>
      <c r="D13" s="81">
        <f>'[1]житло'!F34</f>
        <v>65498807</v>
      </c>
      <c r="E13" s="78">
        <f>'[1]житло'!G34</f>
        <v>16748807</v>
      </c>
      <c r="F13" s="78">
        <f>'[1]житло'!H34</f>
        <v>14250000</v>
      </c>
      <c r="G13" s="78">
        <f>'[1]житло'!I34</f>
        <v>16250000</v>
      </c>
      <c r="H13" s="78">
        <f>'[1]житло'!J34</f>
        <v>18250000</v>
      </c>
    </row>
    <row r="14" spans="1:10" ht="52.5" customHeight="1">
      <c r="A14" s="43">
        <v>2</v>
      </c>
      <c r="B14" s="44" t="s">
        <v>76</v>
      </c>
      <c r="C14" s="3" t="s">
        <v>3</v>
      </c>
      <c r="D14" s="81">
        <f>'[1] дороги'!F38</f>
        <v>1099848132.055238</v>
      </c>
      <c r="E14" s="78">
        <f>'[1] дороги'!G38</f>
        <v>301140926</v>
      </c>
      <c r="F14" s="78">
        <f>'[1] дороги'!H38</f>
        <v>265536306.93</v>
      </c>
      <c r="G14" s="78">
        <f>'[1] дороги'!I38</f>
        <v>266033706.89036</v>
      </c>
      <c r="H14" s="78">
        <f>'[1] дороги'!J38</f>
        <v>267137192.234878</v>
      </c>
      <c r="J14" s="8"/>
    </row>
    <row r="15" spans="1:8" ht="25.5" customHeight="1">
      <c r="A15" s="43">
        <f>A14+1</f>
        <v>3</v>
      </c>
      <c r="B15" s="44" t="s">
        <v>57</v>
      </c>
      <c r="C15" s="3" t="s">
        <v>3</v>
      </c>
      <c r="D15" s="81">
        <f>'[1]світло'!F24</f>
        <v>134248114.5</v>
      </c>
      <c r="E15" s="78">
        <f>'[1]світло'!G24</f>
        <v>25137400</v>
      </c>
      <c r="F15" s="78">
        <f>'[1]світло'!H24</f>
        <v>36894900</v>
      </c>
      <c r="G15" s="78">
        <f>'[1]світло'!I24</f>
        <v>37800090</v>
      </c>
      <c r="H15" s="78">
        <f>'[1]світло'!J24</f>
        <v>34415724.5</v>
      </c>
    </row>
    <row r="16" spans="1:8" ht="38.25" customHeight="1">
      <c r="A16" s="43">
        <f aca="true" t="shared" si="0" ref="A16:A24">A15+1</f>
        <v>4</v>
      </c>
      <c r="B16" s="44" t="s">
        <v>77</v>
      </c>
      <c r="C16" s="3" t="s">
        <v>3</v>
      </c>
      <c r="D16" s="81">
        <f>'[1]зеленбуд'!F74</f>
        <v>94672729.0262</v>
      </c>
      <c r="E16" s="78">
        <f>'[1]зеленбуд'!G74</f>
        <v>22045400</v>
      </c>
      <c r="F16" s="78">
        <f>'[1]зеленбуд'!H74</f>
        <v>23126557</v>
      </c>
      <c r="G16" s="78">
        <f>'[1]зеленбуд'!I74</f>
        <v>24204961.964</v>
      </c>
      <c r="H16" s="78">
        <f>'[1]зеленбуд'!J74</f>
        <v>25295810.062200002</v>
      </c>
    </row>
    <row r="17" spans="1:8" ht="25.5" customHeight="1">
      <c r="A17" s="43">
        <f t="shared" si="0"/>
        <v>5</v>
      </c>
      <c r="B17" s="44" t="s">
        <v>60</v>
      </c>
      <c r="C17" s="3" t="s">
        <v>3</v>
      </c>
      <c r="D17" s="81">
        <f>'[1]саночистка'!F21</f>
        <v>11296766.524999999</v>
      </c>
      <c r="E17" s="78">
        <f>'[1]саночистка'!G21</f>
        <v>2624000</v>
      </c>
      <c r="F17" s="78">
        <f>'[1]саночистка'!H21</f>
        <v>2757375</v>
      </c>
      <c r="G17" s="78">
        <f>'[1]саночистка'!I21</f>
        <v>2890410.5</v>
      </c>
      <c r="H17" s="78">
        <f>'[1]саночистка'!J21</f>
        <v>3024981.0250000004</v>
      </c>
    </row>
    <row r="18" spans="1:8" ht="36" customHeight="1">
      <c r="A18" s="43">
        <f t="shared" si="0"/>
        <v>6</v>
      </c>
      <c r="B18" s="44" t="s">
        <v>46</v>
      </c>
      <c r="C18" s="3" t="s">
        <v>3</v>
      </c>
      <c r="D18" s="81">
        <f>'[1]тварини'!F15</f>
        <v>7475022.526</v>
      </c>
      <c r="E18" s="78">
        <f>'[1]тварини'!G15</f>
        <v>1807000</v>
      </c>
      <c r="F18" s="78">
        <f>'[1]тварини'!H15</f>
        <v>1795610</v>
      </c>
      <c r="G18" s="78">
        <f>'[1]тварини'!I15</f>
        <v>1888981.72</v>
      </c>
      <c r="H18" s="78">
        <f>'[1]тварини'!J15</f>
        <v>1983430.806</v>
      </c>
    </row>
    <row r="19" spans="1:8" ht="47.25" customHeight="1">
      <c r="A19" s="43">
        <f t="shared" si="0"/>
        <v>7</v>
      </c>
      <c r="B19" s="44" t="s">
        <v>43</v>
      </c>
      <c r="C19" s="3" t="s">
        <v>3</v>
      </c>
      <c r="D19" s="81">
        <f>'[1]спецкомбінат'!F21</f>
        <v>31896549.469</v>
      </c>
      <c r="E19" s="78">
        <f>'[1]спецкомбінат'!G21</f>
        <v>7661000</v>
      </c>
      <c r="F19" s="78">
        <f>'[1]спецкомбінат'!H21</f>
        <v>8086215</v>
      </c>
      <c r="G19" s="78">
        <f>'[1]спецкомбінат'!I21</f>
        <v>7910602.180000001</v>
      </c>
      <c r="H19" s="78">
        <f>'[1]спецкомбінат'!J21</f>
        <v>8238732.289000001</v>
      </c>
    </row>
    <row r="20" spans="1:8" ht="32.25" customHeight="1">
      <c r="A20" s="43">
        <f t="shared" si="0"/>
        <v>8</v>
      </c>
      <c r="B20" s="44" t="s">
        <v>44</v>
      </c>
      <c r="C20" s="3" t="s">
        <v>3</v>
      </c>
      <c r="D20" s="81">
        <f>'[1]поточ+утримання обєктів'!F24</f>
        <v>19674024.82605</v>
      </c>
      <c r="E20" s="78">
        <f>'[1]поточ+утримання обєктів'!G24</f>
        <v>5097979</v>
      </c>
      <c r="F20" s="78">
        <f>'[1]поточ+утримання обєктів'!H24</f>
        <v>4698654.75</v>
      </c>
      <c r="G20" s="78">
        <f>'[1]поточ+утримання обєктів'!I24</f>
        <v>4799075.2809999995</v>
      </c>
      <c r="H20" s="78">
        <f>'[1]поточ+утримання обєктів'!J24</f>
        <v>5078315.79505</v>
      </c>
    </row>
    <row r="21" spans="1:8" ht="32.25" customHeight="1">
      <c r="A21" s="43">
        <f t="shared" si="0"/>
        <v>9</v>
      </c>
      <c r="B21" s="44" t="s">
        <v>49</v>
      </c>
      <c r="C21" s="3" t="s">
        <v>3</v>
      </c>
      <c r="D21" s="81">
        <f>'[1]парковка'!F17</f>
        <v>552927.6900000001</v>
      </c>
      <c r="E21" s="78">
        <f>'[1]парковка'!G17</f>
        <v>120000</v>
      </c>
      <c r="F21" s="78">
        <f>'[1]парковка'!H17</f>
        <v>137150</v>
      </c>
      <c r="G21" s="78">
        <f>'[1]парковка'!I17</f>
        <v>144281.80000000002</v>
      </c>
      <c r="H21" s="78">
        <f>'[1]парковка'!J17</f>
        <v>151495.89</v>
      </c>
    </row>
    <row r="22" spans="1:8" ht="35.25" customHeight="1">
      <c r="A22" s="43">
        <f t="shared" si="0"/>
        <v>10</v>
      </c>
      <c r="B22" s="44" t="s">
        <v>45</v>
      </c>
      <c r="C22" s="3" t="s">
        <v>3</v>
      </c>
      <c r="D22" s="81">
        <f>'[1]капітальний ремонт'!F29</f>
        <v>231764850</v>
      </c>
      <c r="E22" s="78">
        <f>'[1]капітальний ремонт'!G29</f>
        <v>87651000</v>
      </c>
      <c r="F22" s="78">
        <f>'[1]капітальний ремонт'!H29</f>
        <v>54758430</v>
      </c>
      <c r="G22" s="78">
        <f>'[1]капітальний ремонт'!I29</f>
        <v>68624940</v>
      </c>
      <c r="H22" s="78">
        <f>'[1]капітальний ремонт'!J29</f>
        <v>20730480</v>
      </c>
    </row>
    <row r="23" spans="1:8" ht="33.75" customHeight="1">
      <c r="A23" s="43">
        <f t="shared" si="0"/>
        <v>11</v>
      </c>
      <c r="B23" s="44" t="s">
        <v>47</v>
      </c>
      <c r="C23" s="3" t="s">
        <v>3</v>
      </c>
      <c r="D23" s="81">
        <f>'[1]святкове'!F16</f>
        <v>4184732.06</v>
      </c>
      <c r="E23" s="78">
        <f>'[1]святкове'!G16</f>
        <v>2120000</v>
      </c>
      <c r="F23" s="78">
        <f>'[1]святкове'!H16</f>
        <v>654100</v>
      </c>
      <c r="G23" s="78">
        <f>'[1]святкове'!I16</f>
        <v>688113.2</v>
      </c>
      <c r="H23" s="78">
        <f>'[1]святкове'!J16</f>
        <v>722518.8600000001</v>
      </c>
    </row>
    <row r="24" spans="1:10" ht="46.5" customHeight="1">
      <c r="A24" s="43">
        <f t="shared" si="0"/>
        <v>12</v>
      </c>
      <c r="B24" s="44" t="s">
        <v>48</v>
      </c>
      <c r="C24" s="3" t="s">
        <v>3</v>
      </c>
      <c r="D24" s="81">
        <f>'[1]спецтехніка'!F50</f>
        <v>57632000</v>
      </c>
      <c r="E24" s="78">
        <f>'[1]спецтехніка'!G50</f>
        <v>57632000</v>
      </c>
      <c r="F24" s="78">
        <f>'[1]спецтехніка'!H50</f>
        <v>0</v>
      </c>
      <c r="G24" s="78">
        <f>'[1]спецтехніка'!I50</f>
        <v>0</v>
      </c>
      <c r="H24" s="78">
        <f>'[1]спецтехніка'!J50</f>
        <v>0</v>
      </c>
      <c r="J24" s="52"/>
    </row>
    <row r="25" spans="1:8" ht="24.75" customHeight="1">
      <c r="A25" s="109" t="s">
        <v>2</v>
      </c>
      <c r="B25" s="109"/>
      <c r="C25" s="46"/>
      <c r="D25" s="81">
        <f>SUM(D13:D24)</f>
        <v>1758744655.6774883</v>
      </c>
      <c r="E25" s="81">
        <f>SUM(E13:E24)</f>
        <v>529785512</v>
      </c>
      <c r="F25" s="81">
        <f>SUM(F13:F24)</f>
        <v>412695298.68</v>
      </c>
      <c r="G25" s="81">
        <f>SUM(G13:G24)</f>
        <v>431235163.53536004</v>
      </c>
      <c r="H25" s="81">
        <f>SUM(H13:H24)</f>
        <v>385028681.462128</v>
      </c>
    </row>
    <row r="26" spans="1:8" ht="20.25" customHeight="1">
      <c r="A26" s="6"/>
      <c r="B26" s="6"/>
      <c r="C26" s="6"/>
      <c r="D26" s="9"/>
      <c r="E26" s="9"/>
      <c r="F26" s="9"/>
      <c r="G26" s="9"/>
      <c r="H26" s="9"/>
    </row>
    <row r="27" spans="1:10" ht="21.75" customHeight="1">
      <c r="A27" s="110"/>
      <c r="B27" s="110"/>
      <c r="C27" s="14"/>
      <c r="D27" s="69"/>
      <c r="E27" s="12"/>
      <c r="F27" s="105"/>
      <c r="G27" s="106"/>
      <c r="H27" s="106"/>
      <c r="I27" s="7"/>
      <c r="J27" s="7"/>
    </row>
    <row r="28" spans="1:9" ht="22.5" customHeight="1">
      <c r="A28" s="107"/>
      <c r="B28" s="107"/>
      <c r="C28" s="14"/>
      <c r="D28" s="12"/>
      <c r="E28" s="29"/>
      <c r="F28" s="29"/>
      <c r="G28" s="108"/>
      <c r="H28" s="108"/>
      <c r="I28" s="13"/>
    </row>
    <row r="29" spans="1:6" ht="15.75">
      <c r="A29" s="19"/>
      <c r="B29" s="19"/>
      <c r="C29" s="19"/>
      <c r="D29" s="40"/>
      <c r="E29" s="40"/>
      <c r="F29" s="40"/>
    </row>
    <row r="30" spans="1:3" ht="12.75">
      <c r="A30" s="41"/>
      <c r="B30" s="42"/>
      <c r="C30" s="42"/>
    </row>
    <row r="31" spans="1:8" ht="12.75">
      <c r="A31" s="41"/>
      <c r="B31" s="41"/>
      <c r="C31" s="41"/>
      <c r="D31" s="8"/>
      <c r="E31" s="8"/>
      <c r="F31" s="8"/>
      <c r="G31" s="8"/>
      <c r="H31" s="8"/>
    </row>
    <row r="32" spans="1:8" ht="12.75">
      <c r="A32" s="41"/>
      <c r="B32" s="41"/>
      <c r="C32" s="41"/>
      <c r="D32" s="8"/>
      <c r="E32" s="8"/>
      <c r="F32" s="8"/>
      <c r="G32" s="8"/>
      <c r="H32" s="8"/>
    </row>
    <row r="33" spans="1:3" ht="12.75">
      <c r="A33" s="41"/>
      <c r="B33" s="41"/>
      <c r="C33" s="41"/>
    </row>
    <row r="34" spans="1:3" ht="12.75">
      <c r="A34" s="41"/>
      <c r="B34" s="41"/>
      <c r="C34" s="41"/>
    </row>
    <row r="35" spans="1:3" ht="12.75">
      <c r="A35" s="41"/>
      <c r="B35" s="41"/>
      <c r="C35" s="41"/>
    </row>
    <row r="36" spans="1:8" ht="12.75">
      <c r="A36" s="41"/>
      <c r="B36" s="41"/>
      <c r="C36" s="41"/>
      <c r="D36" s="40"/>
      <c r="E36" s="40"/>
      <c r="F36" s="40"/>
      <c r="G36" s="40"/>
      <c r="H36" s="40"/>
    </row>
    <row r="37" spans="1:6" ht="12.75">
      <c r="A37" s="41"/>
      <c r="B37" s="41"/>
      <c r="C37" s="41"/>
      <c r="D37" s="40"/>
      <c r="E37" s="40"/>
      <c r="F37" s="40"/>
    </row>
    <row r="38" spans="1:3" ht="12.75">
      <c r="A38" s="41"/>
      <c r="B38" s="41"/>
      <c r="C38" s="41"/>
    </row>
    <row r="39" spans="1:3" ht="12.75">
      <c r="A39" s="41"/>
      <c r="B39" s="41"/>
      <c r="C39" s="41"/>
    </row>
    <row r="40" spans="1:3" ht="12.75">
      <c r="A40" s="41"/>
      <c r="B40" s="41"/>
      <c r="C40" s="41"/>
    </row>
    <row r="41" spans="1:3" ht="12.75">
      <c r="A41" s="41"/>
      <c r="B41" s="41"/>
      <c r="C41" s="41"/>
    </row>
    <row r="42" spans="1:3" ht="12.75">
      <c r="A42" s="41"/>
      <c r="B42" s="41"/>
      <c r="C42" s="41"/>
    </row>
    <row r="43" spans="1:3" ht="12.75">
      <c r="A43" s="41"/>
      <c r="B43" s="41"/>
      <c r="C43" s="41"/>
    </row>
    <row r="44" spans="1:3" ht="12.75">
      <c r="A44" s="41"/>
      <c r="B44" s="41"/>
      <c r="C44" s="41"/>
    </row>
    <row r="45" spans="1:3" ht="12.75">
      <c r="A45" s="41"/>
      <c r="B45" s="41"/>
      <c r="C45" s="41"/>
    </row>
    <row r="46" spans="1:3" ht="12.75">
      <c r="A46" s="41"/>
      <c r="B46" s="41"/>
      <c r="C46" s="41"/>
    </row>
    <row r="47" spans="1:3" ht="12.75">
      <c r="A47" s="41"/>
      <c r="B47" s="41"/>
      <c r="C47" s="41"/>
    </row>
    <row r="48" spans="1:3" ht="12.75">
      <c r="A48" s="41"/>
      <c r="B48" s="41"/>
      <c r="C48" s="41"/>
    </row>
    <row r="49" spans="1:3" ht="12.75">
      <c r="A49" s="41"/>
      <c r="B49" s="41"/>
      <c r="C49" s="41"/>
    </row>
    <row r="50" spans="1:3" ht="12.75">
      <c r="A50" s="41"/>
      <c r="B50" s="41"/>
      <c r="C50" s="41"/>
    </row>
    <row r="51" spans="1:3" ht="12.75">
      <c r="A51" s="41"/>
      <c r="B51" s="41"/>
      <c r="C51" s="41"/>
    </row>
    <row r="52" spans="1:3" ht="12.75">
      <c r="A52" s="41"/>
      <c r="B52" s="41"/>
      <c r="C52" s="41"/>
    </row>
    <row r="53" spans="1:3" ht="12.75">
      <c r="A53" s="41"/>
      <c r="B53" s="41"/>
      <c r="C53" s="41"/>
    </row>
    <row r="54" spans="1:3" ht="12.75">
      <c r="A54" s="41"/>
      <c r="B54" s="41"/>
      <c r="C54" s="41"/>
    </row>
    <row r="55" spans="1:3" ht="12.75">
      <c r="A55" s="41"/>
      <c r="B55" s="41"/>
      <c r="C55" s="41"/>
    </row>
    <row r="56" spans="1:3" ht="12.75">
      <c r="A56" s="41"/>
      <c r="B56" s="41"/>
      <c r="C56" s="41"/>
    </row>
    <row r="57" spans="1:3" ht="12.75">
      <c r="A57" s="41"/>
      <c r="B57" s="41"/>
      <c r="C57" s="41"/>
    </row>
    <row r="58" spans="1:3" ht="12.75">
      <c r="A58" s="41"/>
      <c r="B58" s="41"/>
      <c r="C58" s="41"/>
    </row>
    <row r="59" spans="1:3" ht="12.75">
      <c r="A59" s="41"/>
      <c r="B59" s="41"/>
      <c r="C59" s="41"/>
    </row>
    <row r="60" spans="1:3" ht="12.75">
      <c r="A60" s="41"/>
      <c r="B60" s="41"/>
      <c r="C60" s="41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ht="12.75">
      <c r="A69" s="41"/>
    </row>
  </sheetData>
  <sheetProtection/>
  <mergeCells count="20">
    <mergeCell ref="D10:D12"/>
    <mergeCell ref="E10:H10"/>
    <mergeCell ref="G11:G12"/>
    <mergeCell ref="H11:H12"/>
    <mergeCell ref="F1:H1"/>
    <mergeCell ref="F2:H2"/>
    <mergeCell ref="F3:H3"/>
    <mergeCell ref="F4:H4"/>
    <mergeCell ref="F5:H5"/>
    <mergeCell ref="A8:H8"/>
    <mergeCell ref="F27:H27"/>
    <mergeCell ref="A28:B28"/>
    <mergeCell ref="G28:H28"/>
    <mergeCell ref="A25:B25"/>
    <mergeCell ref="A27:B27"/>
    <mergeCell ref="F11:F12"/>
    <mergeCell ref="A10:A12"/>
    <mergeCell ref="B10:B12"/>
    <mergeCell ref="E11:E12"/>
    <mergeCell ref="C10:C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4">
      <selection activeCell="K35" sqref="K35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7" width="11.140625" style="0" customWidth="1"/>
    <col min="8" max="9" width="11.57421875" style="0" customWidth="1"/>
    <col min="10" max="10" width="11.8515625" style="0" customWidth="1"/>
    <col min="11" max="11" width="49.7109375" style="0" customWidth="1"/>
    <col min="12" max="12" width="15.00390625" style="0" customWidth="1"/>
  </cols>
  <sheetData>
    <row r="1" spans="1:12" ht="15.75">
      <c r="A1" s="1"/>
      <c r="B1" s="1"/>
      <c r="C1" s="1"/>
      <c r="D1" s="1"/>
      <c r="E1" s="1"/>
      <c r="F1" s="1"/>
      <c r="H1" s="5" t="s">
        <v>352</v>
      </c>
      <c r="I1" s="5"/>
      <c r="K1" s="5" t="s">
        <v>353</v>
      </c>
      <c r="L1" s="2"/>
    </row>
    <row r="2" spans="1:12" ht="15.75">
      <c r="A2" s="1"/>
      <c r="B2" s="1"/>
      <c r="C2" s="1"/>
      <c r="D2" s="1"/>
      <c r="E2" s="1"/>
      <c r="F2" s="1"/>
      <c r="H2" s="25"/>
      <c r="I2" s="25"/>
      <c r="K2" s="25" t="s">
        <v>351</v>
      </c>
      <c r="L2" s="2"/>
    </row>
    <row r="3" spans="1:12" ht="15.75">
      <c r="A3" s="1"/>
      <c r="B3" s="1"/>
      <c r="C3" s="1"/>
      <c r="D3" s="1"/>
      <c r="E3" s="1"/>
      <c r="F3" s="1"/>
      <c r="H3" s="25"/>
      <c r="I3" s="25"/>
      <c r="K3" s="25" t="s">
        <v>10</v>
      </c>
      <c r="L3" s="2"/>
    </row>
    <row r="4" spans="1:12" ht="15.75">
      <c r="A4" s="1"/>
      <c r="B4" s="1"/>
      <c r="C4" s="1"/>
      <c r="D4" s="1"/>
      <c r="E4" s="1"/>
      <c r="F4" s="1"/>
      <c r="H4" s="25"/>
      <c r="I4" s="25"/>
      <c r="K4" s="25" t="s">
        <v>11</v>
      </c>
      <c r="L4" s="5"/>
    </row>
    <row r="5" spans="1:12" ht="15.75">
      <c r="A5" s="1"/>
      <c r="B5" s="1"/>
      <c r="C5" s="1"/>
      <c r="D5" s="1"/>
      <c r="E5" s="1"/>
      <c r="F5" s="1"/>
      <c r="H5" s="25"/>
      <c r="I5" s="25"/>
      <c r="K5" s="25" t="s">
        <v>12</v>
      </c>
      <c r="L5" s="5"/>
    </row>
    <row r="6" spans="1:12" ht="15.75">
      <c r="A6" s="1"/>
      <c r="B6" s="1"/>
      <c r="C6" s="1"/>
      <c r="D6" s="1"/>
      <c r="E6" s="1"/>
      <c r="F6" s="1"/>
      <c r="H6" s="25"/>
      <c r="I6" s="25"/>
      <c r="K6" s="1" t="s">
        <v>280</v>
      </c>
      <c r="L6" s="1"/>
    </row>
    <row r="7" spans="1:12" ht="15.75">
      <c r="A7" s="1"/>
      <c r="B7" s="1"/>
      <c r="C7" s="1"/>
      <c r="D7" s="1"/>
      <c r="E7" s="1"/>
      <c r="F7" s="1"/>
      <c r="H7" s="25"/>
      <c r="I7" s="25"/>
      <c r="K7" s="1" t="s">
        <v>350</v>
      </c>
      <c r="L7" s="1"/>
    </row>
    <row r="8" spans="1:12" ht="40.5" customHeight="1">
      <c r="A8" s="118" t="s">
        <v>354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</row>
    <row r="9" spans="1:12" ht="2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8.75" customHeight="1">
      <c r="A10" s="114" t="s">
        <v>5</v>
      </c>
      <c r="B10" s="114" t="s">
        <v>4</v>
      </c>
      <c r="C10" s="114" t="s">
        <v>0</v>
      </c>
      <c r="D10" s="111" t="s">
        <v>20</v>
      </c>
      <c r="E10" s="111" t="s">
        <v>25</v>
      </c>
      <c r="F10" s="114" t="s">
        <v>41</v>
      </c>
      <c r="G10" s="114" t="s">
        <v>6</v>
      </c>
      <c r="H10" s="114"/>
      <c r="I10" s="114"/>
      <c r="J10" s="114"/>
      <c r="K10" s="114" t="s">
        <v>1</v>
      </c>
      <c r="L10" s="111" t="s">
        <v>61</v>
      </c>
    </row>
    <row r="11" spans="1:12" ht="17.25" customHeight="1">
      <c r="A11" s="114"/>
      <c r="B11" s="114"/>
      <c r="C11" s="114"/>
      <c r="D11" s="113"/>
      <c r="E11" s="113"/>
      <c r="F11" s="114"/>
      <c r="G11" s="114" t="s">
        <v>7</v>
      </c>
      <c r="H11" s="114" t="s">
        <v>13</v>
      </c>
      <c r="I11" s="114" t="s">
        <v>14</v>
      </c>
      <c r="J11" s="114" t="s">
        <v>15</v>
      </c>
      <c r="K11" s="114"/>
      <c r="L11" s="121"/>
    </row>
    <row r="12" spans="1:12" ht="12.75">
      <c r="A12" s="114"/>
      <c r="B12" s="114"/>
      <c r="C12" s="114"/>
      <c r="D12" s="112"/>
      <c r="E12" s="112"/>
      <c r="F12" s="114"/>
      <c r="G12" s="114"/>
      <c r="H12" s="114"/>
      <c r="I12" s="114"/>
      <c r="J12" s="114"/>
      <c r="K12" s="114"/>
      <c r="L12" s="122"/>
    </row>
    <row r="13" spans="1:12" ht="45" customHeight="1">
      <c r="A13" s="35">
        <v>1</v>
      </c>
      <c r="B13" s="18" t="s">
        <v>355</v>
      </c>
      <c r="C13" s="35" t="s">
        <v>3</v>
      </c>
      <c r="D13" s="35">
        <v>240900</v>
      </c>
      <c r="E13" s="35">
        <v>3210</v>
      </c>
      <c r="F13" s="81">
        <f>G13+H13+I13+J13</f>
        <v>1000000</v>
      </c>
      <c r="G13" s="78">
        <f>G14+G15+G16+G17</f>
        <v>250000</v>
      </c>
      <c r="H13" s="78">
        <f>H14+H15+H16+H17</f>
        <v>250000</v>
      </c>
      <c r="I13" s="78">
        <f>I14+I15+I16+I17</f>
        <v>250000</v>
      </c>
      <c r="J13" s="78">
        <f>J14+J15+J16+J17</f>
        <v>250000</v>
      </c>
      <c r="K13" s="96" t="s">
        <v>356</v>
      </c>
      <c r="L13" s="27" t="s">
        <v>357</v>
      </c>
    </row>
    <row r="14" spans="1:12" s="49" customFormat="1" ht="30.75" customHeight="1">
      <c r="A14" s="97" t="s">
        <v>358</v>
      </c>
      <c r="B14" s="18" t="s">
        <v>32</v>
      </c>
      <c r="C14" s="35" t="s">
        <v>3</v>
      </c>
      <c r="D14" s="35">
        <v>240900</v>
      </c>
      <c r="E14" s="35">
        <v>3210</v>
      </c>
      <c r="F14" s="81">
        <f>G14+H14+I14+J14</f>
        <v>250000</v>
      </c>
      <c r="G14" s="78">
        <v>62500</v>
      </c>
      <c r="H14" s="78">
        <v>62500</v>
      </c>
      <c r="I14" s="78">
        <v>62500</v>
      </c>
      <c r="J14" s="78">
        <v>62500</v>
      </c>
      <c r="K14" s="96" t="s">
        <v>36</v>
      </c>
      <c r="L14" s="50"/>
    </row>
    <row r="15" spans="1:12" s="49" customFormat="1" ht="30.75" customHeight="1">
      <c r="A15" s="35" t="s">
        <v>359</v>
      </c>
      <c r="B15" s="18" t="s">
        <v>33</v>
      </c>
      <c r="C15" s="35" t="s">
        <v>3</v>
      </c>
      <c r="D15" s="35">
        <v>240900</v>
      </c>
      <c r="E15" s="35">
        <v>3210</v>
      </c>
      <c r="F15" s="81">
        <f aca="true" t="shared" si="0" ref="F15:F27">G15+H15+I15+J15</f>
        <v>250000</v>
      </c>
      <c r="G15" s="78">
        <v>62500</v>
      </c>
      <c r="H15" s="78">
        <v>62500</v>
      </c>
      <c r="I15" s="78">
        <v>62500</v>
      </c>
      <c r="J15" s="78">
        <v>62500</v>
      </c>
      <c r="K15" s="96" t="s">
        <v>37</v>
      </c>
      <c r="L15" s="50"/>
    </row>
    <row r="16" spans="1:12" s="49" customFormat="1" ht="30.75" customHeight="1">
      <c r="A16" s="35" t="s">
        <v>360</v>
      </c>
      <c r="B16" s="18" t="s">
        <v>34</v>
      </c>
      <c r="C16" s="35" t="s">
        <v>3</v>
      </c>
      <c r="D16" s="35">
        <v>240900</v>
      </c>
      <c r="E16" s="35">
        <v>3210</v>
      </c>
      <c r="F16" s="81">
        <f t="shared" si="0"/>
        <v>250000</v>
      </c>
      <c r="G16" s="78">
        <v>62500</v>
      </c>
      <c r="H16" s="78">
        <v>62500</v>
      </c>
      <c r="I16" s="78">
        <v>62500</v>
      </c>
      <c r="J16" s="78">
        <v>62500</v>
      </c>
      <c r="K16" s="96" t="s">
        <v>38</v>
      </c>
      <c r="L16" s="50"/>
    </row>
    <row r="17" spans="1:12" s="49" customFormat="1" ht="30.75" customHeight="1">
      <c r="A17" s="35" t="s">
        <v>361</v>
      </c>
      <c r="B17" s="18" t="s">
        <v>35</v>
      </c>
      <c r="C17" s="35" t="s">
        <v>3</v>
      </c>
      <c r="D17" s="35">
        <v>240900</v>
      </c>
      <c r="E17" s="35">
        <v>3210</v>
      </c>
      <c r="F17" s="81">
        <f t="shared" si="0"/>
        <v>250000</v>
      </c>
      <c r="G17" s="78">
        <v>62500</v>
      </c>
      <c r="H17" s="78">
        <v>62500</v>
      </c>
      <c r="I17" s="78">
        <v>62500</v>
      </c>
      <c r="J17" s="78">
        <v>62500</v>
      </c>
      <c r="K17" s="96" t="s">
        <v>39</v>
      </c>
      <c r="L17" s="50"/>
    </row>
    <row r="18" spans="1:12" s="49" customFormat="1" ht="48" customHeight="1">
      <c r="A18" s="35">
        <v>2</v>
      </c>
      <c r="B18" s="18" t="s">
        <v>362</v>
      </c>
      <c r="C18" s="35" t="s">
        <v>3</v>
      </c>
      <c r="D18" s="35">
        <v>240900</v>
      </c>
      <c r="E18" s="35">
        <v>3210</v>
      </c>
      <c r="F18" s="81">
        <f t="shared" si="0"/>
        <v>500000</v>
      </c>
      <c r="G18" s="80">
        <f>G19+G20+G21+G22</f>
        <v>500000</v>
      </c>
      <c r="H18" s="80">
        <f>H19+H20+H21+H22</f>
        <v>0</v>
      </c>
      <c r="I18" s="80">
        <f>I19+I20+I21+I22</f>
        <v>0</v>
      </c>
      <c r="J18" s="80">
        <f>J19+J20+J21+J22</f>
        <v>0</v>
      </c>
      <c r="K18" s="96" t="s">
        <v>356</v>
      </c>
      <c r="L18" s="27" t="s">
        <v>357</v>
      </c>
    </row>
    <row r="19" spans="1:12" s="49" customFormat="1" ht="30.75" customHeight="1">
      <c r="A19" s="97" t="s">
        <v>363</v>
      </c>
      <c r="B19" s="18" t="s">
        <v>32</v>
      </c>
      <c r="C19" s="35" t="s">
        <v>3</v>
      </c>
      <c r="D19" s="35">
        <v>240900</v>
      </c>
      <c r="E19" s="35">
        <v>3210</v>
      </c>
      <c r="F19" s="98">
        <f t="shared" si="0"/>
        <v>125000</v>
      </c>
      <c r="G19" s="80">
        <v>125000</v>
      </c>
      <c r="H19" s="80"/>
      <c r="I19" s="80"/>
      <c r="J19" s="80"/>
      <c r="K19" s="96" t="s">
        <v>36</v>
      </c>
      <c r="L19" s="50"/>
    </row>
    <row r="20" spans="1:12" s="49" customFormat="1" ht="30.75" customHeight="1">
      <c r="A20" s="35" t="s">
        <v>364</v>
      </c>
      <c r="B20" s="18" t="s">
        <v>33</v>
      </c>
      <c r="C20" s="35" t="s">
        <v>3</v>
      </c>
      <c r="D20" s="35">
        <v>240900</v>
      </c>
      <c r="E20" s="35">
        <v>3210</v>
      </c>
      <c r="F20" s="98">
        <f t="shared" si="0"/>
        <v>125000</v>
      </c>
      <c r="G20" s="80">
        <v>125000</v>
      </c>
      <c r="H20" s="80"/>
      <c r="I20" s="80"/>
      <c r="J20" s="80"/>
      <c r="K20" s="96" t="s">
        <v>37</v>
      </c>
      <c r="L20" s="50"/>
    </row>
    <row r="21" spans="1:12" s="49" customFormat="1" ht="30.75" customHeight="1">
      <c r="A21" s="35" t="s">
        <v>365</v>
      </c>
      <c r="B21" s="18" t="s">
        <v>34</v>
      </c>
      <c r="C21" s="35" t="s">
        <v>3</v>
      </c>
      <c r="D21" s="35">
        <v>240900</v>
      </c>
      <c r="E21" s="35">
        <v>3210</v>
      </c>
      <c r="F21" s="98">
        <f t="shared" si="0"/>
        <v>125000</v>
      </c>
      <c r="G21" s="80">
        <v>125000</v>
      </c>
      <c r="H21" s="80"/>
      <c r="I21" s="80"/>
      <c r="J21" s="80"/>
      <c r="K21" s="96" t="s">
        <v>38</v>
      </c>
      <c r="L21" s="50"/>
    </row>
    <row r="22" spans="1:12" s="49" customFormat="1" ht="30.75" customHeight="1">
      <c r="A22" s="35" t="s">
        <v>366</v>
      </c>
      <c r="B22" s="18" t="s">
        <v>35</v>
      </c>
      <c r="C22" s="35" t="s">
        <v>3</v>
      </c>
      <c r="D22" s="35">
        <v>240900</v>
      </c>
      <c r="E22" s="35">
        <v>3210</v>
      </c>
      <c r="F22" s="98">
        <f t="shared" si="0"/>
        <v>125000</v>
      </c>
      <c r="G22" s="80">
        <v>125000</v>
      </c>
      <c r="H22" s="80"/>
      <c r="I22" s="80"/>
      <c r="J22" s="80"/>
      <c r="K22" s="96" t="s">
        <v>39</v>
      </c>
      <c r="L22" s="50"/>
    </row>
    <row r="23" spans="1:12" s="49" customFormat="1" ht="50.25" customHeight="1">
      <c r="A23" s="35">
        <v>3</v>
      </c>
      <c r="B23" s="18" t="s">
        <v>367</v>
      </c>
      <c r="C23" s="35" t="s">
        <v>3</v>
      </c>
      <c r="D23" s="35">
        <v>240900</v>
      </c>
      <c r="E23" s="35">
        <v>3210</v>
      </c>
      <c r="F23" s="81">
        <f>G23+H23+I23+J23</f>
        <v>63598807</v>
      </c>
      <c r="G23" s="80">
        <f>G24+G25+G26+G27+G28</f>
        <v>15598807</v>
      </c>
      <c r="H23" s="80">
        <f>H24+H25+H26+H27+H28</f>
        <v>14000000</v>
      </c>
      <c r="I23" s="80">
        <f>I24+I25+I26+I27+I28</f>
        <v>16000000</v>
      </c>
      <c r="J23" s="80">
        <f>J24+J25+J26+J27+J28</f>
        <v>18000000</v>
      </c>
      <c r="K23" s="96" t="s">
        <v>356</v>
      </c>
      <c r="L23" s="50" t="s">
        <v>368</v>
      </c>
    </row>
    <row r="24" spans="1:12" s="49" customFormat="1" ht="33" customHeight="1">
      <c r="A24" s="45" t="s">
        <v>369</v>
      </c>
      <c r="B24" s="10" t="s">
        <v>32</v>
      </c>
      <c r="C24" s="3" t="s">
        <v>3</v>
      </c>
      <c r="D24" s="3">
        <v>240900</v>
      </c>
      <c r="E24" s="3">
        <v>3210</v>
      </c>
      <c r="F24" s="82">
        <f>G24+H24+I24+J24</f>
        <v>19919775</v>
      </c>
      <c r="G24" s="85">
        <f>3999775</f>
        <v>3999775</v>
      </c>
      <c r="H24" s="85">
        <v>4670000</v>
      </c>
      <c r="I24" s="85">
        <v>5330000</v>
      </c>
      <c r="J24" s="85">
        <v>5920000</v>
      </c>
      <c r="K24" s="21" t="s">
        <v>36</v>
      </c>
      <c r="L24" s="50"/>
    </row>
    <row r="25" spans="1:12" ht="33" customHeight="1">
      <c r="A25" s="3" t="s">
        <v>370</v>
      </c>
      <c r="B25" s="10" t="s">
        <v>33</v>
      </c>
      <c r="C25" s="3" t="s">
        <v>3</v>
      </c>
      <c r="D25" s="3">
        <v>240900</v>
      </c>
      <c r="E25" s="3">
        <v>3210</v>
      </c>
      <c r="F25" s="82">
        <f t="shared" si="0"/>
        <v>12149995</v>
      </c>
      <c r="G25" s="85">
        <f>2449995</f>
        <v>2449995</v>
      </c>
      <c r="H25" s="85">
        <v>2860000</v>
      </c>
      <c r="I25" s="85">
        <v>3270000</v>
      </c>
      <c r="J25" s="85">
        <v>3570000</v>
      </c>
      <c r="K25" s="21" t="s">
        <v>37</v>
      </c>
      <c r="L25" s="27"/>
    </row>
    <row r="26" spans="1:12" ht="33" customHeight="1">
      <c r="A26" s="3" t="s">
        <v>371</v>
      </c>
      <c r="B26" s="10" t="s">
        <v>34</v>
      </c>
      <c r="C26" s="3" t="s">
        <v>3</v>
      </c>
      <c r="D26" s="3">
        <v>240900</v>
      </c>
      <c r="E26" s="3">
        <v>3210</v>
      </c>
      <c r="F26" s="82">
        <f t="shared" si="0"/>
        <v>17460145</v>
      </c>
      <c r="G26" s="85">
        <v>3510145</v>
      </c>
      <c r="H26" s="85">
        <v>4090000</v>
      </c>
      <c r="I26" s="85">
        <v>4680000</v>
      </c>
      <c r="J26" s="85">
        <v>5180000</v>
      </c>
      <c r="K26" s="21" t="s">
        <v>38</v>
      </c>
      <c r="L26" s="27"/>
    </row>
    <row r="27" spans="1:12" ht="33" customHeight="1">
      <c r="A27" s="3" t="s">
        <v>372</v>
      </c>
      <c r="B27" s="10" t="s">
        <v>35</v>
      </c>
      <c r="C27" s="3" t="s">
        <v>3</v>
      </c>
      <c r="D27" s="3">
        <v>240900</v>
      </c>
      <c r="E27" s="3">
        <v>3210</v>
      </c>
      <c r="F27" s="82">
        <f t="shared" si="0"/>
        <v>10470085</v>
      </c>
      <c r="G27" s="85">
        <v>2040085</v>
      </c>
      <c r="H27" s="85">
        <v>2380000</v>
      </c>
      <c r="I27" s="85">
        <v>2720000</v>
      </c>
      <c r="J27" s="85">
        <v>3330000</v>
      </c>
      <c r="K27" s="94" t="s">
        <v>39</v>
      </c>
      <c r="L27" s="27"/>
    </row>
    <row r="28" spans="1:12" ht="33" customHeight="1">
      <c r="A28" s="3" t="s">
        <v>373</v>
      </c>
      <c r="B28" s="53" t="s">
        <v>341</v>
      </c>
      <c r="C28" s="51" t="s">
        <v>3</v>
      </c>
      <c r="D28" s="51"/>
      <c r="E28" s="51"/>
      <c r="F28" s="81">
        <f aca="true" t="shared" si="1" ref="F28:F33">G28+H28+I28+J28</f>
        <v>3598807</v>
      </c>
      <c r="G28" s="78">
        <v>3598807</v>
      </c>
      <c r="H28" s="78"/>
      <c r="I28" s="78"/>
      <c r="J28" s="78"/>
      <c r="K28" s="94" t="s">
        <v>342</v>
      </c>
      <c r="L28" s="55"/>
    </row>
    <row r="29" spans="1:12" ht="33" customHeight="1">
      <c r="A29" s="51" t="s">
        <v>178</v>
      </c>
      <c r="B29" s="53" t="s">
        <v>374</v>
      </c>
      <c r="C29" s="51"/>
      <c r="D29" s="51"/>
      <c r="E29" s="51"/>
      <c r="F29" s="81">
        <f t="shared" si="1"/>
        <v>400000</v>
      </c>
      <c r="G29" s="78">
        <f>G30+G31+G32+G33</f>
        <v>400000</v>
      </c>
      <c r="H29" s="78">
        <f>H30+H31+H32+H33</f>
        <v>0</v>
      </c>
      <c r="I29" s="78">
        <f>I30+I31+I32+I33</f>
        <v>0</v>
      </c>
      <c r="J29" s="78">
        <f>J30+J31+J32+J33</f>
        <v>0</v>
      </c>
      <c r="K29" s="54" t="s">
        <v>356</v>
      </c>
      <c r="L29" s="55"/>
    </row>
    <row r="30" spans="1:12" ht="33" customHeight="1">
      <c r="A30" s="103" t="s">
        <v>375</v>
      </c>
      <c r="B30" s="53" t="s">
        <v>32</v>
      </c>
      <c r="C30" s="51" t="s">
        <v>3</v>
      </c>
      <c r="D30" s="51"/>
      <c r="E30" s="51"/>
      <c r="F30" s="81">
        <f t="shared" si="1"/>
        <v>100000</v>
      </c>
      <c r="G30" s="78">
        <v>100000</v>
      </c>
      <c r="H30" s="78"/>
      <c r="I30" s="78"/>
      <c r="J30" s="78"/>
      <c r="K30" s="54" t="s">
        <v>36</v>
      </c>
      <c r="L30" s="55"/>
    </row>
    <row r="31" spans="1:12" ht="33" customHeight="1">
      <c r="A31" s="51" t="s">
        <v>376</v>
      </c>
      <c r="B31" s="53" t="s">
        <v>33</v>
      </c>
      <c r="C31" s="51" t="s">
        <v>3</v>
      </c>
      <c r="D31" s="51"/>
      <c r="E31" s="51"/>
      <c r="F31" s="81">
        <f t="shared" si="1"/>
        <v>100000</v>
      </c>
      <c r="G31" s="78">
        <v>100000</v>
      </c>
      <c r="H31" s="78"/>
      <c r="I31" s="78"/>
      <c r="J31" s="78"/>
      <c r="K31" s="54" t="s">
        <v>37</v>
      </c>
      <c r="L31" s="55"/>
    </row>
    <row r="32" spans="1:12" ht="33" customHeight="1">
      <c r="A32" s="51" t="s">
        <v>377</v>
      </c>
      <c r="B32" s="53" t="s">
        <v>34</v>
      </c>
      <c r="C32" s="51" t="s">
        <v>3</v>
      </c>
      <c r="D32" s="51"/>
      <c r="E32" s="51"/>
      <c r="F32" s="81">
        <f t="shared" si="1"/>
        <v>100000</v>
      </c>
      <c r="G32" s="78">
        <v>100000</v>
      </c>
      <c r="H32" s="78"/>
      <c r="I32" s="78"/>
      <c r="J32" s="78"/>
      <c r="K32" s="54" t="s">
        <v>38</v>
      </c>
      <c r="L32" s="55"/>
    </row>
    <row r="33" spans="1:12" ht="33" customHeight="1">
      <c r="A33" s="51" t="s">
        <v>378</v>
      </c>
      <c r="B33" s="53" t="s">
        <v>35</v>
      </c>
      <c r="C33" s="51" t="s">
        <v>3</v>
      </c>
      <c r="D33" s="51"/>
      <c r="E33" s="51"/>
      <c r="F33" s="81">
        <f t="shared" si="1"/>
        <v>100000</v>
      </c>
      <c r="G33" s="78">
        <v>100000</v>
      </c>
      <c r="H33" s="78"/>
      <c r="I33" s="78"/>
      <c r="J33" s="78"/>
      <c r="K33" s="54" t="s">
        <v>39</v>
      </c>
      <c r="L33" s="55"/>
    </row>
    <row r="34" spans="1:12" ht="19.5" customHeight="1">
      <c r="A34" s="51"/>
      <c r="B34" s="76" t="s">
        <v>2</v>
      </c>
      <c r="C34" s="95"/>
      <c r="D34" s="95"/>
      <c r="E34" s="95"/>
      <c r="F34" s="81">
        <f>F13+F18+F23+F29</f>
        <v>65498807</v>
      </c>
      <c r="G34" s="81">
        <f>G13+G18+G23+G29</f>
        <v>16748807</v>
      </c>
      <c r="H34" s="81">
        <f>H13+H18+H23+H29</f>
        <v>14250000</v>
      </c>
      <c r="I34" s="81">
        <f>I13+I18+I23+I29</f>
        <v>16250000</v>
      </c>
      <c r="J34" s="81">
        <f>J13+J18+J23+J29</f>
        <v>18250000</v>
      </c>
      <c r="K34" s="104"/>
      <c r="L34" s="55"/>
    </row>
    <row r="35" spans="1:12" ht="34.5" customHeight="1">
      <c r="A35" s="6"/>
      <c r="B35" s="93"/>
      <c r="C35" s="15"/>
      <c r="D35" s="15"/>
      <c r="E35" s="15"/>
      <c r="H35" s="120"/>
      <c r="I35" s="120"/>
      <c r="J35" s="120"/>
      <c r="K35" s="99"/>
      <c r="L35" s="1"/>
    </row>
    <row r="36" spans="1:13" ht="31.5" customHeight="1">
      <c r="A36" s="6"/>
      <c r="B36" s="110"/>
      <c r="C36" s="110"/>
      <c r="D36" s="16"/>
      <c r="E36" s="16"/>
      <c r="F36" s="16"/>
      <c r="G36" s="16"/>
      <c r="H36" s="12"/>
      <c r="I36" s="12"/>
      <c r="J36" s="30"/>
      <c r="K36" s="105"/>
      <c r="L36" s="106"/>
      <c r="M36" s="106"/>
    </row>
    <row r="37" spans="1:12" ht="3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00"/>
      <c r="L37" s="1"/>
    </row>
    <row r="38" spans="1:12" ht="15.75" hidden="1">
      <c r="A38" s="11"/>
      <c r="B38" s="101"/>
      <c r="C38" s="101"/>
      <c r="D38" s="101"/>
      <c r="E38" s="101"/>
      <c r="F38" s="11"/>
      <c r="G38" s="11"/>
      <c r="H38" s="11"/>
      <c r="I38" s="11"/>
      <c r="J38" s="11"/>
      <c r="K38" s="1"/>
      <c r="L38" s="1"/>
    </row>
    <row r="39" spans="1:12" ht="15.75">
      <c r="A39" s="11"/>
      <c r="C39" s="101"/>
      <c r="D39" s="101"/>
      <c r="E39" s="101"/>
      <c r="F39" s="11"/>
      <c r="G39" s="11"/>
      <c r="H39" s="11"/>
      <c r="I39" s="11"/>
      <c r="J39" s="11"/>
      <c r="K39" s="1"/>
      <c r="L39" s="1"/>
    </row>
    <row r="40" spans="1:12" ht="15.75">
      <c r="A40" s="11"/>
      <c r="B40" s="101"/>
      <c r="C40" s="102"/>
      <c r="D40" s="102"/>
      <c r="E40" s="102"/>
      <c r="F40" s="11"/>
      <c r="G40" s="11"/>
      <c r="H40" s="11"/>
      <c r="I40" s="11"/>
      <c r="J40" s="11"/>
      <c r="K40" s="1"/>
      <c r="L40" s="1"/>
    </row>
    <row r="41" spans="1:12" ht="15.75">
      <c r="A41" s="11"/>
      <c r="B41" s="102"/>
      <c r="C41" s="11"/>
      <c r="D41" s="11"/>
      <c r="E41" s="11"/>
      <c r="F41" s="11"/>
      <c r="G41" s="11"/>
      <c r="H41" s="11"/>
      <c r="I41" s="11"/>
      <c r="J41" s="11"/>
      <c r="K41" s="1"/>
      <c r="L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"/>
      <c r="L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"/>
      <c r="L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"/>
      <c r="L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"/>
      <c r="L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"/>
      <c r="L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"/>
      <c r="L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"/>
      <c r="L48" s="1"/>
    </row>
    <row r="49" spans="1:12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"/>
      <c r="L49" s="1"/>
    </row>
    <row r="50" spans="1:12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</row>
    <row r="51" spans="1:12" ht="15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"/>
      <c r="L51" s="1"/>
    </row>
    <row r="52" spans="1:12" ht="15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"/>
      <c r="L52" s="1"/>
    </row>
    <row r="53" spans="1:12" ht="15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"/>
      <c r="L53" s="1"/>
    </row>
    <row r="54" spans="1:12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"/>
      <c r="L54" s="1"/>
    </row>
    <row r="55" spans="1:12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"/>
      <c r="L55" s="1"/>
    </row>
    <row r="56" spans="1:12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"/>
      <c r="L56" s="1"/>
    </row>
    <row r="57" spans="1:12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"/>
      <c r="L57" s="1"/>
    </row>
    <row r="58" spans="1:12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"/>
      <c r="L58" s="1"/>
    </row>
    <row r="59" spans="1:12" ht="15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"/>
      <c r="L59" s="1"/>
    </row>
    <row r="60" spans="1:12" ht="15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"/>
      <c r="L60" s="1"/>
    </row>
    <row r="61" spans="1:12" ht="15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"/>
      <c r="L61" s="1"/>
    </row>
    <row r="62" spans="1:12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"/>
      <c r="L62" s="1"/>
    </row>
    <row r="63" spans="1:12" ht="15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"/>
      <c r="L63" s="1"/>
    </row>
    <row r="64" spans="1:12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"/>
      <c r="L64" s="1"/>
    </row>
    <row r="65" spans="1:12" ht="15.75">
      <c r="A65" s="1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K81" s="1"/>
      <c r="L81" s="1"/>
    </row>
  </sheetData>
  <sheetProtection/>
  <mergeCells count="17">
    <mergeCell ref="K36:M36"/>
    <mergeCell ref="G11:G12"/>
    <mergeCell ref="H11:H12"/>
    <mergeCell ref="I11:I12"/>
    <mergeCell ref="J11:J12"/>
    <mergeCell ref="H35:J35"/>
    <mergeCell ref="L10:L12"/>
    <mergeCell ref="B36:C36"/>
    <mergeCell ref="A8:L8"/>
    <mergeCell ref="A10:A12"/>
    <mergeCell ref="B10:B12"/>
    <mergeCell ref="C10:C12"/>
    <mergeCell ref="D10:D12"/>
    <mergeCell ref="E10:E12"/>
    <mergeCell ref="F10:F12"/>
    <mergeCell ref="G10:J10"/>
    <mergeCell ref="K10:K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40">
      <selection activeCell="B59" sqref="B59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5.710937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.75">
      <c r="A1" s="1"/>
      <c r="B1" s="1"/>
      <c r="C1" s="1"/>
      <c r="D1" s="1"/>
      <c r="E1" s="1"/>
      <c r="F1" s="1"/>
      <c r="H1" s="5" t="s">
        <v>79</v>
      </c>
      <c r="I1" s="2"/>
    </row>
    <row r="2" spans="1:9" ht="15.75">
      <c r="A2" s="1"/>
      <c r="B2" s="1"/>
      <c r="C2" s="1"/>
      <c r="D2" s="1"/>
      <c r="E2" s="1"/>
      <c r="F2" s="1"/>
      <c r="H2" s="25" t="s">
        <v>351</v>
      </c>
      <c r="I2" s="2"/>
    </row>
    <row r="3" spans="1:9" ht="15.75">
      <c r="A3" s="1"/>
      <c r="B3" s="1"/>
      <c r="C3" s="1"/>
      <c r="D3" s="1"/>
      <c r="E3" s="1"/>
      <c r="F3" s="1"/>
      <c r="H3" s="25" t="s">
        <v>10</v>
      </c>
      <c r="I3" s="2"/>
    </row>
    <row r="4" spans="1:9" ht="15.75">
      <c r="A4" s="1"/>
      <c r="B4" s="1"/>
      <c r="C4" s="1"/>
      <c r="D4" s="1"/>
      <c r="E4" s="1"/>
      <c r="F4" s="1"/>
      <c r="H4" s="25" t="s">
        <v>11</v>
      </c>
      <c r="I4" s="5"/>
    </row>
    <row r="5" spans="1:9" ht="15.75">
      <c r="A5" s="1"/>
      <c r="B5" s="1"/>
      <c r="C5" s="1"/>
      <c r="D5" s="1"/>
      <c r="E5" s="1"/>
      <c r="F5" s="1"/>
      <c r="H5" s="25" t="s">
        <v>12</v>
      </c>
      <c r="I5" s="5"/>
    </row>
    <row r="6" spans="1:9" ht="15.75">
      <c r="A6" s="1"/>
      <c r="B6" s="1"/>
      <c r="C6" s="1"/>
      <c r="D6" s="1"/>
      <c r="E6" s="1"/>
      <c r="F6" s="1"/>
      <c r="H6" s="1" t="s">
        <v>280</v>
      </c>
      <c r="I6" s="1"/>
    </row>
    <row r="7" spans="1:9" ht="15.75">
      <c r="A7" s="1"/>
      <c r="B7" s="1"/>
      <c r="C7" s="1"/>
      <c r="D7" s="1"/>
      <c r="E7" s="1"/>
      <c r="F7" s="1"/>
      <c r="H7" s="1" t="s">
        <v>350</v>
      </c>
      <c r="I7" s="1"/>
    </row>
    <row r="8" spans="1:9" ht="40.5" customHeight="1">
      <c r="A8" s="118" t="s">
        <v>115</v>
      </c>
      <c r="B8" s="118"/>
      <c r="C8" s="118"/>
      <c r="D8" s="118"/>
      <c r="E8" s="118"/>
      <c r="F8" s="118"/>
      <c r="G8" s="118"/>
      <c r="H8" s="118"/>
      <c r="I8" s="119"/>
    </row>
    <row r="9" spans="1:9" ht="2.2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9" ht="18.75" customHeight="1">
      <c r="A10" s="114" t="s">
        <v>5</v>
      </c>
      <c r="B10" s="114" t="s">
        <v>4</v>
      </c>
      <c r="C10" s="114" t="s">
        <v>0</v>
      </c>
      <c r="D10" s="111" t="s">
        <v>20</v>
      </c>
      <c r="E10" s="31" t="s">
        <v>25</v>
      </c>
      <c r="F10" s="114" t="s">
        <v>41</v>
      </c>
      <c r="G10" s="111" t="s">
        <v>116</v>
      </c>
      <c r="H10" s="114" t="s">
        <v>1</v>
      </c>
      <c r="I10" s="111" t="s">
        <v>61</v>
      </c>
    </row>
    <row r="11" spans="1:9" ht="17.25" customHeight="1">
      <c r="A11" s="114"/>
      <c r="B11" s="114"/>
      <c r="C11" s="114"/>
      <c r="D11" s="113"/>
      <c r="E11" s="66"/>
      <c r="F11" s="114"/>
      <c r="G11" s="138"/>
      <c r="H11" s="114"/>
      <c r="I11" s="121"/>
    </row>
    <row r="12" spans="1:9" ht="12.75" customHeight="1">
      <c r="A12" s="114"/>
      <c r="B12" s="114"/>
      <c r="C12" s="114"/>
      <c r="D12" s="112"/>
      <c r="E12" s="65"/>
      <c r="F12" s="114"/>
      <c r="G12" s="139"/>
      <c r="H12" s="114"/>
      <c r="I12" s="122"/>
    </row>
    <row r="13" spans="1:9" s="49" customFormat="1" ht="33" customHeight="1">
      <c r="A13" s="45" t="s">
        <v>175</v>
      </c>
      <c r="B13" s="33" t="s">
        <v>32</v>
      </c>
      <c r="C13" s="3"/>
      <c r="D13" s="3">
        <v>240900</v>
      </c>
      <c r="E13" s="3">
        <v>3210</v>
      </c>
      <c r="F13" s="82">
        <f>G13</f>
        <v>3999775.250000002</v>
      </c>
      <c r="G13" s="81">
        <f>SUM(G14:G48)</f>
        <v>3999775.250000002</v>
      </c>
      <c r="H13" s="129" t="s">
        <v>36</v>
      </c>
      <c r="I13" s="135"/>
    </row>
    <row r="14" spans="1:9" s="49" customFormat="1" ht="15" customHeight="1">
      <c r="A14" s="45" t="s">
        <v>179</v>
      </c>
      <c r="B14" s="56" t="s">
        <v>80</v>
      </c>
      <c r="C14" s="123" t="s">
        <v>3</v>
      </c>
      <c r="D14" s="3"/>
      <c r="E14" s="3"/>
      <c r="F14" s="82">
        <f aca="true" t="shared" si="0" ref="F14:F48">G14</f>
        <v>67813.77</v>
      </c>
      <c r="G14" s="83">
        <v>67813.77</v>
      </c>
      <c r="H14" s="130"/>
      <c r="I14" s="136"/>
    </row>
    <row r="15" spans="1:9" s="49" customFormat="1" ht="15" customHeight="1">
      <c r="A15" s="45" t="s">
        <v>180</v>
      </c>
      <c r="B15" s="56" t="s">
        <v>81</v>
      </c>
      <c r="C15" s="132"/>
      <c r="D15" s="3"/>
      <c r="E15" s="3"/>
      <c r="F15" s="82">
        <f t="shared" si="0"/>
        <v>69022.12</v>
      </c>
      <c r="G15" s="83">
        <v>69022.12</v>
      </c>
      <c r="H15" s="130"/>
      <c r="I15" s="136"/>
    </row>
    <row r="16" spans="1:9" s="49" customFormat="1" ht="15" customHeight="1">
      <c r="A16" s="45" t="s">
        <v>181</v>
      </c>
      <c r="B16" s="56" t="s">
        <v>82</v>
      </c>
      <c r="C16" s="132"/>
      <c r="D16" s="3"/>
      <c r="E16" s="3"/>
      <c r="F16" s="82">
        <f t="shared" si="0"/>
        <v>112075.78</v>
      </c>
      <c r="G16" s="83">
        <v>112075.78</v>
      </c>
      <c r="H16" s="130"/>
      <c r="I16" s="136"/>
    </row>
    <row r="17" spans="1:9" s="49" customFormat="1" ht="15" customHeight="1">
      <c r="A17" s="45" t="s">
        <v>182</v>
      </c>
      <c r="B17" s="56" t="s">
        <v>83</v>
      </c>
      <c r="C17" s="132"/>
      <c r="D17" s="3"/>
      <c r="E17" s="3"/>
      <c r="F17" s="82">
        <f t="shared" si="0"/>
        <v>102175.47</v>
      </c>
      <c r="G17" s="83">
        <v>102175.47</v>
      </c>
      <c r="H17" s="130"/>
      <c r="I17" s="136"/>
    </row>
    <row r="18" spans="1:9" s="49" customFormat="1" ht="15" customHeight="1">
      <c r="A18" s="45" t="s">
        <v>183</v>
      </c>
      <c r="B18" s="57" t="s">
        <v>84</v>
      </c>
      <c r="C18" s="132"/>
      <c r="D18" s="3"/>
      <c r="E18" s="3"/>
      <c r="F18" s="82">
        <f t="shared" si="0"/>
        <v>168904.03</v>
      </c>
      <c r="G18" s="83">
        <v>168904.03</v>
      </c>
      <c r="H18" s="130"/>
      <c r="I18" s="136"/>
    </row>
    <row r="19" spans="1:9" s="49" customFormat="1" ht="15" customHeight="1">
      <c r="A19" s="45" t="s">
        <v>184</v>
      </c>
      <c r="B19" s="57" t="s">
        <v>85</v>
      </c>
      <c r="C19" s="132"/>
      <c r="D19" s="3"/>
      <c r="E19" s="3"/>
      <c r="F19" s="82">
        <f t="shared" si="0"/>
        <v>150423.43</v>
      </c>
      <c r="G19" s="83">
        <v>150423.43</v>
      </c>
      <c r="H19" s="130"/>
      <c r="I19" s="136"/>
    </row>
    <row r="20" spans="1:9" s="49" customFormat="1" ht="15" customHeight="1">
      <c r="A20" s="45" t="s">
        <v>185</v>
      </c>
      <c r="B20" s="57" t="s">
        <v>86</v>
      </c>
      <c r="C20" s="132"/>
      <c r="D20" s="3"/>
      <c r="E20" s="3"/>
      <c r="F20" s="82">
        <f t="shared" si="0"/>
        <v>92564.99</v>
      </c>
      <c r="G20" s="83">
        <v>92564.99</v>
      </c>
      <c r="H20" s="130"/>
      <c r="I20" s="136"/>
    </row>
    <row r="21" spans="1:9" s="49" customFormat="1" ht="15" customHeight="1">
      <c r="A21" s="45" t="s">
        <v>186</v>
      </c>
      <c r="B21" s="57" t="s">
        <v>87</v>
      </c>
      <c r="C21" s="132"/>
      <c r="D21" s="3"/>
      <c r="E21" s="3"/>
      <c r="F21" s="82">
        <f t="shared" si="0"/>
        <v>165350.06</v>
      </c>
      <c r="G21" s="83">
        <v>165350.06</v>
      </c>
      <c r="H21" s="130"/>
      <c r="I21" s="136"/>
    </row>
    <row r="22" spans="1:9" s="49" customFormat="1" ht="15" customHeight="1">
      <c r="A22" s="45" t="s">
        <v>187</v>
      </c>
      <c r="B22" s="57" t="s">
        <v>88</v>
      </c>
      <c r="C22" s="132"/>
      <c r="D22" s="3"/>
      <c r="E22" s="3"/>
      <c r="F22" s="82">
        <f t="shared" si="0"/>
        <v>97824.85</v>
      </c>
      <c r="G22" s="83">
        <v>97824.85</v>
      </c>
      <c r="H22" s="130"/>
      <c r="I22" s="136"/>
    </row>
    <row r="23" spans="1:9" s="49" customFormat="1" ht="15" customHeight="1">
      <c r="A23" s="45" t="s">
        <v>188</v>
      </c>
      <c r="B23" s="57" t="s">
        <v>89</v>
      </c>
      <c r="C23" s="132"/>
      <c r="D23" s="3"/>
      <c r="E23" s="3"/>
      <c r="F23" s="82">
        <f t="shared" si="0"/>
        <v>109197.54</v>
      </c>
      <c r="G23" s="83">
        <v>109197.54</v>
      </c>
      <c r="H23" s="130"/>
      <c r="I23" s="136"/>
    </row>
    <row r="24" spans="1:9" s="49" customFormat="1" ht="15" customHeight="1">
      <c r="A24" s="45" t="s">
        <v>189</v>
      </c>
      <c r="B24" s="57" t="s">
        <v>90</v>
      </c>
      <c r="C24" s="132"/>
      <c r="D24" s="3"/>
      <c r="E24" s="3"/>
      <c r="F24" s="82">
        <f t="shared" si="0"/>
        <v>106454.35</v>
      </c>
      <c r="G24" s="83">
        <v>106454.35</v>
      </c>
      <c r="H24" s="130"/>
      <c r="I24" s="136"/>
    </row>
    <row r="25" spans="1:9" s="49" customFormat="1" ht="15" customHeight="1">
      <c r="A25" s="45" t="s">
        <v>190</v>
      </c>
      <c r="B25" s="57" t="s">
        <v>91</v>
      </c>
      <c r="C25" s="132"/>
      <c r="D25" s="3"/>
      <c r="E25" s="3"/>
      <c r="F25" s="82">
        <f t="shared" si="0"/>
        <v>101094.49</v>
      </c>
      <c r="G25" s="83">
        <v>101094.49</v>
      </c>
      <c r="H25" s="130"/>
      <c r="I25" s="136"/>
    </row>
    <row r="26" spans="1:9" s="49" customFormat="1" ht="15" customHeight="1">
      <c r="A26" s="45" t="s">
        <v>191</v>
      </c>
      <c r="B26" s="57" t="s">
        <v>92</v>
      </c>
      <c r="C26" s="132"/>
      <c r="D26" s="3"/>
      <c r="E26" s="3"/>
      <c r="F26" s="82">
        <f t="shared" si="0"/>
        <v>112050.38</v>
      </c>
      <c r="G26" s="83">
        <v>112050.38</v>
      </c>
      <c r="H26" s="130"/>
      <c r="I26" s="136"/>
    </row>
    <row r="27" spans="1:9" s="49" customFormat="1" ht="15" customHeight="1">
      <c r="A27" s="45" t="s">
        <v>192</v>
      </c>
      <c r="B27" s="57" t="s">
        <v>93</v>
      </c>
      <c r="C27" s="132"/>
      <c r="D27" s="3"/>
      <c r="E27" s="3"/>
      <c r="F27" s="82">
        <f t="shared" si="0"/>
        <v>106780.82</v>
      </c>
      <c r="G27" s="83">
        <v>106780.82</v>
      </c>
      <c r="H27" s="130"/>
      <c r="I27" s="136"/>
    </row>
    <row r="28" spans="1:9" s="49" customFormat="1" ht="15" customHeight="1">
      <c r="A28" s="45" t="s">
        <v>193</v>
      </c>
      <c r="B28" s="57" t="s">
        <v>94</v>
      </c>
      <c r="C28" s="132"/>
      <c r="D28" s="3"/>
      <c r="E28" s="3"/>
      <c r="F28" s="82">
        <f t="shared" si="0"/>
        <v>98451.32</v>
      </c>
      <c r="G28" s="83">
        <v>98451.32</v>
      </c>
      <c r="H28" s="130"/>
      <c r="I28" s="136"/>
    </row>
    <row r="29" spans="1:9" s="49" customFormat="1" ht="15" customHeight="1">
      <c r="A29" s="45" t="s">
        <v>194</v>
      </c>
      <c r="B29" s="57" t="s">
        <v>95</v>
      </c>
      <c r="C29" s="132"/>
      <c r="D29" s="3"/>
      <c r="E29" s="3"/>
      <c r="F29" s="82">
        <f t="shared" si="0"/>
        <v>140573.89</v>
      </c>
      <c r="G29" s="83">
        <v>140573.89</v>
      </c>
      <c r="H29" s="130"/>
      <c r="I29" s="136"/>
    </row>
    <row r="30" spans="1:9" s="49" customFormat="1" ht="15" customHeight="1">
      <c r="A30" s="45" t="s">
        <v>195</v>
      </c>
      <c r="B30" s="58" t="s">
        <v>96</v>
      </c>
      <c r="C30" s="132"/>
      <c r="D30" s="3"/>
      <c r="E30" s="3"/>
      <c r="F30" s="82">
        <f t="shared" si="0"/>
        <v>100668.03</v>
      </c>
      <c r="G30" s="83">
        <v>100668.03</v>
      </c>
      <c r="H30" s="130"/>
      <c r="I30" s="136"/>
    </row>
    <row r="31" spans="1:9" s="49" customFormat="1" ht="15" customHeight="1">
      <c r="A31" s="45" t="s">
        <v>196</v>
      </c>
      <c r="B31" s="58" t="s">
        <v>97</v>
      </c>
      <c r="C31" s="132"/>
      <c r="D31" s="3"/>
      <c r="E31" s="3"/>
      <c r="F31" s="82">
        <f t="shared" si="0"/>
        <v>106780.82</v>
      </c>
      <c r="G31" s="83">
        <v>106780.82</v>
      </c>
      <c r="H31" s="130"/>
      <c r="I31" s="136"/>
    </row>
    <row r="32" spans="1:9" s="49" customFormat="1" ht="15" customHeight="1">
      <c r="A32" s="45" t="s">
        <v>197</v>
      </c>
      <c r="B32" s="58" t="s">
        <v>98</v>
      </c>
      <c r="C32" s="132"/>
      <c r="D32" s="3"/>
      <c r="E32" s="3"/>
      <c r="F32" s="82">
        <f t="shared" si="0"/>
        <v>106354.35</v>
      </c>
      <c r="G32" s="83">
        <v>106354.35</v>
      </c>
      <c r="H32" s="130"/>
      <c r="I32" s="136"/>
    </row>
    <row r="33" spans="1:9" s="49" customFormat="1" ht="15" customHeight="1">
      <c r="A33" s="45" t="s">
        <v>198</v>
      </c>
      <c r="B33" s="58" t="s">
        <v>99</v>
      </c>
      <c r="C33" s="132"/>
      <c r="D33" s="3"/>
      <c r="E33" s="3"/>
      <c r="F33" s="82">
        <f t="shared" si="0"/>
        <v>97824.85</v>
      </c>
      <c r="G33" s="83">
        <v>97824.85</v>
      </c>
      <c r="H33" s="130"/>
      <c r="I33" s="136"/>
    </row>
    <row r="34" spans="1:9" s="49" customFormat="1" ht="15" customHeight="1">
      <c r="A34" s="45" t="s">
        <v>199</v>
      </c>
      <c r="B34" s="58" t="s">
        <v>100</v>
      </c>
      <c r="C34" s="132"/>
      <c r="D34" s="3"/>
      <c r="E34" s="3"/>
      <c r="F34" s="82">
        <f t="shared" si="0"/>
        <v>109623.99</v>
      </c>
      <c r="G34" s="83">
        <v>109623.99</v>
      </c>
      <c r="H34" s="130"/>
      <c r="I34" s="136"/>
    </row>
    <row r="35" spans="1:9" s="49" customFormat="1" ht="15" customHeight="1">
      <c r="A35" s="45" t="s">
        <v>200</v>
      </c>
      <c r="B35" s="58" t="s">
        <v>101</v>
      </c>
      <c r="C35" s="132"/>
      <c r="D35" s="3"/>
      <c r="E35" s="3"/>
      <c r="F35" s="82">
        <f t="shared" si="0"/>
        <v>100668.02</v>
      </c>
      <c r="G35" s="83">
        <v>100668.02</v>
      </c>
      <c r="H35" s="130"/>
      <c r="I35" s="136"/>
    </row>
    <row r="36" spans="1:9" s="49" customFormat="1" ht="15" customHeight="1">
      <c r="A36" s="45" t="s">
        <v>201</v>
      </c>
      <c r="B36" s="58" t="s">
        <v>102</v>
      </c>
      <c r="C36" s="132"/>
      <c r="D36" s="3"/>
      <c r="E36" s="3"/>
      <c r="F36" s="82">
        <f t="shared" si="0"/>
        <v>148494.14</v>
      </c>
      <c r="G36" s="83">
        <v>148494.14</v>
      </c>
      <c r="H36" s="130"/>
      <c r="I36" s="136"/>
    </row>
    <row r="37" spans="1:9" s="49" customFormat="1" ht="15" customHeight="1">
      <c r="A37" s="45" t="s">
        <v>202</v>
      </c>
      <c r="B37" s="58" t="s">
        <v>103</v>
      </c>
      <c r="C37" s="132"/>
      <c r="D37" s="3"/>
      <c r="E37" s="3"/>
      <c r="F37" s="82">
        <f t="shared" si="0"/>
        <v>95408.16</v>
      </c>
      <c r="G37" s="83">
        <v>95408.16</v>
      </c>
      <c r="H37" s="130"/>
      <c r="I37" s="136"/>
    </row>
    <row r="38" spans="1:9" s="49" customFormat="1" ht="15" customHeight="1">
      <c r="A38" s="45" t="s">
        <v>203</v>
      </c>
      <c r="B38" s="57" t="s">
        <v>104</v>
      </c>
      <c r="C38" s="132"/>
      <c r="D38" s="3"/>
      <c r="E38" s="3"/>
      <c r="F38" s="82">
        <f t="shared" si="0"/>
        <v>98251.32</v>
      </c>
      <c r="G38" s="83">
        <v>98251.32</v>
      </c>
      <c r="H38" s="130"/>
      <c r="I38" s="136"/>
    </row>
    <row r="39" spans="1:9" s="49" customFormat="1" ht="15" customHeight="1">
      <c r="A39" s="45" t="s">
        <v>204</v>
      </c>
      <c r="B39" s="57" t="s">
        <v>105</v>
      </c>
      <c r="C39" s="132"/>
      <c r="D39" s="3"/>
      <c r="E39" s="3"/>
      <c r="F39" s="82">
        <f t="shared" si="0"/>
        <v>112467.16</v>
      </c>
      <c r="G39" s="83">
        <v>112467.16</v>
      </c>
      <c r="H39" s="130"/>
      <c r="I39" s="136"/>
    </row>
    <row r="40" spans="1:9" s="49" customFormat="1" ht="15" customHeight="1">
      <c r="A40" s="45" t="s">
        <v>205</v>
      </c>
      <c r="B40" s="57" t="s">
        <v>106</v>
      </c>
      <c r="C40" s="132"/>
      <c r="D40" s="3"/>
      <c r="E40" s="3"/>
      <c r="F40" s="82">
        <f t="shared" si="0"/>
        <v>106780.82</v>
      </c>
      <c r="G40" s="83">
        <v>106780.82</v>
      </c>
      <c r="H40" s="130"/>
      <c r="I40" s="136"/>
    </row>
    <row r="41" spans="1:9" s="49" customFormat="1" ht="15" customHeight="1">
      <c r="A41" s="45" t="s">
        <v>206</v>
      </c>
      <c r="B41" s="57" t="s">
        <v>107</v>
      </c>
      <c r="C41" s="132"/>
      <c r="D41" s="3"/>
      <c r="E41" s="3"/>
      <c r="F41" s="82">
        <f t="shared" si="0"/>
        <v>110619.1</v>
      </c>
      <c r="G41" s="83">
        <v>110619.1</v>
      </c>
      <c r="H41" s="130"/>
      <c r="I41" s="136"/>
    </row>
    <row r="42" spans="1:9" s="49" customFormat="1" ht="15" customHeight="1">
      <c r="A42" s="45" t="s">
        <v>207</v>
      </c>
      <c r="B42" s="57" t="s">
        <v>108</v>
      </c>
      <c r="C42" s="132"/>
      <c r="D42" s="3"/>
      <c r="E42" s="3"/>
      <c r="F42" s="82">
        <f t="shared" si="0"/>
        <v>101094.49</v>
      </c>
      <c r="G42" s="83">
        <v>101094.49</v>
      </c>
      <c r="H42" s="130"/>
      <c r="I42" s="136"/>
    </row>
    <row r="43" spans="1:9" s="49" customFormat="1" ht="15" customHeight="1">
      <c r="A43" s="45" t="s">
        <v>208</v>
      </c>
      <c r="B43" s="57" t="s">
        <v>109</v>
      </c>
      <c r="C43" s="132"/>
      <c r="D43" s="3"/>
      <c r="E43" s="3"/>
      <c r="F43" s="82">
        <f t="shared" si="0"/>
        <v>98351.32</v>
      </c>
      <c r="G43" s="83">
        <v>98351.32</v>
      </c>
      <c r="H43" s="130"/>
      <c r="I43" s="136"/>
    </row>
    <row r="44" spans="1:9" s="49" customFormat="1" ht="15" customHeight="1">
      <c r="A44" s="45" t="s">
        <v>209</v>
      </c>
      <c r="B44" s="57" t="s">
        <v>110</v>
      </c>
      <c r="C44" s="132"/>
      <c r="D44" s="3"/>
      <c r="E44" s="3"/>
      <c r="F44" s="82">
        <f t="shared" si="0"/>
        <v>101094.49</v>
      </c>
      <c r="G44" s="83">
        <v>101094.49</v>
      </c>
      <c r="H44" s="130"/>
      <c r="I44" s="136"/>
    </row>
    <row r="45" spans="1:9" s="49" customFormat="1" ht="15" customHeight="1">
      <c r="A45" s="45" t="s">
        <v>210</v>
      </c>
      <c r="B45" s="57" t="s">
        <v>111</v>
      </c>
      <c r="C45" s="132"/>
      <c r="D45" s="3"/>
      <c r="E45" s="3"/>
      <c r="F45" s="82">
        <f t="shared" si="0"/>
        <v>112040.68</v>
      </c>
      <c r="G45" s="83">
        <v>112040.68</v>
      </c>
      <c r="H45" s="130"/>
      <c r="I45" s="136"/>
    </row>
    <row r="46" spans="1:9" s="49" customFormat="1" ht="15" customHeight="1">
      <c r="A46" s="45" t="s">
        <v>211</v>
      </c>
      <c r="B46" s="57" t="s">
        <v>112</v>
      </c>
      <c r="C46" s="132"/>
      <c r="D46" s="3"/>
      <c r="E46" s="3"/>
      <c r="F46" s="82">
        <f t="shared" si="0"/>
        <v>100668.02</v>
      </c>
      <c r="G46" s="83">
        <v>100668.02</v>
      </c>
      <c r="H46" s="130"/>
      <c r="I46" s="136"/>
    </row>
    <row r="47" spans="1:9" s="49" customFormat="1" ht="15" customHeight="1">
      <c r="A47" s="45" t="s">
        <v>212</v>
      </c>
      <c r="B47" s="57" t="s">
        <v>113</v>
      </c>
      <c r="C47" s="132"/>
      <c r="D47" s="3"/>
      <c r="E47" s="3"/>
      <c r="F47" s="82">
        <f t="shared" si="0"/>
        <v>234296.85</v>
      </c>
      <c r="G47" s="83">
        <v>234296.85</v>
      </c>
      <c r="H47" s="130"/>
      <c r="I47" s="136"/>
    </row>
    <row r="48" spans="1:9" s="49" customFormat="1" ht="15" customHeight="1">
      <c r="A48" s="45" t="s">
        <v>213</v>
      </c>
      <c r="B48" s="57" t="s">
        <v>114</v>
      </c>
      <c r="C48" s="134"/>
      <c r="D48" s="3"/>
      <c r="E48" s="3"/>
      <c r="F48" s="82">
        <f t="shared" si="0"/>
        <v>157531.35</v>
      </c>
      <c r="G48" s="83">
        <v>157531.35</v>
      </c>
      <c r="H48" s="131"/>
      <c r="I48" s="137"/>
    </row>
    <row r="49" spans="1:9" ht="33" customHeight="1">
      <c r="A49" s="3" t="s">
        <v>176</v>
      </c>
      <c r="B49" s="33" t="s">
        <v>33</v>
      </c>
      <c r="C49" s="3"/>
      <c r="D49" s="3">
        <v>240900</v>
      </c>
      <c r="E49" s="3">
        <v>3210</v>
      </c>
      <c r="F49" s="82">
        <f>G49</f>
        <v>2449994.5999999996</v>
      </c>
      <c r="G49" s="81">
        <f>SUM(G50:G65)</f>
        <v>2449994.5999999996</v>
      </c>
      <c r="H49" s="129" t="s">
        <v>37</v>
      </c>
      <c r="I49" s="123"/>
    </row>
    <row r="50" spans="1:9" ht="17.25" customHeight="1">
      <c r="A50" s="45" t="s">
        <v>214</v>
      </c>
      <c r="B50" s="62" t="s">
        <v>117</v>
      </c>
      <c r="C50" s="123" t="s">
        <v>3</v>
      </c>
      <c r="D50" s="3"/>
      <c r="E50" s="3"/>
      <c r="F50" s="82">
        <f aca="true" t="shared" si="1" ref="F50:F65">G50</f>
        <v>169722.9</v>
      </c>
      <c r="G50" s="84">
        <v>169722.9</v>
      </c>
      <c r="H50" s="130"/>
      <c r="I50" s="132"/>
    </row>
    <row r="51" spans="1:9" ht="17.25" customHeight="1">
      <c r="A51" s="45" t="s">
        <v>215</v>
      </c>
      <c r="B51" s="62" t="s">
        <v>379</v>
      </c>
      <c r="C51" s="132"/>
      <c r="D51" s="3"/>
      <c r="E51" s="3"/>
      <c r="F51" s="82">
        <f t="shared" si="1"/>
        <v>159350.2</v>
      </c>
      <c r="G51" s="84">
        <v>159350.2</v>
      </c>
      <c r="H51" s="130"/>
      <c r="I51" s="132"/>
    </row>
    <row r="52" spans="1:9" ht="17.25" customHeight="1">
      <c r="A52" s="45" t="s">
        <v>216</v>
      </c>
      <c r="B52" s="62" t="s">
        <v>380</v>
      </c>
      <c r="C52" s="132"/>
      <c r="D52" s="3"/>
      <c r="E52" s="3"/>
      <c r="F52" s="82">
        <f t="shared" si="1"/>
        <v>118545.9</v>
      </c>
      <c r="G52" s="84">
        <v>118545.9</v>
      </c>
      <c r="H52" s="130"/>
      <c r="I52" s="132"/>
    </row>
    <row r="53" spans="1:9" ht="17.25" customHeight="1">
      <c r="A53" s="45" t="s">
        <v>217</v>
      </c>
      <c r="B53" s="63" t="s">
        <v>118</v>
      </c>
      <c r="C53" s="132"/>
      <c r="D53" s="3"/>
      <c r="E53" s="3"/>
      <c r="F53" s="82">
        <f t="shared" si="1"/>
        <v>103486.9</v>
      </c>
      <c r="G53" s="84">
        <v>103486.9</v>
      </c>
      <c r="H53" s="130"/>
      <c r="I53" s="132"/>
    </row>
    <row r="54" spans="1:9" ht="17.25" customHeight="1">
      <c r="A54" s="45" t="s">
        <v>218</v>
      </c>
      <c r="B54" s="63" t="s">
        <v>119</v>
      </c>
      <c r="C54" s="132"/>
      <c r="D54" s="3"/>
      <c r="E54" s="3"/>
      <c r="F54" s="82">
        <f t="shared" si="1"/>
        <v>118545.9</v>
      </c>
      <c r="G54" s="84">
        <v>118545.9</v>
      </c>
      <c r="H54" s="130"/>
      <c r="I54" s="132"/>
    </row>
    <row r="55" spans="1:9" ht="17.25" customHeight="1">
      <c r="A55" s="45" t="s">
        <v>219</v>
      </c>
      <c r="B55" s="63" t="s">
        <v>120</v>
      </c>
      <c r="C55" s="132"/>
      <c r="D55" s="3"/>
      <c r="E55" s="3"/>
      <c r="F55" s="82">
        <f t="shared" si="1"/>
        <v>103486.9</v>
      </c>
      <c r="G55" s="84">
        <v>103486.9</v>
      </c>
      <c r="H55" s="130"/>
      <c r="I55" s="132"/>
    </row>
    <row r="56" spans="1:9" ht="17.25" customHeight="1">
      <c r="A56" s="45" t="s">
        <v>220</v>
      </c>
      <c r="B56" s="63" t="s">
        <v>121</v>
      </c>
      <c r="C56" s="132"/>
      <c r="D56" s="3"/>
      <c r="E56" s="3"/>
      <c r="F56" s="82">
        <f t="shared" si="1"/>
        <v>118545.9</v>
      </c>
      <c r="G56" s="84">
        <v>118545.9</v>
      </c>
      <c r="H56" s="130"/>
      <c r="I56" s="132"/>
    </row>
    <row r="57" spans="1:9" ht="17.25" customHeight="1">
      <c r="A57" s="45" t="s">
        <v>221</v>
      </c>
      <c r="B57" s="63" t="s">
        <v>122</v>
      </c>
      <c r="C57" s="132"/>
      <c r="D57" s="3"/>
      <c r="E57" s="3"/>
      <c r="F57" s="82">
        <f t="shared" si="1"/>
        <v>169822.9</v>
      </c>
      <c r="G57" s="84">
        <v>169822.9</v>
      </c>
      <c r="H57" s="130"/>
      <c r="I57" s="132"/>
    </row>
    <row r="58" spans="1:9" ht="17.25" customHeight="1">
      <c r="A58" s="45" t="s">
        <v>222</v>
      </c>
      <c r="B58" s="62" t="s">
        <v>381</v>
      </c>
      <c r="C58" s="132"/>
      <c r="D58" s="3"/>
      <c r="E58" s="3"/>
      <c r="F58" s="82">
        <f t="shared" si="1"/>
        <v>169822.9</v>
      </c>
      <c r="G58" s="84">
        <v>169822.9</v>
      </c>
      <c r="H58" s="130"/>
      <c r="I58" s="132"/>
    </row>
    <row r="59" spans="1:9" ht="17.25" customHeight="1">
      <c r="A59" s="45" t="s">
        <v>223</v>
      </c>
      <c r="B59" s="62" t="s">
        <v>382</v>
      </c>
      <c r="C59" s="132"/>
      <c r="D59" s="3"/>
      <c r="E59" s="3"/>
      <c r="F59" s="82">
        <f t="shared" si="1"/>
        <v>166463</v>
      </c>
      <c r="G59" s="84">
        <v>166463</v>
      </c>
      <c r="H59" s="130"/>
      <c r="I59" s="132"/>
    </row>
    <row r="60" spans="1:9" ht="17.25" customHeight="1">
      <c r="A60" s="45" t="s">
        <v>224</v>
      </c>
      <c r="B60" s="64" t="s">
        <v>123</v>
      </c>
      <c r="C60" s="132"/>
      <c r="D60" s="3"/>
      <c r="E60" s="3"/>
      <c r="F60" s="82">
        <f t="shared" si="1"/>
        <v>159550.2</v>
      </c>
      <c r="G60" s="84">
        <v>159550.2</v>
      </c>
      <c r="H60" s="130"/>
      <c r="I60" s="132"/>
    </row>
    <row r="61" spans="1:9" ht="17.25" customHeight="1">
      <c r="A61" s="45" t="s">
        <v>225</v>
      </c>
      <c r="B61" s="63" t="s">
        <v>124</v>
      </c>
      <c r="C61" s="132"/>
      <c r="D61" s="3"/>
      <c r="E61" s="3"/>
      <c r="F61" s="82">
        <f t="shared" si="1"/>
        <v>166619.9</v>
      </c>
      <c r="G61" s="84">
        <v>166619.9</v>
      </c>
      <c r="H61" s="130"/>
      <c r="I61" s="132"/>
    </row>
    <row r="62" spans="1:9" ht="17.25" customHeight="1">
      <c r="A62" s="45" t="s">
        <v>226</v>
      </c>
      <c r="B62" s="63" t="s">
        <v>125</v>
      </c>
      <c r="C62" s="132"/>
      <c r="D62" s="3"/>
      <c r="E62" s="3"/>
      <c r="F62" s="82">
        <f t="shared" si="1"/>
        <v>159876.7</v>
      </c>
      <c r="G62" s="84">
        <v>159876.7</v>
      </c>
      <c r="H62" s="130"/>
      <c r="I62" s="132"/>
    </row>
    <row r="63" spans="1:9" ht="17.25" customHeight="1">
      <c r="A63" s="45" t="s">
        <v>227</v>
      </c>
      <c r="B63" s="63" t="s">
        <v>126</v>
      </c>
      <c r="C63" s="132"/>
      <c r="D63" s="3"/>
      <c r="E63" s="3"/>
      <c r="F63" s="82">
        <f t="shared" si="1"/>
        <v>148603</v>
      </c>
      <c r="G63" s="84">
        <v>148603</v>
      </c>
      <c r="H63" s="130"/>
      <c r="I63" s="132"/>
    </row>
    <row r="64" spans="1:9" ht="17.25" customHeight="1">
      <c r="A64" s="45" t="s">
        <v>228</v>
      </c>
      <c r="B64" s="63" t="s">
        <v>127</v>
      </c>
      <c r="C64" s="132"/>
      <c r="D64" s="3"/>
      <c r="E64" s="3"/>
      <c r="F64" s="82">
        <f t="shared" si="1"/>
        <v>169722.9</v>
      </c>
      <c r="G64" s="84">
        <v>169722.9</v>
      </c>
      <c r="H64" s="130"/>
      <c r="I64" s="132"/>
    </row>
    <row r="65" spans="1:9" ht="17.25" customHeight="1">
      <c r="A65" s="45" t="s">
        <v>229</v>
      </c>
      <c r="B65" s="63" t="s">
        <v>128</v>
      </c>
      <c r="C65" s="134"/>
      <c r="D65" s="3"/>
      <c r="E65" s="3"/>
      <c r="F65" s="82">
        <f t="shared" si="1"/>
        <v>247828.5</v>
      </c>
      <c r="G65" s="84">
        <v>247828.5</v>
      </c>
      <c r="H65" s="131"/>
      <c r="I65" s="134"/>
    </row>
    <row r="66" spans="1:9" ht="33" customHeight="1">
      <c r="A66" s="3" t="s">
        <v>177</v>
      </c>
      <c r="B66" s="33" t="s">
        <v>34</v>
      </c>
      <c r="C66" s="3"/>
      <c r="D66" s="3">
        <v>240900</v>
      </c>
      <c r="E66" s="3">
        <v>3210</v>
      </c>
      <c r="F66" s="82">
        <f>G66</f>
        <v>3510144.610000001</v>
      </c>
      <c r="G66" s="81">
        <f>SUM(G67:G99)</f>
        <v>3510144.610000001</v>
      </c>
      <c r="H66" s="129" t="s">
        <v>38</v>
      </c>
      <c r="I66" s="123"/>
    </row>
    <row r="67" spans="1:9" ht="17.25" customHeight="1">
      <c r="A67" s="45" t="s">
        <v>230</v>
      </c>
      <c r="B67" s="59" t="s">
        <v>129</v>
      </c>
      <c r="C67" s="123" t="s">
        <v>3</v>
      </c>
      <c r="D67" s="3"/>
      <c r="E67" s="3"/>
      <c r="F67" s="82">
        <f aca="true" t="shared" si="2" ref="F67:F99">G67</f>
        <v>92699.35</v>
      </c>
      <c r="G67" s="84">
        <v>92699.35</v>
      </c>
      <c r="H67" s="124"/>
      <c r="I67" s="132"/>
    </row>
    <row r="68" spans="1:9" ht="17.25" customHeight="1">
      <c r="A68" s="45" t="s">
        <v>231</v>
      </c>
      <c r="B68" s="59" t="s">
        <v>130</v>
      </c>
      <c r="C68" s="132"/>
      <c r="D68" s="3"/>
      <c r="E68" s="3"/>
      <c r="F68" s="82">
        <f t="shared" si="2"/>
        <v>104272.02</v>
      </c>
      <c r="G68" s="84">
        <v>104272.02</v>
      </c>
      <c r="H68" s="124"/>
      <c r="I68" s="132"/>
    </row>
    <row r="69" spans="1:9" ht="17.25" customHeight="1">
      <c r="A69" s="45" t="s">
        <v>232</v>
      </c>
      <c r="B69" s="60" t="s">
        <v>131</v>
      </c>
      <c r="C69" s="132"/>
      <c r="D69" s="3"/>
      <c r="E69" s="3"/>
      <c r="F69" s="82">
        <f t="shared" si="2"/>
        <v>92699.35</v>
      </c>
      <c r="G69" s="84">
        <v>92699.35</v>
      </c>
      <c r="H69" s="124"/>
      <c r="I69" s="132"/>
    </row>
    <row r="70" spans="1:9" ht="32.25" customHeight="1">
      <c r="A70" s="45" t="s">
        <v>233</v>
      </c>
      <c r="B70" s="89" t="s">
        <v>348</v>
      </c>
      <c r="C70" s="132"/>
      <c r="D70" s="3"/>
      <c r="E70" s="3"/>
      <c r="F70" s="82">
        <f t="shared" si="2"/>
        <v>92699.35</v>
      </c>
      <c r="G70" s="84">
        <v>92699.35</v>
      </c>
      <c r="H70" s="124"/>
      <c r="I70" s="132"/>
    </row>
    <row r="71" spans="1:9" ht="18" customHeight="1">
      <c r="A71" s="45" t="s">
        <v>234</v>
      </c>
      <c r="B71" s="89" t="s">
        <v>349</v>
      </c>
      <c r="C71" s="132"/>
      <c r="D71" s="3"/>
      <c r="E71" s="3"/>
      <c r="F71" s="82">
        <f t="shared" si="2"/>
        <v>92699.35</v>
      </c>
      <c r="G71" s="84">
        <v>92699.35</v>
      </c>
      <c r="H71" s="124"/>
      <c r="I71" s="132"/>
    </row>
    <row r="72" spans="1:9" ht="17.25" customHeight="1">
      <c r="A72" s="45" t="s">
        <v>235</v>
      </c>
      <c r="B72" s="90" t="s">
        <v>132</v>
      </c>
      <c r="C72" s="132"/>
      <c r="D72" s="3"/>
      <c r="E72" s="3"/>
      <c r="F72" s="82">
        <f t="shared" si="2"/>
        <v>92699.35</v>
      </c>
      <c r="G72" s="84">
        <v>92699.35</v>
      </c>
      <c r="H72" s="124"/>
      <c r="I72" s="132"/>
    </row>
    <row r="73" spans="1:9" ht="17.25" customHeight="1">
      <c r="A73" s="45" t="s">
        <v>236</v>
      </c>
      <c r="B73" s="59" t="s">
        <v>133</v>
      </c>
      <c r="C73" s="132"/>
      <c r="D73" s="3"/>
      <c r="E73" s="3"/>
      <c r="F73" s="82">
        <f t="shared" si="2"/>
        <v>95642.52</v>
      </c>
      <c r="G73" s="84">
        <v>95642.52</v>
      </c>
      <c r="H73" s="124"/>
      <c r="I73" s="132"/>
    </row>
    <row r="74" spans="1:9" ht="17.25" customHeight="1">
      <c r="A74" s="45" t="s">
        <v>237</v>
      </c>
      <c r="B74" s="59" t="s">
        <v>134</v>
      </c>
      <c r="C74" s="132"/>
      <c r="D74" s="3"/>
      <c r="E74" s="3"/>
      <c r="F74" s="82">
        <f t="shared" si="2"/>
        <v>97959.21</v>
      </c>
      <c r="G74" s="84">
        <v>97959.21</v>
      </c>
      <c r="H74" s="124"/>
      <c r="I74" s="132"/>
    </row>
    <row r="75" spans="1:9" ht="17.25" customHeight="1">
      <c r="A75" s="45" t="s">
        <v>238</v>
      </c>
      <c r="B75" s="59" t="s">
        <v>135</v>
      </c>
      <c r="C75" s="132"/>
      <c r="D75" s="3"/>
      <c r="E75" s="3"/>
      <c r="F75" s="82">
        <f t="shared" si="2"/>
        <v>92699.35</v>
      </c>
      <c r="G75" s="84">
        <v>92699.35</v>
      </c>
      <c r="H75" s="124"/>
      <c r="I75" s="132"/>
    </row>
    <row r="76" spans="1:9" ht="17.25" customHeight="1">
      <c r="A76" s="45" t="s">
        <v>239</v>
      </c>
      <c r="B76" s="59" t="s">
        <v>136</v>
      </c>
      <c r="C76" s="132"/>
      <c r="D76" s="3"/>
      <c r="E76" s="3"/>
      <c r="F76" s="82">
        <f t="shared" si="2"/>
        <v>92699.35</v>
      </c>
      <c r="G76" s="84">
        <v>92699.35</v>
      </c>
      <c r="H76" s="124"/>
      <c r="I76" s="132"/>
    </row>
    <row r="77" spans="1:9" ht="17.25" customHeight="1">
      <c r="A77" s="45" t="s">
        <v>240</v>
      </c>
      <c r="B77" s="59" t="s">
        <v>137</v>
      </c>
      <c r="C77" s="132"/>
      <c r="D77" s="3"/>
      <c r="E77" s="3"/>
      <c r="F77" s="82">
        <f t="shared" si="2"/>
        <v>97959.21</v>
      </c>
      <c r="G77" s="84">
        <v>97959.21</v>
      </c>
      <c r="H77" s="124"/>
      <c r="I77" s="132"/>
    </row>
    <row r="78" spans="1:9" ht="17.25" customHeight="1">
      <c r="A78" s="45" t="s">
        <v>241</v>
      </c>
      <c r="B78" s="59" t="s">
        <v>138</v>
      </c>
      <c r="C78" s="132"/>
      <c r="D78" s="3"/>
      <c r="E78" s="3"/>
      <c r="F78" s="82">
        <f t="shared" si="2"/>
        <v>104172.02</v>
      </c>
      <c r="G78" s="84">
        <v>104172.02</v>
      </c>
      <c r="H78" s="124"/>
      <c r="I78" s="132"/>
    </row>
    <row r="79" spans="1:9" ht="17.25" customHeight="1">
      <c r="A79" s="45" t="s">
        <v>242</v>
      </c>
      <c r="B79" s="59" t="s">
        <v>139</v>
      </c>
      <c r="C79" s="132"/>
      <c r="D79" s="3"/>
      <c r="E79" s="3"/>
      <c r="F79" s="82">
        <f t="shared" si="2"/>
        <v>92699.35</v>
      </c>
      <c r="G79" s="84">
        <v>92699.35</v>
      </c>
      <c r="H79" s="124"/>
      <c r="I79" s="132"/>
    </row>
    <row r="80" spans="1:9" ht="17.25" customHeight="1">
      <c r="A80" s="45" t="s">
        <v>243</v>
      </c>
      <c r="B80" s="59" t="s">
        <v>140</v>
      </c>
      <c r="C80" s="132"/>
      <c r="D80" s="3"/>
      <c r="E80" s="3"/>
      <c r="F80" s="82">
        <f t="shared" si="2"/>
        <v>92699.35</v>
      </c>
      <c r="G80" s="84">
        <v>92699.35</v>
      </c>
      <c r="H80" s="124"/>
      <c r="I80" s="132"/>
    </row>
    <row r="81" spans="1:9" ht="17.25" customHeight="1">
      <c r="A81" s="45" t="s">
        <v>244</v>
      </c>
      <c r="B81" s="59" t="s">
        <v>141</v>
      </c>
      <c r="C81" s="132"/>
      <c r="D81" s="3"/>
      <c r="E81" s="3"/>
      <c r="F81" s="82">
        <f t="shared" si="2"/>
        <v>92699.35</v>
      </c>
      <c r="G81" s="84">
        <v>92699.35</v>
      </c>
      <c r="H81" s="124"/>
      <c r="I81" s="132"/>
    </row>
    <row r="82" spans="1:9" ht="17.25" customHeight="1">
      <c r="A82" s="45" t="s">
        <v>245</v>
      </c>
      <c r="B82" s="59" t="s">
        <v>142</v>
      </c>
      <c r="C82" s="132"/>
      <c r="D82" s="3"/>
      <c r="E82" s="3"/>
      <c r="F82" s="82">
        <f t="shared" si="2"/>
        <v>97959.21</v>
      </c>
      <c r="G82" s="84">
        <v>97959.21</v>
      </c>
      <c r="H82" s="124"/>
      <c r="I82" s="132"/>
    </row>
    <row r="83" spans="1:9" ht="17.25" customHeight="1">
      <c r="A83" s="45" t="s">
        <v>246</v>
      </c>
      <c r="B83" s="59" t="s">
        <v>143</v>
      </c>
      <c r="C83" s="124"/>
      <c r="D83" s="3"/>
      <c r="E83" s="3"/>
      <c r="F83" s="82">
        <f t="shared" si="2"/>
        <v>97959.21</v>
      </c>
      <c r="G83" s="84">
        <v>97959.21</v>
      </c>
      <c r="H83" s="124"/>
      <c r="I83" s="132"/>
    </row>
    <row r="84" spans="1:9" ht="17.25" customHeight="1">
      <c r="A84" s="45" t="s">
        <v>247</v>
      </c>
      <c r="B84" s="59" t="s">
        <v>144</v>
      </c>
      <c r="C84" s="124"/>
      <c r="D84" s="3"/>
      <c r="E84" s="3"/>
      <c r="F84" s="82">
        <f t="shared" si="2"/>
        <v>97959.21</v>
      </c>
      <c r="G84" s="84">
        <v>97959.21</v>
      </c>
      <c r="H84" s="124"/>
      <c r="I84" s="132"/>
    </row>
    <row r="85" spans="1:9" ht="17.25" customHeight="1">
      <c r="A85" s="45" t="s">
        <v>248</v>
      </c>
      <c r="B85" s="59" t="s">
        <v>145</v>
      </c>
      <c r="C85" s="124"/>
      <c r="D85" s="3"/>
      <c r="E85" s="3"/>
      <c r="F85" s="82">
        <f t="shared" si="2"/>
        <v>97959.21</v>
      </c>
      <c r="G85" s="84">
        <v>97959.21</v>
      </c>
      <c r="H85" s="124"/>
      <c r="I85" s="132"/>
    </row>
    <row r="86" spans="1:9" ht="17.25" customHeight="1">
      <c r="A86" s="45" t="s">
        <v>249</v>
      </c>
      <c r="B86" s="59" t="s">
        <v>146</v>
      </c>
      <c r="C86" s="124"/>
      <c r="D86" s="3"/>
      <c r="E86" s="3"/>
      <c r="F86" s="82">
        <f t="shared" si="2"/>
        <v>97959.21</v>
      </c>
      <c r="G86" s="84">
        <v>97959.21</v>
      </c>
      <c r="H86" s="124"/>
      <c r="I86" s="132"/>
    </row>
    <row r="87" spans="1:9" ht="17.25" customHeight="1">
      <c r="A87" s="45" t="s">
        <v>250</v>
      </c>
      <c r="B87" s="59" t="s">
        <v>147</v>
      </c>
      <c r="C87" s="124"/>
      <c r="D87" s="3"/>
      <c r="E87" s="3"/>
      <c r="F87" s="82">
        <f t="shared" si="2"/>
        <v>92699.35</v>
      </c>
      <c r="G87" s="84">
        <v>92699.35</v>
      </c>
      <c r="H87" s="124"/>
      <c r="I87" s="132"/>
    </row>
    <row r="88" spans="1:9" ht="17.25" customHeight="1">
      <c r="A88" s="45" t="s">
        <v>251</v>
      </c>
      <c r="B88" s="59" t="s">
        <v>148</v>
      </c>
      <c r="C88" s="124"/>
      <c r="D88" s="3"/>
      <c r="E88" s="3"/>
      <c r="F88" s="82">
        <f t="shared" si="2"/>
        <v>103745.54</v>
      </c>
      <c r="G88" s="84">
        <v>103745.54</v>
      </c>
      <c r="H88" s="124"/>
      <c r="I88" s="132"/>
    </row>
    <row r="89" spans="1:9" ht="17.25" customHeight="1">
      <c r="A89" s="45" t="s">
        <v>252</v>
      </c>
      <c r="B89" s="59" t="s">
        <v>149</v>
      </c>
      <c r="C89" s="124"/>
      <c r="D89" s="3"/>
      <c r="E89" s="3"/>
      <c r="F89" s="82">
        <f t="shared" si="2"/>
        <v>149436.21</v>
      </c>
      <c r="G89" s="84">
        <v>149436.21</v>
      </c>
      <c r="H89" s="124"/>
      <c r="I89" s="132"/>
    </row>
    <row r="90" spans="1:9" ht="17.25" customHeight="1">
      <c r="A90" s="45" t="s">
        <v>253</v>
      </c>
      <c r="B90" s="59" t="s">
        <v>150</v>
      </c>
      <c r="C90" s="124"/>
      <c r="D90" s="3"/>
      <c r="E90" s="3"/>
      <c r="F90" s="82">
        <f t="shared" si="2"/>
        <v>149536.21</v>
      </c>
      <c r="G90" s="84">
        <v>149536.21</v>
      </c>
      <c r="H90" s="124"/>
      <c r="I90" s="132"/>
    </row>
    <row r="91" spans="1:9" ht="17.25" customHeight="1">
      <c r="A91" s="45" t="s">
        <v>254</v>
      </c>
      <c r="B91" s="59" t="s">
        <v>151</v>
      </c>
      <c r="C91" s="124"/>
      <c r="D91" s="3"/>
      <c r="E91" s="3"/>
      <c r="F91" s="82">
        <f t="shared" si="2"/>
        <v>97969.21</v>
      </c>
      <c r="G91" s="84">
        <v>97969.21</v>
      </c>
      <c r="H91" s="124"/>
      <c r="I91" s="132"/>
    </row>
    <row r="92" spans="1:9" ht="17.25" customHeight="1">
      <c r="A92" s="45" t="s">
        <v>255</v>
      </c>
      <c r="B92" s="59" t="s">
        <v>152</v>
      </c>
      <c r="C92" s="124"/>
      <c r="D92" s="3"/>
      <c r="E92" s="3"/>
      <c r="F92" s="82">
        <f t="shared" si="2"/>
        <v>92799.35</v>
      </c>
      <c r="G92" s="84">
        <v>92799.35</v>
      </c>
      <c r="H92" s="124"/>
      <c r="I92" s="132"/>
    </row>
    <row r="93" spans="1:9" ht="17.25" customHeight="1">
      <c r="A93" s="45" t="s">
        <v>256</v>
      </c>
      <c r="B93" s="59" t="s">
        <v>152</v>
      </c>
      <c r="C93" s="124"/>
      <c r="D93" s="3"/>
      <c r="E93" s="3"/>
      <c r="F93" s="82">
        <f t="shared" si="2"/>
        <v>92799.35</v>
      </c>
      <c r="G93" s="84">
        <v>92799.35</v>
      </c>
      <c r="H93" s="124"/>
      <c r="I93" s="132"/>
    </row>
    <row r="94" spans="1:9" ht="17.25" customHeight="1">
      <c r="A94" s="45" t="s">
        <v>257</v>
      </c>
      <c r="B94" s="59" t="s">
        <v>153</v>
      </c>
      <c r="C94" s="124"/>
      <c r="D94" s="3"/>
      <c r="E94" s="3"/>
      <c r="F94" s="82">
        <f t="shared" si="2"/>
        <v>92799.35</v>
      </c>
      <c r="G94" s="84">
        <v>92799.35</v>
      </c>
      <c r="H94" s="124"/>
      <c r="I94" s="132"/>
    </row>
    <row r="95" spans="1:9" ht="17.25" customHeight="1">
      <c r="A95" s="45" t="s">
        <v>258</v>
      </c>
      <c r="B95" s="59" t="s">
        <v>154</v>
      </c>
      <c r="C95" s="124"/>
      <c r="D95" s="3"/>
      <c r="E95" s="3"/>
      <c r="F95" s="82">
        <f t="shared" si="2"/>
        <v>106935.18</v>
      </c>
      <c r="G95" s="84">
        <v>106935.18</v>
      </c>
      <c r="H95" s="124"/>
      <c r="I95" s="132"/>
    </row>
    <row r="96" spans="1:9" ht="17.25" customHeight="1">
      <c r="A96" s="45" t="s">
        <v>259</v>
      </c>
      <c r="B96" s="59" t="s">
        <v>155</v>
      </c>
      <c r="C96" s="124"/>
      <c r="D96" s="3"/>
      <c r="E96" s="3"/>
      <c r="F96" s="82">
        <f t="shared" si="2"/>
        <v>149736.22</v>
      </c>
      <c r="G96" s="84">
        <v>149736.22</v>
      </c>
      <c r="H96" s="124"/>
      <c r="I96" s="132"/>
    </row>
    <row r="97" spans="1:9" ht="17.25" customHeight="1">
      <c r="A97" s="45" t="s">
        <v>260</v>
      </c>
      <c r="B97" s="59" t="s">
        <v>156</v>
      </c>
      <c r="C97" s="124"/>
      <c r="D97" s="3"/>
      <c r="E97" s="3"/>
      <c r="F97" s="82">
        <f t="shared" si="2"/>
        <v>166195.22</v>
      </c>
      <c r="G97" s="84">
        <v>166195.22</v>
      </c>
      <c r="H97" s="124"/>
      <c r="I97" s="132"/>
    </row>
    <row r="98" spans="1:9" ht="17.25" customHeight="1">
      <c r="A98" s="45" t="s">
        <v>261</v>
      </c>
      <c r="B98" s="59" t="s">
        <v>157</v>
      </c>
      <c r="C98" s="124"/>
      <c r="D98" s="3"/>
      <c r="E98" s="3"/>
      <c r="F98" s="82">
        <f t="shared" si="2"/>
        <v>154822.54</v>
      </c>
      <c r="G98" s="84">
        <v>154822.54</v>
      </c>
      <c r="H98" s="124"/>
      <c r="I98" s="132"/>
    </row>
    <row r="99" spans="1:9" ht="17.25" customHeight="1">
      <c r="A99" s="45" t="s">
        <v>262</v>
      </c>
      <c r="B99" s="59" t="s">
        <v>158</v>
      </c>
      <c r="C99" s="125"/>
      <c r="D99" s="3"/>
      <c r="E99" s="3"/>
      <c r="F99" s="82">
        <f t="shared" si="2"/>
        <v>143876.35</v>
      </c>
      <c r="G99" s="84">
        <v>143876.35</v>
      </c>
      <c r="H99" s="125"/>
      <c r="I99" s="134"/>
    </row>
    <row r="100" spans="1:9" ht="33" customHeight="1">
      <c r="A100" s="3" t="s">
        <v>178</v>
      </c>
      <c r="B100" s="33" t="s">
        <v>35</v>
      </c>
      <c r="C100" s="3"/>
      <c r="D100" s="3">
        <v>240900</v>
      </c>
      <c r="E100" s="3">
        <v>3210</v>
      </c>
      <c r="F100" s="82">
        <f>G100</f>
        <v>2040085.539</v>
      </c>
      <c r="G100" s="81">
        <f>SUM(G101:G116)</f>
        <v>2040085.539</v>
      </c>
      <c r="H100" s="129" t="s">
        <v>39</v>
      </c>
      <c r="I100" s="123"/>
    </row>
    <row r="101" spans="1:9" ht="18" customHeight="1">
      <c r="A101" s="45" t="s">
        <v>263</v>
      </c>
      <c r="B101" s="61" t="s">
        <v>159</v>
      </c>
      <c r="C101" s="123" t="s">
        <v>3</v>
      </c>
      <c r="D101" s="3"/>
      <c r="E101" s="3"/>
      <c r="F101" s="82">
        <f aca="true" t="shared" si="3" ref="F101:F116">G101</f>
        <v>116192.72</v>
      </c>
      <c r="G101" s="84">
        <v>116192.72</v>
      </c>
      <c r="H101" s="133"/>
      <c r="I101" s="132"/>
    </row>
    <row r="102" spans="1:9" ht="18" customHeight="1">
      <c r="A102" s="45" t="s">
        <v>264</v>
      </c>
      <c r="B102" s="61" t="s">
        <v>160</v>
      </c>
      <c r="C102" s="132"/>
      <c r="D102" s="3"/>
      <c r="E102" s="3"/>
      <c r="F102" s="82">
        <f t="shared" si="3"/>
        <v>148689.35</v>
      </c>
      <c r="G102" s="84">
        <v>148689.35</v>
      </c>
      <c r="H102" s="133"/>
      <c r="I102" s="132"/>
    </row>
    <row r="103" spans="1:9" ht="18" customHeight="1">
      <c r="A103" s="45" t="s">
        <v>265</v>
      </c>
      <c r="B103" s="61" t="s">
        <v>161</v>
      </c>
      <c r="C103" s="132"/>
      <c r="D103" s="3"/>
      <c r="E103" s="3"/>
      <c r="F103" s="82">
        <f t="shared" si="3"/>
        <v>150398.73</v>
      </c>
      <c r="G103" s="84">
        <v>150398.73</v>
      </c>
      <c r="H103" s="133"/>
      <c r="I103" s="132"/>
    </row>
    <row r="104" spans="1:9" ht="18" customHeight="1">
      <c r="A104" s="45" t="s">
        <v>266</v>
      </c>
      <c r="B104" s="61" t="s">
        <v>162</v>
      </c>
      <c r="C104" s="132"/>
      <c r="D104" s="3"/>
      <c r="E104" s="3"/>
      <c r="F104" s="82">
        <f t="shared" si="3"/>
        <v>111725.18</v>
      </c>
      <c r="G104" s="84">
        <v>111725.18</v>
      </c>
      <c r="H104" s="133"/>
      <c r="I104" s="132"/>
    </row>
    <row r="105" spans="1:9" ht="18" customHeight="1">
      <c r="A105" s="45" t="s">
        <v>267</v>
      </c>
      <c r="B105" s="61" t="s">
        <v>163</v>
      </c>
      <c r="C105" s="132"/>
      <c r="D105" s="3"/>
      <c r="E105" s="3"/>
      <c r="F105" s="82">
        <f t="shared" si="3"/>
        <v>111725.319</v>
      </c>
      <c r="G105" s="84">
        <v>111725.319</v>
      </c>
      <c r="H105" s="133"/>
      <c r="I105" s="132"/>
    </row>
    <row r="106" spans="1:9" ht="18" customHeight="1">
      <c r="A106" s="45" t="s">
        <v>268</v>
      </c>
      <c r="B106" s="61" t="s">
        <v>164</v>
      </c>
      <c r="C106" s="132"/>
      <c r="D106" s="3"/>
      <c r="E106" s="3"/>
      <c r="F106" s="82">
        <f t="shared" si="3"/>
        <v>99956.04</v>
      </c>
      <c r="G106" s="84">
        <v>99956.04</v>
      </c>
      <c r="H106" s="133"/>
      <c r="I106" s="132"/>
    </row>
    <row r="107" spans="1:9" ht="18" customHeight="1">
      <c r="A107" s="45" t="s">
        <v>269</v>
      </c>
      <c r="B107" s="61" t="s">
        <v>165</v>
      </c>
      <c r="C107" s="132"/>
      <c r="D107" s="3"/>
      <c r="E107" s="3"/>
      <c r="F107" s="82">
        <f t="shared" si="3"/>
        <v>116985.04</v>
      </c>
      <c r="G107" s="84">
        <v>116985.04</v>
      </c>
      <c r="H107" s="133"/>
      <c r="I107" s="132"/>
    </row>
    <row r="108" spans="1:9" ht="18" customHeight="1">
      <c r="A108" s="45" t="s">
        <v>270</v>
      </c>
      <c r="B108" s="61" t="s">
        <v>166</v>
      </c>
      <c r="C108" s="132"/>
      <c r="D108" s="3"/>
      <c r="E108" s="3"/>
      <c r="F108" s="82">
        <f t="shared" si="3"/>
        <v>102769.21</v>
      </c>
      <c r="G108" s="84">
        <v>102769.21</v>
      </c>
      <c r="H108" s="133"/>
      <c r="I108" s="132"/>
    </row>
    <row r="109" spans="1:9" ht="18" customHeight="1">
      <c r="A109" s="45" t="s">
        <v>271</v>
      </c>
      <c r="B109" s="61" t="s">
        <v>167</v>
      </c>
      <c r="C109" s="132"/>
      <c r="D109" s="3"/>
      <c r="E109" s="3"/>
      <c r="F109" s="82">
        <f t="shared" si="3"/>
        <v>116989.04</v>
      </c>
      <c r="G109" s="84">
        <v>116989.04</v>
      </c>
      <c r="H109" s="133"/>
      <c r="I109" s="132"/>
    </row>
    <row r="110" spans="1:9" ht="18" customHeight="1">
      <c r="A110" s="45" t="s">
        <v>272</v>
      </c>
      <c r="B110" s="61" t="s">
        <v>168</v>
      </c>
      <c r="C110" s="132"/>
      <c r="D110" s="3"/>
      <c r="E110" s="3"/>
      <c r="F110" s="82">
        <f t="shared" si="3"/>
        <v>105892.38</v>
      </c>
      <c r="G110" s="84">
        <v>105892.38</v>
      </c>
      <c r="H110" s="133"/>
      <c r="I110" s="132"/>
    </row>
    <row r="111" spans="1:9" ht="18" customHeight="1">
      <c r="A111" s="45" t="s">
        <v>273</v>
      </c>
      <c r="B111" s="61" t="s">
        <v>169</v>
      </c>
      <c r="C111" s="132"/>
      <c r="D111" s="3"/>
      <c r="E111" s="3"/>
      <c r="F111" s="82">
        <f t="shared" si="3"/>
        <v>100392.53</v>
      </c>
      <c r="G111" s="84">
        <v>100392.53</v>
      </c>
      <c r="H111" s="133"/>
      <c r="I111" s="132"/>
    </row>
    <row r="112" spans="1:9" ht="18" customHeight="1">
      <c r="A112" s="45" t="s">
        <v>274</v>
      </c>
      <c r="B112" s="61" t="s">
        <v>170</v>
      </c>
      <c r="C112" s="132"/>
      <c r="D112" s="3"/>
      <c r="E112" s="3"/>
      <c r="F112" s="82">
        <f t="shared" si="3"/>
        <v>156789.38</v>
      </c>
      <c r="G112" s="84">
        <v>156789.38</v>
      </c>
      <c r="H112" s="133"/>
      <c r="I112" s="132"/>
    </row>
    <row r="113" spans="1:9" ht="18" customHeight="1">
      <c r="A113" s="45" t="s">
        <v>275</v>
      </c>
      <c r="B113" s="61" t="s">
        <v>171</v>
      </c>
      <c r="C113" s="132"/>
      <c r="D113" s="3"/>
      <c r="E113" s="3"/>
      <c r="F113" s="82">
        <f t="shared" si="3"/>
        <v>170492.88</v>
      </c>
      <c r="G113" s="84">
        <v>170492.88</v>
      </c>
      <c r="H113" s="133"/>
      <c r="I113" s="132"/>
    </row>
    <row r="114" spans="1:9" ht="18" customHeight="1">
      <c r="A114" s="45" t="s">
        <v>276</v>
      </c>
      <c r="B114" s="61" t="s">
        <v>172</v>
      </c>
      <c r="C114" s="132"/>
      <c r="D114" s="3"/>
      <c r="E114" s="3"/>
      <c r="F114" s="82">
        <f t="shared" si="3"/>
        <v>107653.22</v>
      </c>
      <c r="G114" s="84">
        <v>107653.22</v>
      </c>
      <c r="H114" s="133"/>
      <c r="I114" s="132"/>
    </row>
    <row r="115" spans="1:9" ht="18" customHeight="1">
      <c r="A115" s="45" t="s">
        <v>277</v>
      </c>
      <c r="B115" s="61" t="s">
        <v>173</v>
      </c>
      <c r="C115" s="132"/>
      <c r="D115" s="3"/>
      <c r="E115" s="3"/>
      <c r="F115" s="82">
        <f t="shared" si="3"/>
        <v>156592.52</v>
      </c>
      <c r="G115" s="84">
        <v>156592.52</v>
      </c>
      <c r="H115" s="133"/>
      <c r="I115" s="132"/>
    </row>
    <row r="116" spans="1:9" ht="18" customHeight="1">
      <c r="A116" s="45" t="s">
        <v>278</v>
      </c>
      <c r="B116" s="61" t="s">
        <v>174</v>
      </c>
      <c r="C116" s="132"/>
      <c r="D116" s="3"/>
      <c r="E116" s="3"/>
      <c r="F116" s="82">
        <f t="shared" si="3"/>
        <v>166842</v>
      </c>
      <c r="G116" s="84">
        <v>166842</v>
      </c>
      <c r="H116" s="133"/>
      <c r="I116" s="132"/>
    </row>
    <row r="117" spans="1:9" ht="37.5" customHeight="1">
      <c r="A117" s="3" t="s">
        <v>281</v>
      </c>
      <c r="B117" s="76" t="s">
        <v>341</v>
      </c>
      <c r="C117" s="73"/>
      <c r="D117" s="73"/>
      <c r="E117" s="73"/>
      <c r="F117" s="82">
        <f>G117</f>
        <v>3598806.659999999</v>
      </c>
      <c r="G117" s="85">
        <f>SUM(G118:G148)</f>
        <v>3598806.659999999</v>
      </c>
      <c r="H117" s="123" t="s">
        <v>342</v>
      </c>
      <c r="I117" s="126"/>
    </row>
    <row r="118" spans="1:9" ht="16.5" customHeight="1">
      <c r="A118" s="45" t="s">
        <v>282</v>
      </c>
      <c r="B118" s="10" t="s">
        <v>312</v>
      </c>
      <c r="C118" s="3"/>
      <c r="D118" s="3"/>
      <c r="E118" s="3"/>
      <c r="F118" s="82">
        <f aca="true" t="shared" si="4" ref="F118:F148">G118</f>
        <v>119960.21</v>
      </c>
      <c r="G118" s="85">
        <v>119960.21</v>
      </c>
      <c r="H118" s="124"/>
      <c r="I118" s="127"/>
    </row>
    <row r="119" spans="1:9" ht="15.75" customHeight="1" hidden="1">
      <c r="A119" s="45" t="s">
        <v>277</v>
      </c>
      <c r="B119" s="3"/>
      <c r="C119" s="10"/>
      <c r="D119" s="10"/>
      <c r="E119" s="10"/>
      <c r="F119" s="82">
        <f t="shared" si="4"/>
        <v>0</v>
      </c>
      <c r="G119" s="85"/>
      <c r="H119" s="124"/>
      <c r="I119" s="127"/>
    </row>
    <row r="120" spans="1:9" ht="15.75">
      <c r="A120" s="45" t="s">
        <v>283</v>
      </c>
      <c r="B120" s="10" t="s">
        <v>313</v>
      </c>
      <c r="C120" s="10"/>
      <c r="D120" s="10"/>
      <c r="E120" s="10"/>
      <c r="F120" s="82">
        <f t="shared" si="4"/>
        <v>119960.21</v>
      </c>
      <c r="G120" s="85">
        <v>119960.21</v>
      </c>
      <c r="H120" s="124"/>
      <c r="I120" s="127"/>
    </row>
    <row r="121" spans="1:9" ht="15.75">
      <c r="A121" s="45" t="s">
        <v>284</v>
      </c>
      <c r="B121" s="10" t="s">
        <v>314</v>
      </c>
      <c r="C121" s="74"/>
      <c r="D121" s="74"/>
      <c r="E121" s="74"/>
      <c r="F121" s="82">
        <f t="shared" si="4"/>
        <v>119960.21</v>
      </c>
      <c r="G121" s="85">
        <v>119960.21</v>
      </c>
      <c r="H121" s="124"/>
      <c r="I121" s="127"/>
    </row>
    <row r="122" spans="1:9" ht="15.75">
      <c r="A122" s="45" t="s">
        <v>285</v>
      </c>
      <c r="B122" s="10" t="s">
        <v>315</v>
      </c>
      <c r="C122" s="3"/>
      <c r="D122" s="3"/>
      <c r="E122" s="3"/>
      <c r="F122" s="82">
        <f t="shared" si="4"/>
        <v>119960.21</v>
      </c>
      <c r="G122" s="85">
        <v>119960.21</v>
      </c>
      <c r="H122" s="124"/>
      <c r="I122" s="127"/>
    </row>
    <row r="123" spans="1:9" ht="15.75">
      <c r="A123" s="45" t="s">
        <v>286</v>
      </c>
      <c r="B123" s="10" t="s">
        <v>316</v>
      </c>
      <c r="C123" s="3"/>
      <c r="D123" s="3"/>
      <c r="E123" s="3"/>
      <c r="F123" s="82">
        <f t="shared" si="4"/>
        <v>119960.21</v>
      </c>
      <c r="G123" s="85">
        <v>119960.21</v>
      </c>
      <c r="H123" s="124"/>
      <c r="I123" s="127"/>
    </row>
    <row r="124" spans="1:9" ht="15.75">
      <c r="A124" s="45" t="s">
        <v>287</v>
      </c>
      <c r="B124" s="10" t="s">
        <v>317</v>
      </c>
      <c r="C124" s="3"/>
      <c r="D124" s="3"/>
      <c r="E124" s="3"/>
      <c r="F124" s="82">
        <f t="shared" si="4"/>
        <v>119960.21</v>
      </c>
      <c r="G124" s="85">
        <v>119960.21</v>
      </c>
      <c r="H124" s="124"/>
      <c r="I124" s="127"/>
    </row>
    <row r="125" spans="1:9" ht="15.75">
      <c r="A125" s="45" t="s">
        <v>288</v>
      </c>
      <c r="B125" s="10" t="s">
        <v>318</v>
      </c>
      <c r="C125" s="3"/>
      <c r="D125" s="3"/>
      <c r="E125" s="3"/>
      <c r="F125" s="82">
        <f t="shared" si="4"/>
        <v>119960.21</v>
      </c>
      <c r="G125" s="85">
        <v>119960.21</v>
      </c>
      <c r="H125" s="124"/>
      <c r="I125" s="127"/>
    </row>
    <row r="126" spans="1:9" ht="15.75">
      <c r="A126" s="45" t="s">
        <v>289</v>
      </c>
      <c r="B126" s="10" t="s">
        <v>319</v>
      </c>
      <c r="C126" s="3"/>
      <c r="D126" s="3"/>
      <c r="E126" s="3"/>
      <c r="F126" s="82">
        <f t="shared" si="4"/>
        <v>119960.21</v>
      </c>
      <c r="G126" s="85">
        <v>119960.21</v>
      </c>
      <c r="H126" s="124"/>
      <c r="I126" s="127"/>
    </row>
    <row r="127" spans="1:9" ht="15.75">
      <c r="A127" s="45" t="s">
        <v>290</v>
      </c>
      <c r="B127" s="10" t="s">
        <v>320</v>
      </c>
      <c r="C127" s="3"/>
      <c r="D127" s="3"/>
      <c r="E127" s="3"/>
      <c r="F127" s="82">
        <f t="shared" si="4"/>
        <v>119960.4</v>
      </c>
      <c r="G127" s="85">
        <v>119960.4</v>
      </c>
      <c r="H127" s="124"/>
      <c r="I127" s="127"/>
    </row>
    <row r="128" spans="1:9" ht="15.75">
      <c r="A128" s="45" t="s">
        <v>291</v>
      </c>
      <c r="B128" s="10" t="s">
        <v>327</v>
      </c>
      <c r="C128" s="3"/>
      <c r="D128" s="3"/>
      <c r="E128" s="3"/>
      <c r="F128" s="82">
        <f t="shared" si="4"/>
        <v>119960.21</v>
      </c>
      <c r="G128" s="85">
        <v>119960.21</v>
      </c>
      <c r="H128" s="124"/>
      <c r="I128" s="127"/>
    </row>
    <row r="129" spans="1:9" ht="15.75">
      <c r="A129" s="45" t="s">
        <v>292</v>
      </c>
      <c r="B129" s="10" t="s">
        <v>328</v>
      </c>
      <c r="C129" s="3"/>
      <c r="D129" s="3"/>
      <c r="E129" s="3"/>
      <c r="F129" s="82">
        <f t="shared" si="4"/>
        <v>119960.21</v>
      </c>
      <c r="G129" s="85">
        <v>119960.21</v>
      </c>
      <c r="H129" s="124"/>
      <c r="I129" s="127"/>
    </row>
    <row r="130" spans="1:9" ht="15.75">
      <c r="A130" s="45" t="s">
        <v>293</v>
      </c>
      <c r="B130" s="10" t="s">
        <v>329</v>
      </c>
      <c r="C130" s="3"/>
      <c r="D130" s="3"/>
      <c r="E130" s="3"/>
      <c r="F130" s="82">
        <f t="shared" si="4"/>
        <v>119960.21</v>
      </c>
      <c r="G130" s="85">
        <v>119960.21</v>
      </c>
      <c r="H130" s="124"/>
      <c r="I130" s="127"/>
    </row>
    <row r="131" spans="1:9" ht="15.75">
      <c r="A131" s="45" t="s">
        <v>294</v>
      </c>
      <c r="B131" s="10" t="s">
        <v>330</v>
      </c>
      <c r="C131" s="3"/>
      <c r="D131" s="3"/>
      <c r="E131" s="3"/>
      <c r="F131" s="82">
        <f t="shared" si="4"/>
        <v>119960.4</v>
      </c>
      <c r="G131" s="85">
        <v>119960.4</v>
      </c>
      <c r="H131" s="124"/>
      <c r="I131" s="127"/>
    </row>
    <row r="132" spans="1:9" ht="15.75">
      <c r="A132" s="45" t="s">
        <v>295</v>
      </c>
      <c r="B132" s="10" t="s">
        <v>323</v>
      </c>
      <c r="C132" s="3"/>
      <c r="D132" s="3"/>
      <c r="E132" s="3"/>
      <c r="F132" s="82">
        <f t="shared" si="4"/>
        <v>119960.21</v>
      </c>
      <c r="G132" s="85">
        <v>119960.21</v>
      </c>
      <c r="H132" s="124"/>
      <c r="I132" s="127"/>
    </row>
    <row r="133" spans="1:9" ht="15.75">
      <c r="A133" s="45" t="s">
        <v>296</v>
      </c>
      <c r="B133" s="53" t="s">
        <v>323</v>
      </c>
      <c r="C133" s="3"/>
      <c r="D133" s="3"/>
      <c r="E133" s="3"/>
      <c r="F133" s="82">
        <f t="shared" si="4"/>
        <v>119960.21</v>
      </c>
      <c r="G133" s="85">
        <v>119960.21</v>
      </c>
      <c r="H133" s="124"/>
      <c r="I133" s="127"/>
    </row>
    <row r="134" spans="1:9" ht="15.75">
      <c r="A134" s="45" t="s">
        <v>297</v>
      </c>
      <c r="B134" s="10" t="s">
        <v>331</v>
      </c>
      <c r="C134" s="3"/>
      <c r="D134" s="3"/>
      <c r="E134" s="3"/>
      <c r="F134" s="82">
        <f t="shared" si="4"/>
        <v>119960.21</v>
      </c>
      <c r="G134" s="85">
        <v>119960.21</v>
      </c>
      <c r="H134" s="124"/>
      <c r="I134" s="127"/>
    </row>
    <row r="135" spans="1:9" ht="15.75">
      <c r="A135" s="45" t="s">
        <v>298</v>
      </c>
      <c r="B135" s="10" t="s">
        <v>332</v>
      </c>
      <c r="C135" s="3"/>
      <c r="D135" s="3"/>
      <c r="E135" s="3"/>
      <c r="F135" s="82">
        <f t="shared" si="4"/>
        <v>119960.21</v>
      </c>
      <c r="G135" s="85">
        <v>119960.21</v>
      </c>
      <c r="H135" s="124"/>
      <c r="I135" s="127"/>
    </row>
    <row r="136" spans="1:9" ht="15.75">
      <c r="A136" s="45" t="s">
        <v>299</v>
      </c>
      <c r="B136" s="10" t="s">
        <v>333</v>
      </c>
      <c r="C136" s="3"/>
      <c r="D136" s="3"/>
      <c r="E136" s="3"/>
      <c r="F136" s="82">
        <f t="shared" si="4"/>
        <v>119960.21</v>
      </c>
      <c r="G136" s="85">
        <v>119960.21</v>
      </c>
      <c r="H136" s="124"/>
      <c r="I136" s="127"/>
    </row>
    <row r="137" spans="1:9" ht="15.75">
      <c r="A137" s="45" t="s">
        <v>300</v>
      </c>
      <c r="B137" s="10" t="s">
        <v>334</v>
      </c>
      <c r="C137" s="3"/>
      <c r="D137" s="3"/>
      <c r="E137" s="3"/>
      <c r="F137" s="82">
        <f t="shared" si="4"/>
        <v>119960.21</v>
      </c>
      <c r="G137" s="85">
        <v>119960.21</v>
      </c>
      <c r="H137" s="124"/>
      <c r="I137" s="127"/>
    </row>
    <row r="138" spans="1:9" ht="15.75">
      <c r="A138" s="45" t="s">
        <v>301</v>
      </c>
      <c r="B138" s="10" t="s">
        <v>335</v>
      </c>
      <c r="C138" s="3"/>
      <c r="D138" s="3"/>
      <c r="E138" s="3"/>
      <c r="F138" s="82">
        <f t="shared" si="4"/>
        <v>119960</v>
      </c>
      <c r="G138" s="85">
        <v>119960</v>
      </c>
      <c r="H138" s="124"/>
      <c r="I138" s="127"/>
    </row>
    <row r="139" spans="1:9" ht="15.75">
      <c r="A139" s="45" t="s">
        <v>302</v>
      </c>
      <c r="B139" s="10" t="s">
        <v>336</v>
      </c>
      <c r="C139" s="3"/>
      <c r="D139" s="3"/>
      <c r="E139" s="3"/>
      <c r="F139" s="82">
        <f t="shared" si="4"/>
        <v>119960.4</v>
      </c>
      <c r="G139" s="85">
        <v>119960.4</v>
      </c>
      <c r="H139" s="124"/>
      <c r="I139" s="127"/>
    </row>
    <row r="140" spans="1:9" ht="15.75">
      <c r="A140" s="45" t="s">
        <v>303</v>
      </c>
      <c r="B140" s="10" t="s">
        <v>337</v>
      </c>
      <c r="C140" s="3"/>
      <c r="D140" s="3"/>
      <c r="E140" s="3"/>
      <c r="F140" s="82">
        <f t="shared" si="4"/>
        <v>119960.21</v>
      </c>
      <c r="G140" s="85">
        <v>119960.21</v>
      </c>
      <c r="H140" s="124"/>
      <c r="I140" s="127"/>
    </row>
    <row r="141" spans="1:9" ht="15.75">
      <c r="A141" s="45" t="s">
        <v>304</v>
      </c>
      <c r="B141" s="10" t="s">
        <v>321</v>
      </c>
      <c r="C141" s="3"/>
      <c r="D141" s="3"/>
      <c r="E141" s="3"/>
      <c r="F141" s="82">
        <f t="shared" si="4"/>
        <v>119960.21</v>
      </c>
      <c r="G141" s="85">
        <v>119960.21</v>
      </c>
      <c r="H141" s="124"/>
      <c r="I141" s="127"/>
    </row>
    <row r="142" spans="1:9" ht="15.75">
      <c r="A142" s="45" t="s">
        <v>305</v>
      </c>
      <c r="B142" s="10" t="s">
        <v>322</v>
      </c>
      <c r="C142" s="3"/>
      <c r="D142" s="3"/>
      <c r="E142" s="3"/>
      <c r="F142" s="82">
        <f t="shared" si="4"/>
        <v>119960.21</v>
      </c>
      <c r="G142" s="85">
        <v>119960.21</v>
      </c>
      <c r="H142" s="124"/>
      <c r="I142" s="127"/>
    </row>
    <row r="143" spans="1:9" ht="15.75">
      <c r="A143" s="45" t="s">
        <v>306</v>
      </c>
      <c r="B143" s="10" t="s">
        <v>324</v>
      </c>
      <c r="C143" s="3"/>
      <c r="D143" s="3"/>
      <c r="E143" s="3"/>
      <c r="F143" s="82">
        <f t="shared" si="4"/>
        <v>119960.21</v>
      </c>
      <c r="G143" s="85">
        <v>119960.21</v>
      </c>
      <c r="H143" s="124"/>
      <c r="I143" s="127"/>
    </row>
    <row r="144" spans="1:9" ht="15.75">
      <c r="A144" s="45" t="s">
        <v>307</v>
      </c>
      <c r="B144" s="10" t="s">
        <v>325</v>
      </c>
      <c r="C144" s="3"/>
      <c r="D144" s="3"/>
      <c r="E144" s="3"/>
      <c r="F144" s="82">
        <f t="shared" si="4"/>
        <v>119960.21</v>
      </c>
      <c r="G144" s="85">
        <v>119960.21</v>
      </c>
      <c r="H144" s="124"/>
      <c r="I144" s="127"/>
    </row>
    <row r="145" spans="1:9" ht="15.75">
      <c r="A145" s="45" t="s">
        <v>308</v>
      </c>
      <c r="B145" s="10" t="s">
        <v>326</v>
      </c>
      <c r="C145" s="3"/>
      <c r="D145" s="3"/>
      <c r="E145" s="3"/>
      <c r="F145" s="82">
        <f t="shared" si="4"/>
        <v>119960.21</v>
      </c>
      <c r="G145" s="85">
        <v>119960.21</v>
      </c>
      <c r="H145" s="124"/>
      <c r="I145" s="127"/>
    </row>
    <row r="146" spans="1:9" ht="15.75">
      <c r="A146" s="45" t="s">
        <v>309</v>
      </c>
      <c r="B146" s="10" t="s">
        <v>338</v>
      </c>
      <c r="C146" s="22"/>
      <c r="D146" s="22"/>
      <c r="E146" s="22"/>
      <c r="F146" s="82">
        <f t="shared" si="4"/>
        <v>119960.21</v>
      </c>
      <c r="G146" s="85">
        <v>119960.21</v>
      </c>
      <c r="H146" s="124"/>
      <c r="I146" s="127"/>
    </row>
    <row r="147" spans="1:9" ht="15.75">
      <c r="A147" s="45" t="s">
        <v>310</v>
      </c>
      <c r="B147" s="10" t="s">
        <v>339</v>
      </c>
      <c r="C147" s="22"/>
      <c r="D147" s="22"/>
      <c r="E147" s="22"/>
      <c r="F147" s="82">
        <f t="shared" si="4"/>
        <v>119960.21</v>
      </c>
      <c r="G147" s="85">
        <v>119960.21</v>
      </c>
      <c r="H147" s="124"/>
      <c r="I147" s="127"/>
    </row>
    <row r="148" spans="1:9" ht="15.75">
      <c r="A148" s="45" t="s">
        <v>311</v>
      </c>
      <c r="B148" s="10" t="s">
        <v>340</v>
      </c>
      <c r="C148" s="22"/>
      <c r="D148" s="22"/>
      <c r="E148" s="22"/>
      <c r="F148" s="82">
        <f t="shared" si="4"/>
        <v>119960.21</v>
      </c>
      <c r="G148" s="85">
        <v>119960.21</v>
      </c>
      <c r="H148" s="125"/>
      <c r="I148" s="128"/>
    </row>
    <row r="149" spans="1:9" ht="21" customHeight="1">
      <c r="A149" s="17"/>
      <c r="B149" s="33" t="s">
        <v>2</v>
      </c>
      <c r="C149" s="75"/>
      <c r="D149" s="75"/>
      <c r="E149" s="75"/>
      <c r="F149" s="86">
        <f>F117+F100+F66+F49+F13</f>
        <v>15598806.659000002</v>
      </c>
      <c r="G149" s="87">
        <f>F149</f>
        <v>15598806.659000002</v>
      </c>
      <c r="H149" s="17"/>
      <c r="I149" s="17"/>
    </row>
    <row r="150" ht="21" customHeight="1"/>
    <row r="151" spans="2:10" ht="21" customHeight="1">
      <c r="B151" s="105"/>
      <c r="C151" s="106"/>
      <c r="D151" s="106"/>
      <c r="H151" s="105"/>
      <c r="I151" s="106"/>
      <c r="J151" s="106"/>
    </row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</sheetData>
  <sheetProtection/>
  <mergeCells count="25">
    <mergeCell ref="A8:I8"/>
    <mergeCell ref="A10:A12"/>
    <mergeCell ref="B10:B12"/>
    <mergeCell ref="C10:C12"/>
    <mergeCell ref="D10:D12"/>
    <mergeCell ref="G10:G12"/>
    <mergeCell ref="H10:H12"/>
    <mergeCell ref="C101:C116"/>
    <mergeCell ref="I13:I48"/>
    <mergeCell ref="I49:I65"/>
    <mergeCell ref="C50:C65"/>
    <mergeCell ref="I66:I99"/>
    <mergeCell ref="H66:H99"/>
    <mergeCell ref="H49:H65"/>
    <mergeCell ref="C67:C99"/>
    <mergeCell ref="B151:D151"/>
    <mergeCell ref="H151:J151"/>
    <mergeCell ref="H117:H148"/>
    <mergeCell ref="I117:I148"/>
    <mergeCell ref="F10:F12"/>
    <mergeCell ref="H13:H48"/>
    <mergeCell ref="I100:I116"/>
    <mergeCell ref="H100:H116"/>
    <mergeCell ref="C14:C48"/>
    <mergeCell ref="I10:I1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86" zoomScaleNormal="86" zoomScalePageLayoutView="0" workbookViewId="0" topLeftCell="A7">
      <selection activeCell="O40" sqref="O40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8.00390625" style="0" customWidth="1"/>
    <col min="7" max="7" width="16.57421875" style="0" customWidth="1"/>
    <col min="8" max="8" width="15.7109375" style="0" customWidth="1"/>
    <col min="9" max="9" width="16.00390625" style="0" customWidth="1"/>
    <col min="10" max="10" width="16.421875" style="0" customWidth="1"/>
    <col min="11" max="11" width="35.421875" style="0" customWidth="1"/>
    <col min="12" max="12" width="14.00390625" style="0" customWidth="1"/>
  </cols>
  <sheetData>
    <row r="1" ht="15.75">
      <c r="K1" s="5" t="s">
        <v>55</v>
      </c>
    </row>
    <row r="2" ht="15.75">
      <c r="K2" s="5" t="s">
        <v>351</v>
      </c>
    </row>
    <row r="3" ht="15.75">
      <c r="K3" s="5" t="s">
        <v>10</v>
      </c>
    </row>
    <row r="4" spans="11:13" ht="15.75">
      <c r="K4" s="25" t="s">
        <v>11</v>
      </c>
      <c r="L4" s="25"/>
      <c r="M4" s="25"/>
    </row>
    <row r="5" spans="2:11" ht="15.75">
      <c r="B5" s="1"/>
      <c r="C5" s="1"/>
      <c r="D5" s="1"/>
      <c r="E5" s="1"/>
      <c r="F5" s="1"/>
      <c r="K5" s="5" t="s">
        <v>12</v>
      </c>
    </row>
    <row r="6" spans="2:13" ht="15.75">
      <c r="B6" s="1"/>
      <c r="C6" s="1"/>
      <c r="D6" s="1"/>
      <c r="E6" s="1"/>
      <c r="F6" s="1"/>
      <c r="K6" s="1" t="s">
        <v>280</v>
      </c>
      <c r="L6" s="1"/>
      <c r="M6" s="5"/>
    </row>
    <row r="7" spans="2:13" ht="23.25" customHeight="1">
      <c r="B7" s="1"/>
      <c r="C7" s="1"/>
      <c r="D7" s="1"/>
      <c r="E7" s="1"/>
      <c r="F7" s="1"/>
      <c r="G7" s="1"/>
      <c r="H7" s="1"/>
      <c r="I7" s="1"/>
      <c r="J7" s="1"/>
      <c r="K7" s="1" t="s">
        <v>350</v>
      </c>
      <c r="L7" s="1"/>
      <c r="M7" s="1"/>
    </row>
    <row r="8" spans="2:11" ht="37.5" customHeight="1">
      <c r="B8" s="141" t="s">
        <v>74</v>
      </c>
      <c r="C8" s="141"/>
      <c r="D8" s="141"/>
      <c r="E8" s="141"/>
      <c r="F8" s="141"/>
      <c r="G8" s="141"/>
      <c r="H8" s="141"/>
      <c r="I8" s="141"/>
      <c r="J8" s="141"/>
      <c r="K8" s="141"/>
    </row>
    <row r="9" spans="2:11" ht="15.75">
      <c r="B9" s="1"/>
      <c r="C9" s="1"/>
      <c r="D9" s="1"/>
      <c r="E9" s="1"/>
      <c r="F9" s="142"/>
      <c r="G9" s="142"/>
      <c r="H9" s="142"/>
      <c r="I9" s="142"/>
      <c r="J9" s="142"/>
      <c r="K9" s="1"/>
    </row>
    <row r="10" spans="1:12" ht="24" customHeight="1">
      <c r="A10" s="111" t="s">
        <v>5</v>
      </c>
      <c r="B10" s="111" t="s">
        <v>4</v>
      </c>
      <c r="C10" s="111" t="s">
        <v>0</v>
      </c>
      <c r="D10" s="111" t="s">
        <v>20</v>
      </c>
      <c r="E10" s="111" t="s">
        <v>25</v>
      </c>
      <c r="F10" s="111" t="s">
        <v>40</v>
      </c>
      <c r="G10" s="114" t="s">
        <v>6</v>
      </c>
      <c r="H10" s="114"/>
      <c r="I10" s="114"/>
      <c r="J10" s="114"/>
      <c r="K10" s="114" t="s">
        <v>1</v>
      </c>
      <c r="L10" s="111" t="s">
        <v>61</v>
      </c>
    </row>
    <row r="11" spans="1:12" ht="23.25" customHeight="1">
      <c r="A11" s="113"/>
      <c r="B11" s="113"/>
      <c r="C11" s="113"/>
      <c r="D11" s="113"/>
      <c r="E11" s="113"/>
      <c r="F11" s="113"/>
      <c r="G11" s="31" t="s">
        <v>7</v>
      </c>
      <c r="H11" s="31" t="s">
        <v>13</v>
      </c>
      <c r="I11" s="31" t="s">
        <v>14</v>
      </c>
      <c r="J11" s="31" t="s">
        <v>15</v>
      </c>
      <c r="K11" s="114"/>
      <c r="L11" s="112"/>
    </row>
    <row r="12" spans="1:12" ht="48" customHeight="1">
      <c r="A12" s="43">
        <v>1</v>
      </c>
      <c r="B12" s="53" t="s">
        <v>72</v>
      </c>
      <c r="C12" s="51" t="s">
        <v>3</v>
      </c>
      <c r="D12" s="51">
        <v>170703</v>
      </c>
      <c r="E12" s="51">
        <v>3132</v>
      </c>
      <c r="F12" s="81">
        <f>G12+H12+I12+J12</f>
        <v>583100000</v>
      </c>
      <c r="G12" s="78">
        <f>140000000</f>
        <v>140000000</v>
      </c>
      <c r="H12" s="78">
        <f>G12*1.055</f>
        <v>147700000</v>
      </c>
      <c r="I12" s="78">
        <v>147700000</v>
      </c>
      <c r="J12" s="78">
        <v>147700000</v>
      </c>
      <c r="K12" s="54" t="s">
        <v>16</v>
      </c>
      <c r="L12" s="55" t="s">
        <v>64</v>
      </c>
    </row>
    <row r="13" spans="1:12" ht="43.5" customHeight="1">
      <c r="A13" s="51">
        <v>2</v>
      </c>
      <c r="B13" s="53" t="s">
        <v>73</v>
      </c>
      <c r="C13" s="51" t="s">
        <v>3</v>
      </c>
      <c r="D13" s="51">
        <v>170703</v>
      </c>
      <c r="E13" s="51"/>
      <c r="F13" s="81">
        <f>G13+H13+I13+J13</f>
        <v>25000000</v>
      </c>
      <c r="G13" s="78">
        <v>25000000</v>
      </c>
      <c r="H13" s="78"/>
      <c r="I13" s="78"/>
      <c r="J13" s="78"/>
      <c r="K13" s="54" t="s">
        <v>16</v>
      </c>
      <c r="L13" s="55" t="s">
        <v>64</v>
      </c>
    </row>
    <row r="14" spans="1:12" ht="47.25" customHeight="1">
      <c r="A14" s="51">
        <v>3</v>
      </c>
      <c r="B14" s="53" t="s">
        <v>53</v>
      </c>
      <c r="C14" s="51" t="s">
        <v>3</v>
      </c>
      <c r="D14" s="51">
        <v>170703</v>
      </c>
      <c r="E14" s="51">
        <v>3132</v>
      </c>
      <c r="F14" s="81">
        <f>G14+H14+I14+J14</f>
        <v>66000000</v>
      </c>
      <c r="G14" s="78">
        <v>16500000</v>
      </c>
      <c r="H14" s="78">
        <v>16500000</v>
      </c>
      <c r="I14" s="78">
        <v>16500000</v>
      </c>
      <c r="J14" s="78">
        <v>16500000</v>
      </c>
      <c r="K14" s="54" t="s">
        <v>16</v>
      </c>
      <c r="L14" s="55" t="s">
        <v>65</v>
      </c>
    </row>
    <row r="15" spans="1:12" ht="51.75" customHeight="1">
      <c r="A15" s="51">
        <f>A14+1</f>
        <v>4</v>
      </c>
      <c r="B15" s="53" t="s">
        <v>71</v>
      </c>
      <c r="C15" s="51" t="s">
        <v>3</v>
      </c>
      <c r="D15" s="51">
        <v>170703</v>
      </c>
      <c r="E15" s="51">
        <v>3132</v>
      </c>
      <c r="F15" s="81">
        <f aca="true" t="shared" si="0" ref="F15:F36">G15+H15+I15+J15</f>
        <v>12990639</v>
      </c>
      <c r="G15" s="78">
        <v>3000000</v>
      </c>
      <c r="H15" s="78">
        <f>G15*1.055</f>
        <v>3165000</v>
      </c>
      <c r="I15" s="78">
        <f>H15*1.052</f>
        <v>3329580</v>
      </c>
      <c r="J15" s="78">
        <f>I15*1.05</f>
        <v>3496059</v>
      </c>
      <c r="K15" s="54" t="s">
        <v>16</v>
      </c>
      <c r="L15" s="55"/>
    </row>
    <row r="16" spans="1:12" ht="51.75" customHeight="1">
      <c r="A16" s="51">
        <v>5</v>
      </c>
      <c r="B16" s="53" t="s">
        <v>70</v>
      </c>
      <c r="C16" s="51" t="s">
        <v>3</v>
      </c>
      <c r="D16" s="51">
        <v>170703</v>
      </c>
      <c r="E16" s="51"/>
      <c r="F16" s="81">
        <f t="shared" si="0"/>
        <v>700000</v>
      </c>
      <c r="G16" s="78">
        <v>700000</v>
      </c>
      <c r="H16" s="78"/>
      <c r="I16" s="78"/>
      <c r="J16" s="78"/>
      <c r="K16" s="54" t="s">
        <v>16</v>
      </c>
      <c r="L16" s="55"/>
    </row>
    <row r="17" spans="1:12" ht="44.25" customHeight="1">
      <c r="A17" s="51">
        <v>6</v>
      </c>
      <c r="B17" s="53" t="s">
        <v>21</v>
      </c>
      <c r="C17" s="51" t="s">
        <v>3</v>
      </c>
      <c r="D17" s="51">
        <v>100203</v>
      </c>
      <c r="E17" s="51">
        <v>3132</v>
      </c>
      <c r="F17" s="81">
        <f t="shared" si="0"/>
        <v>15000000</v>
      </c>
      <c r="G17" s="78">
        <v>15000000</v>
      </c>
      <c r="H17" s="78"/>
      <c r="I17" s="78"/>
      <c r="J17" s="78"/>
      <c r="K17" s="54" t="s">
        <v>16</v>
      </c>
      <c r="L17" s="55" t="s">
        <v>67</v>
      </c>
    </row>
    <row r="18" spans="1:12" ht="50.25" customHeight="1">
      <c r="A18" s="43">
        <f aca="true" t="shared" si="1" ref="A18:A36">A17+1</f>
        <v>7</v>
      </c>
      <c r="B18" s="53" t="s">
        <v>343</v>
      </c>
      <c r="C18" s="51" t="s">
        <v>3</v>
      </c>
      <c r="D18" s="51">
        <v>170703</v>
      </c>
      <c r="E18" s="51">
        <v>2240</v>
      </c>
      <c r="F18" s="81">
        <f t="shared" si="0"/>
        <v>69283408</v>
      </c>
      <c r="G18" s="78">
        <v>16000000</v>
      </c>
      <c r="H18" s="78">
        <f>G18*1.055</f>
        <v>16880000</v>
      </c>
      <c r="I18" s="78">
        <f>H18*1.052</f>
        <v>17757760</v>
      </c>
      <c r="J18" s="78">
        <f>I18*1.05</f>
        <v>18645648</v>
      </c>
      <c r="K18" s="54" t="s">
        <v>16</v>
      </c>
      <c r="L18" s="55" t="s">
        <v>64</v>
      </c>
    </row>
    <row r="19" spans="1:12" s="47" customFormat="1" ht="48" customHeight="1">
      <c r="A19" s="43">
        <f t="shared" si="1"/>
        <v>8</v>
      </c>
      <c r="B19" s="53" t="s">
        <v>344</v>
      </c>
      <c r="C19" s="51" t="s">
        <v>3</v>
      </c>
      <c r="D19" s="51">
        <v>100203</v>
      </c>
      <c r="E19" s="51">
        <v>2610</v>
      </c>
      <c r="F19" s="81">
        <f t="shared" si="0"/>
        <v>796000</v>
      </c>
      <c r="G19" s="78">
        <v>199000</v>
      </c>
      <c r="H19" s="78">
        <v>199000</v>
      </c>
      <c r="I19" s="78">
        <v>199000</v>
      </c>
      <c r="J19" s="78">
        <v>199000</v>
      </c>
      <c r="K19" s="54" t="s">
        <v>16</v>
      </c>
      <c r="L19" s="55"/>
    </row>
    <row r="20" spans="1:12" ht="51.75" customHeight="1">
      <c r="A20" s="43">
        <f t="shared" si="1"/>
        <v>9</v>
      </c>
      <c r="B20" s="53" t="s">
        <v>345</v>
      </c>
      <c r="C20" s="51" t="s">
        <v>3</v>
      </c>
      <c r="D20" s="51">
        <v>100203</v>
      </c>
      <c r="E20" s="51">
        <v>2610</v>
      </c>
      <c r="F20" s="81">
        <f>G20+H20+I20+J20</f>
        <v>796000</v>
      </c>
      <c r="G20" s="78">
        <v>199000</v>
      </c>
      <c r="H20" s="78">
        <v>199000</v>
      </c>
      <c r="I20" s="78">
        <v>199000</v>
      </c>
      <c r="J20" s="78">
        <v>199000</v>
      </c>
      <c r="K20" s="54" t="s">
        <v>16</v>
      </c>
      <c r="L20" s="55"/>
    </row>
    <row r="21" spans="1:12" ht="54.75" customHeight="1">
      <c r="A21" s="43">
        <f t="shared" si="1"/>
        <v>10</v>
      </c>
      <c r="B21" s="53" t="s">
        <v>346</v>
      </c>
      <c r="C21" s="51" t="s">
        <v>3</v>
      </c>
      <c r="D21" s="51">
        <v>100203</v>
      </c>
      <c r="E21" s="51">
        <v>2610</v>
      </c>
      <c r="F21" s="81">
        <f t="shared" si="0"/>
        <v>796000</v>
      </c>
      <c r="G21" s="78">
        <v>199000</v>
      </c>
      <c r="H21" s="78">
        <v>199000</v>
      </c>
      <c r="I21" s="78">
        <v>199000</v>
      </c>
      <c r="J21" s="78">
        <v>199000</v>
      </c>
      <c r="K21" s="54" t="s">
        <v>16</v>
      </c>
      <c r="L21" s="55"/>
    </row>
    <row r="22" spans="1:12" ht="44.25" customHeight="1">
      <c r="A22" s="43">
        <f t="shared" si="1"/>
        <v>11</v>
      </c>
      <c r="B22" s="53" t="s">
        <v>29</v>
      </c>
      <c r="C22" s="51" t="s">
        <v>3</v>
      </c>
      <c r="D22" s="51">
        <v>100203</v>
      </c>
      <c r="E22" s="51">
        <v>2240</v>
      </c>
      <c r="F22" s="81">
        <f t="shared" si="0"/>
        <v>796000</v>
      </c>
      <c r="G22" s="78">
        <v>199000</v>
      </c>
      <c r="H22" s="78">
        <v>199000</v>
      </c>
      <c r="I22" s="78">
        <v>199000</v>
      </c>
      <c r="J22" s="78">
        <v>199000</v>
      </c>
      <c r="K22" s="54" t="s">
        <v>16</v>
      </c>
      <c r="L22" s="55" t="s">
        <v>67</v>
      </c>
    </row>
    <row r="23" spans="1:12" s="47" customFormat="1" ht="65.25" customHeight="1">
      <c r="A23" s="43">
        <f t="shared" si="1"/>
        <v>12</v>
      </c>
      <c r="B23" s="53" t="s">
        <v>22</v>
      </c>
      <c r="C23" s="51" t="s">
        <v>3</v>
      </c>
      <c r="D23" s="51">
        <v>100203</v>
      </c>
      <c r="E23" s="51">
        <v>2610</v>
      </c>
      <c r="F23" s="81">
        <f t="shared" si="0"/>
        <v>136778117.595238</v>
      </c>
      <c r="G23" s="78">
        <f>21586926+10000000</f>
        <v>31586926</v>
      </c>
      <c r="H23" s="78">
        <f>G23*1.055</f>
        <v>33324206.93</v>
      </c>
      <c r="I23" s="78">
        <f>H23*1.052</f>
        <v>35057065.69036</v>
      </c>
      <c r="J23" s="78">
        <f>I23*1.05</f>
        <v>36809918.974878006</v>
      </c>
      <c r="K23" s="54" t="s">
        <v>16</v>
      </c>
      <c r="L23" s="55" t="s">
        <v>68</v>
      </c>
    </row>
    <row r="24" spans="1:12" ht="50.25" customHeight="1">
      <c r="A24" s="43">
        <f t="shared" si="1"/>
        <v>13</v>
      </c>
      <c r="B24" s="53" t="s">
        <v>18</v>
      </c>
      <c r="C24" s="51" t="s">
        <v>3</v>
      </c>
      <c r="D24" s="51">
        <v>100203</v>
      </c>
      <c r="E24" s="51">
        <v>2610</v>
      </c>
      <c r="F24" s="81">
        <f t="shared" si="0"/>
        <v>14939234.85</v>
      </c>
      <c r="G24" s="78">
        <v>3450000</v>
      </c>
      <c r="H24" s="78">
        <f>G24*1.055</f>
        <v>3639750</v>
      </c>
      <c r="I24" s="78">
        <f>H24*1.052</f>
        <v>3829017</v>
      </c>
      <c r="J24" s="78">
        <f>I24*1.05</f>
        <v>4020467.85</v>
      </c>
      <c r="K24" s="54" t="s">
        <v>16</v>
      </c>
      <c r="L24" s="55" t="s">
        <v>66</v>
      </c>
    </row>
    <row r="25" spans="1:12" ht="50.25" customHeight="1">
      <c r="A25" s="43">
        <f t="shared" si="1"/>
        <v>14</v>
      </c>
      <c r="B25" s="53" t="s">
        <v>50</v>
      </c>
      <c r="C25" s="51" t="s">
        <v>3</v>
      </c>
      <c r="D25" s="51">
        <v>100203</v>
      </c>
      <c r="E25" s="51">
        <v>2240</v>
      </c>
      <c r="F25" s="81">
        <f>G25+H25+I25+J25</f>
        <v>1540000</v>
      </c>
      <c r="G25" s="78">
        <v>1540000</v>
      </c>
      <c r="H25" s="78"/>
      <c r="I25" s="78"/>
      <c r="J25" s="78"/>
      <c r="K25" s="54" t="s">
        <v>16</v>
      </c>
      <c r="L25" s="55" t="s">
        <v>66</v>
      </c>
    </row>
    <row r="26" spans="1:12" ht="45.75" customHeight="1">
      <c r="A26" s="43">
        <f>A25+1</f>
        <v>15</v>
      </c>
      <c r="B26" s="53" t="s">
        <v>54</v>
      </c>
      <c r="C26" s="51" t="s">
        <v>3</v>
      </c>
      <c r="D26" s="51">
        <v>170703</v>
      </c>
      <c r="E26" s="51">
        <v>3122</v>
      </c>
      <c r="F26" s="81">
        <f>G26+H26+I26+J26</f>
        <v>7270000</v>
      </c>
      <c r="G26" s="78">
        <v>2500000</v>
      </c>
      <c r="H26" s="78">
        <v>3700000</v>
      </c>
      <c r="I26" s="78">
        <v>1070000</v>
      </c>
      <c r="J26" s="78"/>
      <c r="K26" s="54" t="s">
        <v>16</v>
      </c>
      <c r="L26" s="55" t="s">
        <v>66</v>
      </c>
    </row>
    <row r="27" spans="1:12" ht="50.25" customHeight="1">
      <c r="A27" s="43">
        <v>16</v>
      </c>
      <c r="B27" s="53" t="s">
        <v>28</v>
      </c>
      <c r="C27" s="51" t="s">
        <v>3</v>
      </c>
      <c r="D27" s="51">
        <v>170703</v>
      </c>
      <c r="E27" s="51">
        <v>3122</v>
      </c>
      <c r="F27" s="81">
        <f t="shared" si="0"/>
        <v>1818689.46</v>
      </c>
      <c r="G27" s="78">
        <v>420000</v>
      </c>
      <c r="H27" s="78">
        <f>G27*1.055</f>
        <v>443100</v>
      </c>
      <c r="I27" s="78">
        <f>H27*1.052</f>
        <v>466141.2</v>
      </c>
      <c r="J27" s="78">
        <f>I27*1.05</f>
        <v>489448.26</v>
      </c>
      <c r="K27" s="54" t="s">
        <v>16</v>
      </c>
      <c r="L27" s="55"/>
    </row>
    <row r="28" spans="1:12" ht="45.75" customHeight="1">
      <c r="A28" s="43">
        <v>17</v>
      </c>
      <c r="B28" s="53" t="s">
        <v>19</v>
      </c>
      <c r="C28" s="51" t="s">
        <v>3</v>
      </c>
      <c r="D28" s="51">
        <v>170703</v>
      </c>
      <c r="E28" s="51">
        <v>3122</v>
      </c>
      <c r="F28" s="81">
        <f t="shared" si="0"/>
        <v>7050000</v>
      </c>
      <c r="G28" s="78">
        <v>2000000</v>
      </c>
      <c r="H28" s="78">
        <v>2000000</v>
      </c>
      <c r="I28" s="78">
        <v>2000000</v>
      </c>
      <c r="J28" s="78">
        <v>1050000</v>
      </c>
      <c r="K28" s="54" t="s">
        <v>16</v>
      </c>
      <c r="L28" s="55" t="s">
        <v>66</v>
      </c>
    </row>
    <row r="29" spans="1:12" ht="52.5" customHeight="1">
      <c r="A29" s="43">
        <f t="shared" si="1"/>
        <v>18</v>
      </c>
      <c r="B29" s="53" t="s">
        <v>78</v>
      </c>
      <c r="C29" s="51" t="s">
        <v>3</v>
      </c>
      <c r="D29" s="51">
        <v>170703</v>
      </c>
      <c r="E29" s="51">
        <v>3132</v>
      </c>
      <c r="F29" s="81">
        <f>G29+H29+I29+J29</f>
        <v>11760000</v>
      </c>
      <c r="G29" s="78">
        <v>7000000</v>
      </c>
      <c r="H29" s="78">
        <v>1600000</v>
      </c>
      <c r="I29" s="78">
        <v>1600000</v>
      </c>
      <c r="J29" s="78">
        <v>1560000</v>
      </c>
      <c r="K29" s="54" t="s">
        <v>16</v>
      </c>
      <c r="L29" s="55" t="s">
        <v>67</v>
      </c>
    </row>
    <row r="30" spans="1:12" s="47" customFormat="1" ht="58.5" customHeight="1">
      <c r="A30" s="43">
        <f t="shared" si="1"/>
        <v>19</v>
      </c>
      <c r="B30" s="53" t="s">
        <v>30</v>
      </c>
      <c r="C30" s="51" t="s">
        <v>3</v>
      </c>
      <c r="D30" s="51">
        <v>170703</v>
      </c>
      <c r="E30" s="51">
        <v>2610</v>
      </c>
      <c r="F30" s="81">
        <f t="shared" si="0"/>
        <v>796000</v>
      </c>
      <c r="G30" s="78">
        <v>199000</v>
      </c>
      <c r="H30" s="78">
        <v>199000</v>
      </c>
      <c r="I30" s="78">
        <v>199000</v>
      </c>
      <c r="J30" s="78">
        <v>199000</v>
      </c>
      <c r="K30" s="54" t="s">
        <v>16</v>
      </c>
      <c r="L30" s="55"/>
    </row>
    <row r="31" spans="1:12" s="47" customFormat="1" ht="54.75" customHeight="1">
      <c r="A31" s="43">
        <f t="shared" si="1"/>
        <v>20</v>
      </c>
      <c r="B31" s="53" t="s">
        <v>31</v>
      </c>
      <c r="C31" s="51" t="s">
        <v>3</v>
      </c>
      <c r="D31" s="51">
        <v>170703</v>
      </c>
      <c r="E31" s="51">
        <v>2610</v>
      </c>
      <c r="F31" s="81">
        <f t="shared" si="0"/>
        <v>796000</v>
      </c>
      <c r="G31" s="78">
        <v>199000</v>
      </c>
      <c r="H31" s="78">
        <v>199000</v>
      </c>
      <c r="I31" s="78">
        <v>199000</v>
      </c>
      <c r="J31" s="78">
        <v>199000</v>
      </c>
      <c r="K31" s="54" t="s">
        <v>16</v>
      </c>
      <c r="L31" s="55" t="s">
        <v>67</v>
      </c>
    </row>
    <row r="32" spans="1:12" s="47" customFormat="1" ht="48" customHeight="1">
      <c r="A32" s="43">
        <f t="shared" si="1"/>
        <v>21</v>
      </c>
      <c r="B32" s="53" t="s">
        <v>17</v>
      </c>
      <c r="C32" s="51" t="s">
        <v>3</v>
      </c>
      <c r="D32" s="51">
        <v>100203</v>
      </c>
      <c r="E32" s="51">
        <v>2610</v>
      </c>
      <c r="F32" s="81">
        <f t="shared" si="0"/>
        <v>10609021.85</v>
      </c>
      <c r="G32" s="78">
        <v>2450000</v>
      </c>
      <c r="H32" s="78">
        <f>G32*1.055</f>
        <v>2584750</v>
      </c>
      <c r="I32" s="78">
        <f>H32*1.052</f>
        <v>2719157</v>
      </c>
      <c r="J32" s="78">
        <f>I32*1.05</f>
        <v>2855114.85</v>
      </c>
      <c r="K32" s="54" t="s">
        <v>16</v>
      </c>
      <c r="L32" s="55"/>
    </row>
    <row r="33" spans="1:12" ht="59.25" customHeight="1">
      <c r="A33" s="43">
        <f t="shared" si="1"/>
        <v>22</v>
      </c>
      <c r="B33" s="53" t="s">
        <v>23</v>
      </c>
      <c r="C33" s="51" t="s">
        <v>3</v>
      </c>
      <c r="D33" s="51">
        <v>170703</v>
      </c>
      <c r="E33" s="51">
        <v>2610</v>
      </c>
      <c r="F33" s="81">
        <f t="shared" si="0"/>
        <v>433021.3</v>
      </c>
      <c r="G33" s="78">
        <v>100000</v>
      </c>
      <c r="H33" s="78">
        <f>G33*1.055</f>
        <v>105500</v>
      </c>
      <c r="I33" s="78">
        <f>H33*1.052</f>
        <v>110986</v>
      </c>
      <c r="J33" s="78">
        <f>I33*1.05</f>
        <v>116535.3</v>
      </c>
      <c r="K33" s="54" t="s">
        <v>16</v>
      </c>
      <c r="L33" s="55"/>
    </row>
    <row r="34" spans="1:12" ht="51" customHeight="1">
      <c r="A34" s="43">
        <f t="shared" si="1"/>
        <v>23</v>
      </c>
      <c r="B34" s="53" t="s">
        <v>51</v>
      </c>
      <c r="C34" s="51" t="s">
        <v>3</v>
      </c>
      <c r="D34" s="51">
        <v>170703</v>
      </c>
      <c r="E34" s="51">
        <v>2240</v>
      </c>
      <c r="F34" s="81">
        <f>G34+H34+I34+J34</f>
        <v>2000000</v>
      </c>
      <c r="G34" s="78">
        <v>500000</v>
      </c>
      <c r="H34" s="78">
        <v>500000</v>
      </c>
      <c r="I34" s="78">
        <v>500000</v>
      </c>
      <c r="J34" s="78">
        <v>500000</v>
      </c>
      <c r="K34" s="54" t="s">
        <v>16</v>
      </c>
      <c r="L34" s="55" t="s">
        <v>63</v>
      </c>
    </row>
    <row r="35" spans="1:12" ht="45.75" customHeight="1">
      <c r="A35" s="43">
        <f t="shared" si="1"/>
        <v>24</v>
      </c>
      <c r="B35" s="53" t="s">
        <v>52</v>
      </c>
      <c r="C35" s="51" t="s">
        <v>3</v>
      </c>
      <c r="D35" s="51">
        <v>170703</v>
      </c>
      <c r="E35" s="51">
        <v>2240</v>
      </c>
      <c r="F35" s="81">
        <f t="shared" si="0"/>
        <v>800000</v>
      </c>
      <c r="G35" s="78">
        <v>200000</v>
      </c>
      <c r="H35" s="78">
        <v>200000</v>
      </c>
      <c r="I35" s="78">
        <v>200000</v>
      </c>
      <c r="J35" s="78">
        <v>200000</v>
      </c>
      <c r="K35" s="54" t="s">
        <v>16</v>
      </c>
      <c r="L35" s="55"/>
    </row>
    <row r="36" spans="1:12" s="49" customFormat="1" ht="50.25" customHeight="1">
      <c r="A36" s="35">
        <f t="shared" si="1"/>
        <v>25</v>
      </c>
      <c r="B36" s="18" t="s">
        <v>24</v>
      </c>
      <c r="C36" s="35" t="s">
        <v>3</v>
      </c>
      <c r="D36" s="35">
        <v>100203</v>
      </c>
      <c r="E36" s="35">
        <v>3132</v>
      </c>
      <c r="F36" s="81">
        <f t="shared" si="0"/>
        <v>100000000</v>
      </c>
      <c r="G36" s="78">
        <v>25000000</v>
      </c>
      <c r="H36" s="78">
        <v>25000000</v>
      </c>
      <c r="I36" s="78">
        <v>25000000</v>
      </c>
      <c r="J36" s="78">
        <v>25000000</v>
      </c>
      <c r="K36" s="21" t="s">
        <v>16</v>
      </c>
      <c r="L36" s="50" t="s">
        <v>63</v>
      </c>
    </row>
    <row r="37" spans="1:12" ht="49.5" customHeight="1">
      <c r="A37" s="35">
        <v>26</v>
      </c>
      <c r="B37" s="10" t="s">
        <v>62</v>
      </c>
      <c r="C37" s="35" t="s">
        <v>3</v>
      </c>
      <c r="D37" s="3">
        <v>170703</v>
      </c>
      <c r="E37" s="3"/>
      <c r="F37" s="81">
        <f>G37+H37+I37+J37</f>
        <v>28000000</v>
      </c>
      <c r="G37" s="78">
        <v>7000000</v>
      </c>
      <c r="H37" s="78">
        <v>7000000</v>
      </c>
      <c r="I37" s="78">
        <v>7000000</v>
      </c>
      <c r="J37" s="78">
        <v>7000000</v>
      </c>
      <c r="K37" s="21" t="s">
        <v>16</v>
      </c>
      <c r="L37" s="50" t="s">
        <v>65</v>
      </c>
    </row>
    <row r="38" spans="1:12" ht="15.75">
      <c r="A38" s="17"/>
      <c r="B38" s="32" t="s">
        <v>2</v>
      </c>
      <c r="C38" s="32"/>
      <c r="D38" s="32"/>
      <c r="E38" s="32"/>
      <c r="F38" s="81">
        <f>SUM(F12:F37)</f>
        <v>1099848132.055238</v>
      </c>
      <c r="G38" s="81">
        <f>SUM(G12:G37)</f>
        <v>301140926</v>
      </c>
      <c r="H38" s="81">
        <f>SUM(H12:H37)</f>
        <v>265536306.93</v>
      </c>
      <c r="I38" s="81">
        <f>SUM(I12:I37)</f>
        <v>266033706.89036</v>
      </c>
      <c r="J38" s="81">
        <f>SUM(J12:J37)</f>
        <v>267137192.234878</v>
      </c>
      <c r="K38" s="20"/>
      <c r="L38" s="17"/>
    </row>
    <row r="39" spans="1:12" ht="15.75">
      <c r="A39" s="70"/>
      <c r="B39" s="71"/>
      <c r="C39" s="71"/>
      <c r="D39" s="71"/>
      <c r="E39" s="71"/>
      <c r="F39" s="72"/>
      <c r="G39" s="72"/>
      <c r="H39" s="72"/>
      <c r="I39" s="72"/>
      <c r="J39" s="72"/>
      <c r="K39" s="38"/>
      <c r="L39" s="70"/>
    </row>
    <row r="40" spans="2:13" ht="25.5" customHeight="1">
      <c r="B40" s="110"/>
      <c r="C40" s="110"/>
      <c r="D40" s="16"/>
      <c r="E40" s="16"/>
      <c r="F40" s="16"/>
      <c r="G40" s="16"/>
      <c r="H40" s="12"/>
      <c r="I40" s="12"/>
      <c r="J40" s="30"/>
      <c r="K40" s="105"/>
      <c r="L40" s="106"/>
      <c r="M40" s="106"/>
    </row>
    <row r="41" spans="2:11" ht="18.75">
      <c r="B41" s="107"/>
      <c r="C41" s="107"/>
      <c r="D41" s="14"/>
      <c r="E41" s="14"/>
      <c r="F41" s="14"/>
      <c r="G41" s="12"/>
      <c r="H41" s="12"/>
      <c r="I41" s="12"/>
      <c r="K41" s="23"/>
    </row>
    <row r="42" spans="2:11" ht="18.75">
      <c r="B42" s="140"/>
      <c r="C42" s="140"/>
      <c r="D42" s="24"/>
      <c r="E42" s="24"/>
      <c r="F42" s="16"/>
      <c r="G42" s="11"/>
      <c r="H42" s="11"/>
      <c r="I42" s="11"/>
      <c r="J42" s="11"/>
      <c r="K42" s="11"/>
    </row>
    <row r="43" spans="2:11" ht="15.75">
      <c r="B43" s="19"/>
      <c r="C43" s="19"/>
      <c r="D43" s="19"/>
      <c r="E43" s="19"/>
      <c r="F43" s="11"/>
      <c r="G43" s="11"/>
      <c r="H43" s="11"/>
      <c r="I43" s="11"/>
      <c r="J43" s="11"/>
      <c r="K43" s="11"/>
    </row>
    <row r="44" spans="2:11" ht="15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5.75">
      <c r="B140" s="1"/>
      <c r="C140" s="1"/>
      <c r="D140" s="1"/>
      <c r="E140" s="1"/>
      <c r="F140" s="1"/>
      <c r="G140" s="1"/>
      <c r="H140" s="1"/>
      <c r="I140" s="1"/>
      <c r="J140" s="1"/>
      <c r="K140" s="1"/>
    </row>
  </sheetData>
  <sheetProtection/>
  <mergeCells count="15">
    <mergeCell ref="L10:L11"/>
    <mergeCell ref="A10:A11"/>
    <mergeCell ref="D10:D11"/>
    <mergeCell ref="E10:E11"/>
    <mergeCell ref="F10:F11"/>
    <mergeCell ref="B40:C40"/>
    <mergeCell ref="K40:M40"/>
    <mergeCell ref="B41:C41"/>
    <mergeCell ref="B42:C42"/>
    <mergeCell ref="B8:K8"/>
    <mergeCell ref="F9:J9"/>
    <mergeCell ref="B10:B11"/>
    <mergeCell ref="C10:C11"/>
    <mergeCell ref="G10:J10"/>
    <mergeCell ref="K10:K11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2.421875" style="0" customWidth="1"/>
    <col min="7" max="7" width="10.7109375" style="0" customWidth="1"/>
    <col min="8" max="10" width="9.57421875" style="0" customWidth="1"/>
    <col min="11" max="11" width="36.8515625" style="0" customWidth="1"/>
    <col min="12" max="12" width="11.7109375" style="0" customWidth="1"/>
  </cols>
  <sheetData>
    <row r="1" spans="2:11" ht="15.75">
      <c r="B1" s="1"/>
      <c r="C1" s="1"/>
      <c r="D1" s="1"/>
      <c r="E1" s="1"/>
      <c r="F1" s="1"/>
      <c r="G1" s="1"/>
      <c r="H1" s="1"/>
      <c r="I1" s="25"/>
      <c r="J1" s="5" t="s">
        <v>9</v>
      </c>
      <c r="K1" s="5" t="s">
        <v>58</v>
      </c>
    </row>
    <row r="2" spans="2:12" ht="15.75">
      <c r="B2" s="1"/>
      <c r="C2" s="1"/>
      <c r="D2" s="1"/>
      <c r="E2" s="1"/>
      <c r="F2" s="1"/>
      <c r="G2" s="1"/>
      <c r="H2" s="1"/>
      <c r="I2" s="25"/>
      <c r="J2" s="25"/>
      <c r="K2" s="115" t="s">
        <v>351</v>
      </c>
      <c r="L2" s="115"/>
    </row>
    <row r="3" spans="2:12" ht="15.75">
      <c r="B3" s="1"/>
      <c r="C3" s="1"/>
      <c r="D3" s="1"/>
      <c r="E3" s="1"/>
      <c r="F3" s="1"/>
      <c r="G3" s="1"/>
      <c r="H3" s="1"/>
      <c r="I3" s="25"/>
      <c r="J3" s="25"/>
      <c r="K3" s="25" t="s">
        <v>10</v>
      </c>
      <c r="L3" s="25"/>
    </row>
    <row r="4" spans="2:11" ht="15.75">
      <c r="B4" s="1"/>
      <c r="C4" s="1"/>
      <c r="D4" s="1"/>
      <c r="E4" s="1"/>
      <c r="F4" s="1"/>
      <c r="G4" s="1"/>
      <c r="H4" s="1"/>
      <c r="I4" s="25"/>
      <c r="J4" s="25"/>
      <c r="K4" s="25" t="s">
        <v>11</v>
      </c>
    </row>
    <row r="5" spans="2:12" ht="15.75">
      <c r="B5" s="1"/>
      <c r="C5" s="1"/>
      <c r="D5" s="1"/>
      <c r="E5" s="1"/>
      <c r="F5" s="1"/>
      <c r="G5" s="1"/>
      <c r="H5" s="1"/>
      <c r="I5" s="25"/>
      <c r="J5" s="25"/>
      <c r="K5" s="25" t="s">
        <v>12</v>
      </c>
      <c r="L5" s="25"/>
    </row>
    <row r="6" spans="2:12" ht="15.75">
      <c r="B6" s="1"/>
      <c r="C6" s="1"/>
      <c r="D6" s="1"/>
      <c r="E6" s="1"/>
      <c r="F6" s="1"/>
      <c r="G6" s="1"/>
      <c r="H6" s="1"/>
      <c r="I6" s="25"/>
      <c r="J6" s="25"/>
      <c r="K6" s="1" t="s">
        <v>280</v>
      </c>
      <c r="L6" s="1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 t="s">
        <v>350</v>
      </c>
      <c r="L7" s="1"/>
    </row>
    <row r="8" spans="2:12" ht="40.5" customHeight="1">
      <c r="B8" s="149" t="s">
        <v>59</v>
      </c>
      <c r="C8" s="149"/>
      <c r="D8" s="149"/>
      <c r="E8" s="149"/>
      <c r="F8" s="149"/>
      <c r="G8" s="149"/>
      <c r="H8" s="149"/>
      <c r="I8" s="149"/>
      <c r="J8" s="149"/>
      <c r="K8" s="149"/>
      <c r="L8" s="1"/>
    </row>
    <row r="9" spans="2:12" ht="15.75">
      <c r="B9" s="1"/>
      <c r="C9" s="1"/>
      <c r="D9" s="1"/>
      <c r="E9" s="1"/>
      <c r="F9" s="142"/>
      <c r="G9" s="142"/>
      <c r="H9" s="142"/>
      <c r="I9" s="1"/>
      <c r="J9" s="1"/>
      <c r="K9" s="1"/>
      <c r="L9" s="1"/>
    </row>
    <row r="10" spans="1:12" ht="19.5" customHeight="1">
      <c r="A10" s="111" t="s">
        <v>5</v>
      </c>
      <c r="B10" s="111" t="s">
        <v>4</v>
      </c>
      <c r="C10" s="111" t="s">
        <v>0</v>
      </c>
      <c r="D10" s="111" t="s">
        <v>20</v>
      </c>
      <c r="E10" s="111" t="s">
        <v>25</v>
      </c>
      <c r="F10" s="111" t="s">
        <v>42</v>
      </c>
      <c r="G10" s="143" t="s">
        <v>6</v>
      </c>
      <c r="H10" s="143"/>
      <c r="I10" s="143"/>
      <c r="J10" s="144"/>
      <c r="K10" s="114" t="s">
        <v>1</v>
      </c>
      <c r="L10" s="145" t="s">
        <v>61</v>
      </c>
    </row>
    <row r="11" spans="1:12" ht="12.75">
      <c r="A11" s="113"/>
      <c r="B11" s="113"/>
      <c r="C11" s="113"/>
      <c r="D11" s="113"/>
      <c r="E11" s="113"/>
      <c r="F11" s="113"/>
      <c r="G11" s="111" t="s">
        <v>7</v>
      </c>
      <c r="H11" s="111" t="s">
        <v>13</v>
      </c>
      <c r="I11" s="111" t="s">
        <v>14</v>
      </c>
      <c r="J11" s="111" t="s">
        <v>15</v>
      </c>
      <c r="K11" s="114"/>
      <c r="L11" s="146"/>
    </row>
    <row r="12" spans="1:12" ht="13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4"/>
      <c r="L12" s="147"/>
    </row>
    <row r="13" spans="1:12" ht="46.5" customHeight="1">
      <c r="A13" s="39">
        <v>1</v>
      </c>
      <c r="B13" s="36" t="s">
        <v>26</v>
      </c>
      <c r="C13" s="51" t="s">
        <v>3</v>
      </c>
      <c r="D13" s="35">
        <v>100203</v>
      </c>
      <c r="E13" s="35">
        <v>2240</v>
      </c>
      <c r="F13" s="88">
        <f>G13+H13+I13+J13</f>
        <v>2424919.2800000003</v>
      </c>
      <c r="G13" s="80">
        <v>560000</v>
      </c>
      <c r="H13" s="80">
        <f>G13*1.055</f>
        <v>590800</v>
      </c>
      <c r="I13" s="80">
        <f>H13*1.052</f>
        <v>621521.6</v>
      </c>
      <c r="J13" s="80">
        <f>I13*1.05</f>
        <v>652597.68</v>
      </c>
      <c r="K13" s="48" t="s">
        <v>16</v>
      </c>
      <c r="L13" s="27" t="s">
        <v>69</v>
      </c>
    </row>
    <row r="14" spans="1:12" s="67" customFormat="1" ht="46.5" customHeight="1">
      <c r="A14" s="91">
        <v>2</v>
      </c>
      <c r="B14" s="92" t="s">
        <v>27</v>
      </c>
      <c r="C14" s="51" t="s">
        <v>3</v>
      </c>
      <c r="D14" s="51">
        <v>100203</v>
      </c>
      <c r="E14" s="51">
        <v>2240</v>
      </c>
      <c r="F14" s="77">
        <f>G14+H14+I14+J14</f>
        <v>259812.77999999997</v>
      </c>
      <c r="G14" s="78">
        <v>60000</v>
      </c>
      <c r="H14" s="78">
        <f>G14*1.055</f>
        <v>63299.99999999999</v>
      </c>
      <c r="I14" s="78">
        <f>H14*1.052</f>
        <v>66591.59999999999</v>
      </c>
      <c r="J14" s="78">
        <f>I14*1.05</f>
        <v>69921.18</v>
      </c>
      <c r="K14" s="68" t="s">
        <v>16</v>
      </c>
      <c r="L14" s="55"/>
    </row>
    <row r="15" spans="1:12" s="67" customFormat="1" ht="43.5" customHeight="1">
      <c r="A15" s="51">
        <v>3</v>
      </c>
      <c r="B15" s="53" t="s">
        <v>347</v>
      </c>
      <c r="C15" s="51" t="s">
        <v>3</v>
      </c>
      <c r="D15" s="51"/>
      <c r="E15" s="51"/>
      <c r="F15" s="77">
        <f>G15+H15+I15+J15</f>
        <v>1500000</v>
      </c>
      <c r="G15" s="79">
        <v>1500000</v>
      </c>
      <c r="H15" s="79"/>
      <c r="I15" s="79"/>
      <c r="J15" s="78"/>
      <c r="K15" s="68" t="s">
        <v>16</v>
      </c>
      <c r="L15" s="55" t="s">
        <v>69</v>
      </c>
    </row>
    <row r="16" spans="1:12" ht="15.75">
      <c r="A16" s="150" t="s">
        <v>2</v>
      </c>
      <c r="B16" s="144"/>
      <c r="C16" s="4"/>
      <c r="D16" s="4"/>
      <c r="E16" s="4"/>
      <c r="F16" s="88">
        <f>F13+F14+F15</f>
        <v>4184732.06</v>
      </c>
      <c r="G16" s="88">
        <f>G13+G14+G15</f>
        <v>2120000</v>
      </c>
      <c r="H16" s="88">
        <f>H13+H14</f>
        <v>654100</v>
      </c>
      <c r="I16" s="88">
        <f>I13+I14</f>
        <v>688113.2</v>
      </c>
      <c r="J16" s="88">
        <f>J13+J14</f>
        <v>722518.8600000001</v>
      </c>
      <c r="K16" s="20"/>
      <c r="L16" s="22"/>
    </row>
    <row r="17" spans="2:12" ht="15.75">
      <c r="B17" s="6"/>
      <c r="C17" s="6"/>
      <c r="D17" s="6"/>
      <c r="E17" s="6"/>
      <c r="F17" s="37"/>
      <c r="G17" s="28"/>
      <c r="H17" s="28"/>
      <c r="I17" s="28"/>
      <c r="J17" s="28"/>
      <c r="K17" s="38"/>
      <c r="L17" s="1"/>
    </row>
    <row r="18" spans="2:12" ht="18.75">
      <c r="B18" s="110"/>
      <c r="C18" s="110"/>
      <c r="D18" s="14"/>
      <c r="E18" s="69"/>
      <c r="F18" s="12"/>
      <c r="G18" s="105"/>
      <c r="H18" s="106"/>
      <c r="I18" s="106"/>
      <c r="J18" s="28"/>
      <c r="K18" s="148"/>
      <c r="L18" s="148"/>
    </row>
    <row r="19" spans="2:12" ht="29.25" customHeight="1">
      <c r="B19" s="14"/>
      <c r="C19" s="15"/>
      <c r="D19" s="15"/>
      <c r="E19" s="15"/>
      <c r="G19" s="12"/>
      <c r="H19" s="29"/>
      <c r="I19" s="30"/>
      <c r="J19" s="30"/>
      <c r="K19" s="15"/>
      <c r="L19" s="13"/>
    </row>
    <row r="20" spans="2:6" ht="18.75">
      <c r="B20" s="26"/>
      <c r="C20" s="16"/>
      <c r="D20" s="16"/>
      <c r="E20" s="16"/>
      <c r="F20" s="16"/>
    </row>
  </sheetData>
  <sheetProtection/>
  <mergeCells count="20">
    <mergeCell ref="K18:L18"/>
    <mergeCell ref="J11:J12"/>
    <mergeCell ref="B8:K8"/>
    <mergeCell ref="F9:H9"/>
    <mergeCell ref="G11:G12"/>
    <mergeCell ref="H11:H12"/>
    <mergeCell ref="I11:I12"/>
    <mergeCell ref="A16:B16"/>
    <mergeCell ref="B10:B12"/>
    <mergeCell ref="A10:A12"/>
    <mergeCell ref="B18:C18"/>
    <mergeCell ref="G18:I18"/>
    <mergeCell ref="C10:C12"/>
    <mergeCell ref="F10:F12"/>
    <mergeCell ref="G10:J10"/>
    <mergeCell ref="K2:L2"/>
    <mergeCell ref="K10:K12"/>
    <mergeCell ref="D10:D12"/>
    <mergeCell ref="E10:E12"/>
    <mergeCell ref="L10:L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2017-05-12T08:58:22Z</cp:lastPrinted>
  <dcterms:created xsi:type="dcterms:W3CDTF">1996-10-08T23:32:33Z</dcterms:created>
  <dcterms:modified xsi:type="dcterms:W3CDTF">2017-05-12T09:00:01Z</dcterms:modified>
  <cp:category/>
  <cp:version/>
  <cp:contentType/>
  <cp:contentStatus/>
</cp:coreProperties>
</file>