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76" windowWidth="6732" windowHeight="9156" tabRatio="603" activeTab="0"/>
  </bookViews>
  <sheets>
    <sheet name="дод.3-видатки" sheetId="1" r:id="rId1"/>
  </sheets>
  <definedNames>
    <definedName name="_xlfn.AGGREGATE" hidden="1">#NAME?</definedName>
    <definedName name="_xlnm._FilterDatabase" localSheetId="0" hidden="1">'дод.3-видатки'!$A$9:$R$75</definedName>
    <definedName name="_xlnm.Print_Titles" localSheetId="0">'дод.3-видатки'!$6:$9</definedName>
    <definedName name="_xlnm.Print_Area" localSheetId="0">'дод.3-видатки'!$A$1:$R$66</definedName>
  </definedNames>
  <calcPr fullCalcOnLoad="1"/>
</workbook>
</file>

<file path=xl/sharedStrings.xml><?xml version="1.0" encoding="utf-8"?>
<sst xmlns="http://schemas.openxmlformats.org/spreadsheetml/2006/main" count="198" uniqueCount="133">
  <si>
    <t>0921</t>
  </si>
  <si>
    <t>0733</t>
  </si>
  <si>
    <t>0822</t>
  </si>
  <si>
    <t>0443</t>
  </si>
  <si>
    <t>0421</t>
  </si>
  <si>
    <t>1090</t>
  </si>
  <si>
    <t>0620</t>
  </si>
  <si>
    <t>160101</t>
  </si>
  <si>
    <t xml:space="preserve">Виконавчий комітет Чернігівської міської ради </t>
  </si>
  <si>
    <t>з них: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</si>
  <si>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</si>
  <si>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ФКВКБ</t>
    </r>
    <r>
      <rPr>
        <strike/>
        <vertAlign val="superscript"/>
        <sz val="8"/>
        <rFont val="Times New Roman"/>
        <family val="1"/>
      </rPr>
      <t>3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</si>
  <si>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</si>
  <si>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Лікарсько-акушерська допомога  вагітним, породіллям та новонародженим</t>
  </si>
  <si>
    <t>090412</t>
  </si>
  <si>
    <t>УКБ</t>
  </si>
  <si>
    <t>ЖКГ</t>
  </si>
  <si>
    <t>транспорт</t>
  </si>
  <si>
    <t>виконком</t>
  </si>
  <si>
    <t>освіта</t>
  </si>
  <si>
    <t>план</t>
  </si>
  <si>
    <t>додаток</t>
  </si>
  <si>
    <t>різниця</t>
  </si>
  <si>
    <t>всього</t>
  </si>
  <si>
    <t>субв</t>
  </si>
  <si>
    <t>грн</t>
  </si>
  <si>
    <t>Інші заклади та заходи</t>
  </si>
  <si>
    <t>1216011</t>
  </si>
  <si>
    <t>Експлуатація та технічне обслуговування житлового фонду</t>
  </si>
  <si>
    <t>7310</t>
  </si>
  <si>
    <t>7330</t>
  </si>
  <si>
    <t>0200000</t>
  </si>
  <si>
    <t>0210000</t>
  </si>
  <si>
    <t>0600000</t>
  </si>
  <si>
    <t>0610000</t>
  </si>
  <si>
    <t>0611020</t>
  </si>
  <si>
    <t xml:space="preserve">Будівництво та регіональний розвиток </t>
  </si>
  <si>
    <t>0700000</t>
  </si>
  <si>
    <t>0710000</t>
  </si>
  <si>
    <t>2030</t>
  </si>
  <si>
    <t>0712030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</si>
  <si>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</si>
  <si>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</si>
  <si>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1200000</t>
  </si>
  <si>
    <t>1210000</t>
  </si>
  <si>
    <t>1216010</t>
  </si>
  <si>
    <t>Організація благоустрою населених пунктів</t>
  </si>
  <si>
    <t>1216030</t>
  </si>
  <si>
    <t>1500000</t>
  </si>
  <si>
    <t>1510000</t>
  </si>
  <si>
    <t>1514020</t>
  </si>
  <si>
    <t>7100</t>
  </si>
  <si>
    <t>7130</t>
  </si>
  <si>
    <t>Здійснення заходів із землеустрою</t>
  </si>
  <si>
    <t>3600000</t>
  </si>
  <si>
    <t>3610000</t>
  </si>
  <si>
    <t>3617130</t>
  </si>
  <si>
    <t>за рахунок залишку коштів освітньої субвенції, що утворився на початок бюджетного періоду (придбання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мов)</t>
  </si>
  <si>
    <t>за рахунок залишку коштів освітньої субвенції, що утворився на початок бюджетного періоду (оснащення закладів загальної середньої освіти з поглибленим/ 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</si>
  <si>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М. П. Черненок</t>
  </si>
  <si>
    <t>Код 
ТПКВКМБ /
ТКВКБМС2</t>
  </si>
  <si>
    <t>0213242</t>
  </si>
  <si>
    <t>3242</t>
  </si>
  <si>
    <t>Інші заходи у сфері соціального захисту і соціального забезпечення</t>
  </si>
  <si>
    <t>1020</t>
  </si>
  <si>
    <t>Управління охорони здоров'я Чернігівської міської ради</t>
  </si>
  <si>
    <t>070000</t>
  </si>
  <si>
    <t>Освіта</t>
  </si>
  <si>
    <t>6000</t>
  </si>
  <si>
    <t>Житлово-комунальне господарство</t>
  </si>
  <si>
    <t>100000</t>
  </si>
  <si>
    <t>150000</t>
  </si>
  <si>
    <t>7300</t>
  </si>
  <si>
    <t>160000</t>
  </si>
  <si>
    <t>070201</t>
  </si>
  <si>
    <t xml:space="preserve">Управління освіти міської  ради Чернігівської міської ради </t>
  </si>
  <si>
    <t>Управління житлово-комунального господарства Чернігівської міської ради</t>
  </si>
  <si>
    <t>Управління капітального будівництва Чернігівської міської ради</t>
  </si>
  <si>
    <t>Управління земельних ресурсів Чернігівської міської ради</t>
  </si>
  <si>
    <t>1000</t>
  </si>
  <si>
    <t>2000</t>
  </si>
  <si>
    <t>4000</t>
  </si>
  <si>
    <t>х</t>
  </si>
  <si>
    <t>3000</t>
  </si>
  <si>
    <t>090000</t>
  </si>
  <si>
    <t>Соціальний захист та соціальне забезпечення</t>
  </si>
  <si>
    <t>0213240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</si>
  <si>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</si>
  <si>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</si>
  <si>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</si>
  <si>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</si>
  <si>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</si>
  <si>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</si>
  <si>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</si>
  <si>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</si>
  <si>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</si>
  <si>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</si>
  <si>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080000</t>
  </si>
  <si>
    <t>Охорона здоров’я</t>
  </si>
  <si>
    <t>080203</t>
  </si>
  <si>
    <t>110000</t>
  </si>
  <si>
    <t xml:space="preserve">Культура і мистецтво </t>
  </si>
  <si>
    <t>Старі КПК</t>
  </si>
  <si>
    <t>Старі КФК</t>
  </si>
  <si>
    <t>…</t>
  </si>
  <si>
    <t>6300</t>
  </si>
  <si>
    <t>2050</t>
  </si>
  <si>
    <t>1517330</t>
  </si>
  <si>
    <t>Будівництво інших об'єктів соціальної та виробничої інфраструктури комунальної власності</t>
  </si>
  <si>
    <t>7000</t>
  </si>
  <si>
    <t>Економічна діяльність</t>
  </si>
  <si>
    <t>Сільське, лісове, рибне господарство та мисливство</t>
  </si>
  <si>
    <t>Зміни до розподілу
видатків міського бюджету міста Чернігова на 2018 рік</t>
  </si>
  <si>
    <t>Утримання та ефективна експлуатація об’єктів житлово-комунального господарства</t>
  </si>
  <si>
    <t>6050</t>
  </si>
  <si>
    <t>6060</t>
  </si>
  <si>
    <t>3400</t>
  </si>
  <si>
    <t>3240</t>
  </si>
  <si>
    <t>1517300</t>
  </si>
  <si>
    <t>3617100</t>
  </si>
  <si>
    <t>Секретар міської ради</t>
  </si>
  <si>
    <t>4030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</si>
  <si>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</si>
  <si>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7350</t>
  </si>
  <si>
    <t>Розроблення схем планування та забудови територій (містобудівної документації)</t>
  </si>
  <si>
    <t>3617300</t>
  </si>
  <si>
    <t>3617350</t>
  </si>
  <si>
    <t>0712010</t>
  </si>
  <si>
    <t>2010</t>
  </si>
  <si>
    <t>0731</t>
  </si>
  <si>
    <t>Багатопрофільна стаціонарна медична допомога населенню</t>
  </si>
  <si>
    <t>Додаток 2</t>
  </si>
  <si>
    <t>до розпорядження міського голови
"06" червня  2018 року № 154-р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</si>
</sst>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8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4"/>
      <name val="Times New Roman"/>
      <family val="1"/>
    </font>
    <font>
      <sz val="9"/>
      <name val="Times New Roman CYR"/>
      <family val="0"/>
    </font>
    <font>
      <sz val="10"/>
      <color indexed="8"/>
      <name val="Arial"/>
      <family val="2"/>
    </font>
    <font>
      <vertAlign val="superscript"/>
      <sz val="8"/>
      <name val="Times New Roman"/>
      <family val="1"/>
    </font>
    <font>
      <b/>
      <sz val="18"/>
      <color indexed="62"/>
      <name val="Cambria"/>
      <family val="2"/>
    </font>
    <font>
      <sz val="10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0"/>
    </font>
    <font>
      <sz val="11"/>
      <name val="Times New Roman CYR"/>
      <family val="1"/>
    </font>
    <font>
      <b/>
      <sz val="14"/>
      <name val="Times New Roman Cyr"/>
      <family val="0"/>
    </font>
    <font>
      <i/>
      <sz val="8"/>
      <name val="Times New Roman"/>
      <family val="1"/>
    </font>
    <font>
      <i/>
      <sz val="12"/>
      <name val="Times New Roman"/>
      <family val="1"/>
    </font>
    <font>
      <b/>
      <i/>
      <sz val="14"/>
      <name val="Times New Roman Cyr"/>
      <family val="0"/>
    </font>
    <font>
      <sz val="16"/>
      <name val="Times New Roman"/>
      <family val="1"/>
    </font>
    <font>
      <sz val="18"/>
      <name val="Times New Roman Cyr"/>
      <family val="1"/>
    </font>
    <font>
      <sz val="18"/>
      <name val="Times New Roman"/>
      <family val="1"/>
    </font>
    <font>
      <b/>
      <sz val="12"/>
      <name val="Times New Roman Cyr"/>
      <family val="0"/>
    </font>
    <font>
      <b/>
      <sz val="11"/>
      <name val="Times New Roman Cyr"/>
      <family val="0"/>
    </font>
    <font>
      <b/>
      <sz val="12"/>
      <color indexed="48"/>
      <name val="Times New Roman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i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20"/>
      <name val="Times New Roman Cyr"/>
      <family val="0"/>
    </font>
    <font>
      <strike/>
      <vertAlign val="superscript"/>
      <sz val="8"/>
      <name val="Times New Roman"/>
      <family val="1"/>
    </font>
    <font>
      <b/>
      <sz val="10"/>
      <name val="Times New Roman Cyr"/>
      <family val="1"/>
    </font>
    <font>
      <b/>
      <i/>
      <sz val="12"/>
      <name val="Times New Roman Cyr"/>
      <family val="0"/>
    </font>
    <font>
      <i/>
      <sz val="18"/>
      <name val="Times New Roman"/>
      <family val="1"/>
    </font>
    <font>
      <i/>
      <sz val="10"/>
      <name val="Times New Roman Cyr"/>
      <family val="1"/>
    </font>
    <font>
      <b/>
      <i/>
      <sz val="14"/>
      <name val="Times New Roman"/>
      <family val="1"/>
    </font>
    <font>
      <sz val="22"/>
      <name val="Times New Roman Cyr"/>
      <family val="1"/>
    </font>
    <font>
      <i/>
      <sz val="22"/>
      <name val="Times New Roman Cyr"/>
      <family val="1"/>
    </font>
    <font>
      <b/>
      <i/>
      <sz val="22"/>
      <name val="Times New Roman Cyr"/>
      <family val="1"/>
    </font>
    <font>
      <b/>
      <sz val="16"/>
      <name val="Times New Roman"/>
      <family val="1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4"/>
      <name val="Times New Roman"/>
      <family val="1"/>
    </font>
    <font>
      <i/>
      <sz val="11"/>
      <name val="Times New Roman"/>
      <family val="1"/>
    </font>
    <font>
      <b/>
      <sz val="12"/>
      <color indexed="45"/>
      <name val="Times New Roman"/>
      <family val="1"/>
    </font>
    <font>
      <b/>
      <sz val="24"/>
      <name val="Times New Roman"/>
      <family val="1"/>
    </font>
    <font>
      <b/>
      <sz val="16"/>
      <name val="Times New Roman Cyr"/>
      <family val="0"/>
    </font>
    <font>
      <sz val="16"/>
      <name val="Times New Roman Cyr"/>
      <family val="0"/>
    </font>
    <font>
      <b/>
      <i/>
      <sz val="16"/>
      <name val="Times New Roman Cyr"/>
      <family val="0"/>
    </font>
    <font>
      <i/>
      <sz val="16"/>
      <name val="Times New Roman Cyr"/>
      <family val="0"/>
    </font>
    <font>
      <b/>
      <i/>
      <sz val="16"/>
      <name val="Times New Roman"/>
      <family val="1"/>
    </font>
    <font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6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6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6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6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6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66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6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66" fillId="20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6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66" fillId="20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67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23" borderId="0" applyNumberFormat="0" applyBorder="0" applyAlignment="0" applyProtection="0"/>
    <xf numFmtId="0" fontId="6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67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6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13" borderId="0" applyNumberFormat="0" applyBorder="0" applyAlignment="0" applyProtection="0"/>
    <xf numFmtId="0" fontId="6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6" borderId="0" applyNumberFormat="0" applyBorder="0" applyAlignment="0" applyProtection="0"/>
    <xf numFmtId="0" fontId="67" fillId="24" borderId="0" applyNumberFormat="0" applyBorder="0" applyAlignment="0" applyProtection="0"/>
    <xf numFmtId="0" fontId="22" fillId="0" borderId="0">
      <alignment/>
      <protection/>
    </xf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15" fillId="30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31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9" fillId="19" borderId="1" applyNumberFormat="0" applyAlignment="0" applyProtection="0"/>
    <xf numFmtId="0" fontId="9" fillId="12" borderId="1" applyNumberFormat="0" applyAlignment="0" applyProtection="0"/>
    <xf numFmtId="0" fontId="10" fillId="32" borderId="2" applyNumberFormat="0" applyAlignment="0" applyProtection="0"/>
    <xf numFmtId="0" fontId="17" fillId="32" borderId="1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7" fillId="13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33" borderId="8" applyNumberFormat="0" applyAlignment="0" applyProtection="0"/>
    <xf numFmtId="0" fontId="12" fillId="33" borderId="8" applyNumberFormat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68" fillId="34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9" borderId="10" applyNumberFormat="0" applyFont="0" applyAlignment="0" applyProtection="0"/>
    <xf numFmtId="0" fontId="0" fillId="9" borderId="10" applyNumberFormat="0" applyFont="0" applyAlignment="0" applyProtection="0"/>
    <xf numFmtId="199" fontId="1" fillId="0" borderId="0" applyFont="0" applyFill="0" applyBorder="0" applyAlignment="0" applyProtection="0"/>
    <xf numFmtId="0" fontId="10" fillId="34" borderId="2" applyNumberFormat="0" applyAlignment="0" applyProtection="0"/>
    <xf numFmtId="0" fontId="20" fillId="0" borderId="11" applyNumberFormat="0" applyFill="0" applyAlignment="0" applyProtection="0"/>
    <xf numFmtId="0" fontId="69" fillId="19" borderId="0" applyNumberFormat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8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5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4" fontId="46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4" fontId="48" fillId="0" borderId="0" xfId="0" applyNumberFormat="1" applyFont="1" applyFill="1" applyBorder="1" applyAlignment="1" applyProtection="1">
      <alignment/>
      <protection locked="0"/>
    </xf>
    <xf numFmtId="0" fontId="39" fillId="0" borderId="0" xfId="0" applyNumberFormat="1" applyFont="1" applyFill="1" applyBorder="1" applyAlignment="1" applyProtection="1">
      <alignment horizontal="justify" vertical="center" wrapText="1"/>
      <protection locked="0"/>
    </xf>
    <xf numFmtId="4" fontId="48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/>
      <protection locked="0"/>
    </xf>
    <xf numFmtId="0" fontId="39" fillId="0" borderId="0" xfId="0" applyFont="1" applyFill="1" applyAlignment="1" applyProtection="1">
      <alignment horizontal="justify" vertical="center" wrapText="1"/>
      <protection locked="0"/>
    </xf>
    <xf numFmtId="4" fontId="46" fillId="0" borderId="13" xfId="0" applyNumberFormat="1" applyFont="1" applyFill="1" applyBorder="1" applyAlignment="1" applyProtection="1">
      <alignment/>
      <protection locked="0"/>
    </xf>
    <xf numFmtId="4" fontId="39" fillId="0" borderId="0" xfId="0" applyNumberFormat="1" applyFont="1" applyFill="1" applyBorder="1" applyAlignment="1" applyProtection="1">
      <alignment/>
      <protection locked="0"/>
    </xf>
    <xf numFmtId="4" fontId="46" fillId="0" borderId="0" xfId="0" applyNumberFormat="1" applyFont="1" applyFill="1" applyBorder="1" applyAlignment="1" applyProtection="1">
      <alignment/>
      <protection locked="0"/>
    </xf>
    <xf numFmtId="4" fontId="29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Alignment="1" applyProtection="1">
      <alignment/>
      <protection locked="0"/>
    </xf>
    <xf numFmtId="3" fontId="46" fillId="0" borderId="13" xfId="0" applyNumberFormat="1" applyFont="1" applyFill="1" applyBorder="1" applyAlignment="1" applyProtection="1">
      <alignment/>
      <protection locked="0"/>
    </xf>
    <xf numFmtId="4" fontId="28" fillId="0" borderId="0" xfId="0" applyNumberFormat="1" applyFont="1" applyFill="1" applyAlignment="1" applyProtection="1">
      <alignment/>
      <protection locked="0"/>
    </xf>
    <xf numFmtId="4" fontId="47" fillId="0" borderId="13" xfId="0" applyNumberFormat="1" applyFont="1" applyFill="1" applyBorder="1" applyAlignment="1" applyProtection="1">
      <alignment/>
      <protection locked="0"/>
    </xf>
    <xf numFmtId="4" fontId="46" fillId="0" borderId="0" xfId="0" applyNumberFormat="1" applyFont="1" applyFill="1" applyBorder="1" applyAlignment="1" applyProtection="1">
      <alignment horizontal="center" wrapText="1"/>
      <protection locked="0"/>
    </xf>
    <xf numFmtId="4" fontId="55" fillId="0" borderId="0" xfId="0" applyNumberFormat="1" applyFont="1" applyFill="1" applyBorder="1" applyAlignment="1" applyProtection="1">
      <alignment horizontal="center" wrapText="1"/>
      <protection locked="0"/>
    </xf>
    <xf numFmtId="4" fontId="31" fillId="0" borderId="0" xfId="0" applyNumberFormat="1" applyFont="1" applyFill="1" applyBorder="1" applyAlignment="1" applyProtection="1">
      <alignment horizontal="center" wrapText="1"/>
      <protection locked="0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 horizontal="center" vertical="center"/>
    </xf>
    <xf numFmtId="4" fontId="35" fillId="0" borderId="13" xfId="0" applyNumberFormat="1" applyFont="1" applyFill="1" applyBorder="1" applyAlignment="1" applyProtection="1">
      <alignment/>
      <protection locked="0"/>
    </xf>
    <xf numFmtId="0" fontId="35" fillId="0" borderId="13" xfId="0" applyFont="1" applyFill="1" applyBorder="1" applyAlignment="1" applyProtection="1">
      <alignment/>
      <protection locked="0"/>
    </xf>
    <xf numFmtId="4" fontId="49" fillId="0" borderId="1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51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/>
      <protection/>
    </xf>
    <xf numFmtId="4" fontId="58" fillId="0" borderId="13" xfId="0" applyNumberFormat="1" applyFont="1" applyFill="1" applyBorder="1" applyAlignment="1" applyProtection="1">
      <alignment/>
      <protection locked="0"/>
    </xf>
    <xf numFmtId="4" fontId="37" fillId="0" borderId="0" xfId="0" applyNumberFormat="1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4" fontId="41" fillId="0" borderId="12" xfId="0" applyNumberFormat="1" applyFont="1" applyFill="1" applyBorder="1" applyAlignment="1">
      <alignment horizontal="right" vertical="center" wrapText="1"/>
    </xf>
    <xf numFmtId="0" fontId="37" fillId="0" borderId="0" xfId="0" applyFont="1" applyFill="1" applyAlignment="1" applyProtection="1">
      <alignment/>
      <protection locked="0"/>
    </xf>
    <xf numFmtId="0" fontId="37" fillId="0" borderId="0" xfId="0" applyNumberFormat="1" applyFont="1" applyFill="1" applyBorder="1" applyAlignment="1" applyProtection="1">
      <alignment horizontal="center" wrapText="1"/>
      <protection locked="0"/>
    </xf>
    <xf numFmtId="0" fontId="59" fillId="0" borderId="0" xfId="0" applyFont="1" applyFill="1" applyAlignment="1">
      <alignment horizontal="left"/>
    </xf>
    <xf numFmtId="0" fontId="60" fillId="0" borderId="0" xfId="0" applyFont="1" applyFill="1" applyAlignment="1" applyProtection="1">
      <alignment/>
      <protection locked="0"/>
    </xf>
    <xf numFmtId="49" fontId="6" fillId="0" borderId="12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 applyProtection="1">
      <alignment wrapText="1"/>
      <protection locked="0"/>
    </xf>
    <xf numFmtId="0" fontId="63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/>
      <protection locked="0"/>
    </xf>
    <xf numFmtId="4" fontId="64" fillId="0" borderId="0" xfId="0" applyNumberFormat="1" applyFont="1" applyFill="1" applyBorder="1" applyAlignment="1" applyProtection="1">
      <alignment horizontal="right"/>
      <protection locked="0"/>
    </xf>
    <xf numFmtId="0" fontId="62" fillId="0" borderId="0" xfId="0" applyFont="1" applyFill="1" applyAlignment="1" applyProtection="1">
      <alignment horizontal="right"/>
      <protection locked="0"/>
    </xf>
    <xf numFmtId="0" fontId="62" fillId="0" borderId="0" xfId="0" applyFont="1" applyFill="1" applyAlignment="1" applyProtection="1">
      <alignment/>
      <protection locked="0"/>
    </xf>
    <xf numFmtId="4" fontId="36" fillId="0" borderId="0" xfId="0" applyNumberFormat="1" applyFont="1" applyFill="1" applyBorder="1" applyAlignment="1" applyProtection="1">
      <alignment horizontal="center" wrapText="1"/>
      <protection locked="0"/>
    </xf>
    <xf numFmtId="3" fontId="43" fillId="0" borderId="12" xfId="0" applyNumberFormat="1" applyFont="1" applyFill="1" applyBorder="1" applyAlignment="1">
      <alignment horizontal="right" vertical="center" wrapText="1"/>
    </xf>
    <xf numFmtId="3" fontId="65" fillId="0" borderId="12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7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4" fontId="72" fillId="0" borderId="12" xfId="0" applyNumberFormat="1" applyFont="1" applyFill="1" applyBorder="1" applyAlignment="1" applyProtection="1">
      <alignment vertical="center"/>
      <protection/>
    </xf>
    <xf numFmtId="49" fontId="61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 applyProtection="1">
      <alignment/>
      <protection locked="0"/>
    </xf>
    <xf numFmtId="0" fontId="27" fillId="0" borderId="0" xfId="0" applyNumberFormat="1" applyFont="1" applyFill="1" applyAlignment="1" applyProtection="1">
      <alignment/>
      <protection/>
    </xf>
    <xf numFmtId="4" fontId="27" fillId="0" borderId="0" xfId="0" applyNumberFormat="1" applyFont="1" applyFill="1" applyAlignment="1" applyProtection="1">
      <alignment/>
      <protection/>
    </xf>
    <xf numFmtId="0" fontId="71" fillId="0" borderId="0" xfId="0" applyNumberFormat="1" applyFont="1" applyFill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14" xfId="0" applyFont="1" applyFill="1" applyBorder="1" applyAlignment="1">
      <alignment horizontal="center"/>
    </xf>
    <xf numFmtId="0" fontId="26" fillId="0" borderId="0" xfId="0" applyFont="1" applyFill="1" applyAlignment="1" applyProtection="1">
      <alignment/>
      <protection locked="0"/>
    </xf>
    <xf numFmtId="49" fontId="6" fillId="0" borderId="12" xfId="0" applyNumberFormat="1" applyFont="1" applyFill="1" applyBorder="1" applyAlignment="1">
      <alignment horizontal="center" vertical="center" wrapText="1"/>
    </xf>
    <xf numFmtId="49" fontId="61" fillId="0" borderId="12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70" fillId="0" borderId="12" xfId="0" applyNumberFormat="1" applyFont="1" applyFill="1" applyBorder="1" applyAlignment="1">
      <alignment horizontal="center" vertical="center" wrapText="1"/>
    </xf>
    <xf numFmtId="4" fontId="74" fillId="0" borderId="12" xfId="0" applyNumberFormat="1" applyFont="1" applyFill="1" applyBorder="1" applyAlignment="1" applyProtection="1">
      <alignment horizontal="right" vertical="center" wrapText="1"/>
      <protection/>
    </xf>
    <xf numFmtId="4" fontId="75" fillId="0" borderId="12" xfId="0" applyNumberFormat="1" applyFont="1" applyFill="1" applyBorder="1" applyAlignment="1" applyProtection="1">
      <alignment horizontal="right" vertical="center" wrapText="1"/>
      <protection/>
    </xf>
    <xf numFmtId="4" fontId="7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75" fillId="0" borderId="12" xfId="0" applyNumberFormat="1" applyFont="1" applyFill="1" applyBorder="1" applyAlignment="1" applyProtection="1">
      <alignment horizontal="right" vertical="center" wrapText="1"/>
      <protection/>
    </xf>
    <xf numFmtId="4" fontId="76" fillId="0" borderId="12" xfId="0" applyNumberFormat="1" applyFont="1" applyFill="1" applyBorder="1" applyAlignment="1" applyProtection="1">
      <alignment horizontal="right" vertical="center" wrapText="1"/>
      <protection/>
    </xf>
    <xf numFmtId="4" fontId="7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77" fillId="0" borderId="12" xfId="0" applyNumberFormat="1" applyFont="1" applyFill="1" applyBorder="1" applyAlignment="1" applyProtection="1">
      <alignment horizontal="right" vertical="center" wrapText="1"/>
      <protection/>
    </xf>
    <xf numFmtId="4" fontId="4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74" fillId="0" borderId="12" xfId="0" applyFont="1" applyFill="1" applyBorder="1" applyAlignment="1" applyProtection="1">
      <alignment horizontal="center" vertical="center" wrapText="1"/>
      <protection locked="0"/>
    </xf>
    <xf numFmtId="0" fontId="76" fillId="0" borderId="12" xfId="0" applyFont="1" applyFill="1" applyBorder="1" applyAlignment="1" applyProtection="1">
      <alignment horizontal="center" vertical="center" wrapText="1"/>
      <protection locked="0"/>
    </xf>
    <xf numFmtId="0" fontId="75" fillId="0" borderId="12" xfId="0" applyFont="1" applyFill="1" applyBorder="1" applyAlignment="1" applyProtection="1">
      <alignment horizontal="left" vertical="center" wrapText="1"/>
      <protection locked="0"/>
    </xf>
    <xf numFmtId="0" fontId="74" fillId="0" borderId="12" xfId="0" applyFont="1" applyFill="1" applyBorder="1" applyAlignment="1" applyProtection="1">
      <alignment horizontal="left" vertical="center" wrapText="1"/>
      <protection locked="0"/>
    </xf>
    <xf numFmtId="0" fontId="43" fillId="0" borderId="12" xfId="0" applyNumberFormat="1" applyFont="1" applyFill="1" applyBorder="1" applyAlignment="1" applyProtection="1">
      <alignment vertical="center" wrapText="1"/>
      <protection/>
    </xf>
    <xf numFmtId="0" fontId="75" fillId="0" borderId="12" xfId="0" applyFont="1" applyFill="1" applyBorder="1" applyAlignment="1" applyProtection="1">
      <alignment horizontal="left" vertical="center" wrapText="1"/>
      <protection locked="0"/>
    </xf>
    <xf numFmtId="0" fontId="75" fillId="0" borderId="12" xfId="0" applyFont="1" applyFill="1" applyBorder="1" applyAlignment="1" applyProtection="1">
      <alignment horizontal="justify" vertical="center" wrapText="1"/>
      <protection locked="0"/>
    </xf>
    <xf numFmtId="0" fontId="75" fillId="0" borderId="12" xfId="0" applyFont="1" applyFill="1" applyBorder="1" applyAlignment="1" applyProtection="1">
      <alignment horizontal="left" vertical="center" wrapText="1"/>
      <protection locked="0"/>
    </xf>
    <xf numFmtId="0" fontId="77" fillId="0" borderId="12" xfId="0" applyFont="1" applyFill="1" applyBorder="1" applyAlignment="1" applyProtection="1">
      <alignment horizontal="justify" vertical="center" wrapText="1"/>
      <protection locked="0"/>
    </xf>
    <xf numFmtId="0" fontId="43" fillId="0" borderId="12" xfId="0" applyFont="1" applyFill="1" applyBorder="1" applyAlignment="1">
      <alignment horizontal="justify" vertical="center" wrapText="1"/>
    </xf>
    <xf numFmtId="0" fontId="75" fillId="0" borderId="12" xfId="0" applyFont="1" applyFill="1" applyBorder="1" applyAlignment="1" applyProtection="1">
      <alignment horizontal="justify" vertical="center" wrapText="1"/>
      <protection locked="0"/>
    </xf>
    <xf numFmtId="49" fontId="65" fillId="0" borderId="12" xfId="0" applyNumberFormat="1" applyFont="1" applyFill="1" applyBorder="1" applyAlignment="1">
      <alignment horizontal="center" vertical="center" wrapText="1"/>
    </xf>
    <xf numFmtId="49" fontId="78" fillId="0" borderId="1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left" wrapText="1"/>
      <protection/>
    </xf>
    <xf numFmtId="0" fontId="62" fillId="0" borderId="0" xfId="0" applyNumberFormat="1" applyFont="1" applyFill="1" applyBorder="1" applyAlignment="1" applyProtection="1">
      <alignment horizontal="left" wrapText="1"/>
      <protection locked="0"/>
    </xf>
    <xf numFmtId="0" fontId="43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15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  <xf numFmtId="0" fontId="65" fillId="0" borderId="16" xfId="0" applyNumberFormat="1" applyFont="1" applyFill="1" applyBorder="1" applyAlignment="1" applyProtection="1">
      <alignment horizontal="center" vertical="center" wrapText="1"/>
      <protection/>
    </xf>
    <xf numFmtId="0" fontId="65" fillId="0" borderId="17" xfId="0" applyNumberFormat="1" applyFont="1" applyFill="1" applyBorder="1" applyAlignment="1" applyProtection="1">
      <alignment horizontal="center" vertical="center" wrapText="1"/>
      <protection/>
    </xf>
    <xf numFmtId="0" fontId="65" fillId="0" borderId="18" xfId="0" applyNumberFormat="1" applyFont="1" applyFill="1" applyBorder="1" applyAlignment="1" applyProtection="1">
      <alignment horizontal="center" vertical="center" wrapText="1"/>
      <protection/>
    </xf>
    <xf numFmtId="0" fontId="62" fillId="0" borderId="19" xfId="0" applyFont="1" applyFill="1" applyBorder="1" applyAlignment="1" applyProtection="1">
      <alignment horizontal="left"/>
      <protection locked="0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</cellXfs>
  <cellStyles count="127">
    <cellStyle name="Normal" xfId="0"/>
    <cellStyle name="20% - Акцент1" xfId="15"/>
    <cellStyle name="20% — акцент1" xfId="16"/>
    <cellStyle name="20% - Акцент1_дод.3-видатки" xfId="17"/>
    <cellStyle name="20% - Акцент2" xfId="18"/>
    <cellStyle name="20% — акцент2" xfId="19"/>
    <cellStyle name="20% - Акцент2_дод.3-видатки" xfId="20"/>
    <cellStyle name="20% - Акцент3" xfId="21"/>
    <cellStyle name="20% — акцент3" xfId="22"/>
    <cellStyle name="20% - Акцент3_дод.3-видатки" xfId="23"/>
    <cellStyle name="20% - Акцент4" xfId="24"/>
    <cellStyle name="20% — акцент4" xfId="25"/>
    <cellStyle name="20% - Акцент4_дод.3-видатки" xfId="26"/>
    <cellStyle name="20% - Акцент5" xfId="27"/>
    <cellStyle name="20% — акцент5" xfId="28"/>
    <cellStyle name="20% - Акцент5_дод.3-видатки" xfId="29"/>
    <cellStyle name="20% - Акцент6" xfId="30"/>
    <cellStyle name="20% — акцент6" xfId="31"/>
    <cellStyle name="20% - Акцент6_дод.3-видатки" xfId="32"/>
    <cellStyle name="40% - Акцент1" xfId="33"/>
    <cellStyle name="40% — акцент1" xfId="34"/>
    <cellStyle name="40% - Акцент1_дод.3-видатки" xfId="35"/>
    <cellStyle name="40% - Акцент2" xfId="36"/>
    <cellStyle name="40% — акцент2" xfId="37"/>
    <cellStyle name="40% - Акцент2_дод.3-видатки" xfId="38"/>
    <cellStyle name="40% - Акцент3" xfId="39"/>
    <cellStyle name="40% — акцент3" xfId="40"/>
    <cellStyle name="40% - Акцент3_дод.3-видатки" xfId="41"/>
    <cellStyle name="40% - Акцент4" xfId="42"/>
    <cellStyle name="40% — акцент4" xfId="43"/>
    <cellStyle name="40% - Акцент4_дод.3-видатки" xfId="44"/>
    <cellStyle name="40% - Акцент5" xfId="45"/>
    <cellStyle name="40% — акцент5" xfId="46"/>
    <cellStyle name="40% - Акцент5_дод.3-видатки" xfId="47"/>
    <cellStyle name="40% - Акцент6" xfId="48"/>
    <cellStyle name="40% — акцент6" xfId="49"/>
    <cellStyle name="40% - Акцент6_дод.3-видатки" xfId="50"/>
    <cellStyle name="60% - Акцент1" xfId="51"/>
    <cellStyle name="60% — акцент1" xfId="52"/>
    <cellStyle name="60% - Акцент1_дод.3-видатки" xfId="53"/>
    <cellStyle name="60% - Акцент2" xfId="54"/>
    <cellStyle name="60% — акцент2" xfId="55"/>
    <cellStyle name="60% - Акцент2_дод.3-видатки" xfId="56"/>
    <cellStyle name="60% - Акцент3" xfId="57"/>
    <cellStyle name="60% — акцент3" xfId="58"/>
    <cellStyle name="60% - Акцент3_дод.3-видатки" xfId="59"/>
    <cellStyle name="60% - Акцент4" xfId="60"/>
    <cellStyle name="60% — акцент4" xfId="61"/>
    <cellStyle name="60% - Акцент4_дод.3-видатки" xfId="62"/>
    <cellStyle name="60% - Акцент5" xfId="63"/>
    <cellStyle name="60% — акцент5" xfId="64"/>
    <cellStyle name="60% - Акцент5_дод.3-видатки" xfId="65"/>
    <cellStyle name="60% - Акцент6" xfId="66"/>
    <cellStyle name="60% — акцент6" xfId="67"/>
    <cellStyle name="60% - Акцент6_дод.3-видатки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Followed Hyperlink" xfId="123"/>
    <cellStyle name="Підсумок" xfId="124"/>
    <cellStyle name="Плохой" xfId="125"/>
    <cellStyle name="Поганий" xfId="126"/>
    <cellStyle name="Пояснение" xfId="127"/>
    <cellStyle name="Примечание" xfId="128"/>
    <cellStyle name="Примітка" xfId="129"/>
    <cellStyle name="Percent" xfId="130"/>
    <cellStyle name="Результат" xfId="131"/>
    <cellStyle name="Связанная ячейка" xfId="132"/>
    <cellStyle name="Середній" xfId="133"/>
    <cellStyle name="Стиль 1" xfId="134"/>
    <cellStyle name="Текст попередження" xfId="135"/>
    <cellStyle name="Текст пояснення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30"/>
  <sheetViews>
    <sheetView tabSelected="1" zoomScale="60" zoomScaleNormal="6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4" sqref="A4:R4"/>
    </sheetView>
  </sheetViews>
  <sheetFormatPr defaultColWidth="9.16015625" defaultRowHeight="12.75"/>
  <cols>
    <col min="1" max="1" width="16.33203125" style="11" customWidth="1"/>
    <col min="2" max="2" width="12.33203125" style="11" customWidth="1"/>
    <col min="3" max="3" width="12.33203125" style="11" hidden="1" customWidth="1"/>
    <col min="4" max="4" width="13.16015625" style="11" hidden="1" customWidth="1"/>
    <col min="5" max="5" width="11.66015625" style="11" customWidth="1"/>
    <col min="6" max="6" width="56.66015625" style="11" customWidth="1"/>
    <col min="7" max="7" width="25.16015625" style="11" customWidth="1"/>
    <col min="8" max="8" width="25" style="7" customWidth="1"/>
    <col min="9" max="9" width="22.83203125" style="6" customWidth="1"/>
    <col min="10" max="10" width="21.33203125" style="6" customWidth="1"/>
    <col min="11" max="11" width="21.66015625" style="46" customWidth="1"/>
    <col min="12" max="12" width="23.5" style="11" customWidth="1"/>
    <col min="13" max="13" width="22" style="7" customWidth="1"/>
    <col min="14" max="14" width="21.83203125" style="6" customWidth="1"/>
    <col min="15" max="15" width="21" style="6" customWidth="1"/>
    <col min="16" max="16" width="23.83203125" style="46" customWidth="1"/>
    <col min="17" max="17" width="23.16015625" style="11" customWidth="1"/>
    <col min="18" max="18" width="22.83203125" style="11" customWidth="1"/>
    <col min="19" max="16384" width="9.16015625" style="24" customWidth="1"/>
  </cols>
  <sheetData>
    <row r="1" spans="1:18" ht="38.25" customHeight="1">
      <c r="A1" s="24"/>
      <c r="B1" s="24"/>
      <c r="C1" s="24"/>
      <c r="D1" s="24"/>
      <c r="E1" s="24"/>
      <c r="G1" s="12"/>
      <c r="H1" s="13"/>
      <c r="I1" s="12"/>
      <c r="J1" s="12"/>
      <c r="K1" s="13"/>
      <c r="L1" s="12"/>
      <c r="M1" s="13"/>
      <c r="N1" s="12"/>
      <c r="O1" s="116" t="s">
        <v>131</v>
      </c>
      <c r="P1" s="116"/>
      <c r="Q1" s="116"/>
      <c r="R1" s="116"/>
    </row>
    <row r="2" spans="7:18" ht="62.25" customHeight="1">
      <c r="G2" s="12"/>
      <c r="H2" s="13"/>
      <c r="I2" s="12"/>
      <c r="J2" s="12"/>
      <c r="K2" s="13"/>
      <c r="L2" s="12"/>
      <c r="M2" s="13"/>
      <c r="N2" s="12"/>
      <c r="O2" s="117" t="s">
        <v>132</v>
      </c>
      <c r="P2" s="117"/>
      <c r="Q2" s="117"/>
      <c r="R2" s="117"/>
    </row>
    <row r="3" spans="7:18" ht="22.5">
      <c r="G3" s="12"/>
      <c r="H3" s="13"/>
      <c r="I3" s="12"/>
      <c r="J3" s="12"/>
      <c r="K3" s="13"/>
      <c r="L3" s="12"/>
      <c r="M3" s="13"/>
      <c r="N3" s="12"/>
      <c r="O3" s="82"/>
      <c r="P3" s="82"/>
      <c r="Q3" s="82"/>
      <c r="R3" s="82"/>
    </row>
    <row r="4" spans="1:18" ht="66.75" customHeight="1">
      <c r="A4" s="121" t="s">
        <v>112</v>
      </c>
      <c r="B4" s="121"/>
      <c r="C4" s="122"/>
      <c r="D4" s="1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18" ht="18" customHeight="1">
      <c r="A5" s="73"/>
      <c r="B5" s="73"/>
      <c r="C5" s="73"/>
      <c r="D5" s="83"/>
      <c r="E5" s="16"/>
      <c r="F5" s="14"/>
      <c r="G5" s="14"/>
      <c r="H5" s="17"/>
      <c r="I5" s="15"/>
      <c r="J5" s="16"/>
      <c r="K5" s="17"/>
      <c r="L5" s="18"/>
      <c r="M5" s="19"/>
      <c r="N5" s="20"/>
      <c r="O5" s="20"/>
      <c r="P5" s="21"/>
      <c r="Q5" s="22"/>
      <c r="R5" s="23" t="s">
        <v>25</v>
      </c>
    </row>
    <row r="6" spans="1:18" ht="21.75" customHeight="1">
      <c r="A6" s="129" t="s">
        <v>10</v>
      </c>
      <c r="B6" s="129" t="s">
        <v>60</v>
      </c>
      <c r="C6" s="123" t="s">
        <v>102</v>
      </c>
      <c r="D6" s="123" t="s">
        <v>103</v>
      </c>
      <c r="E6" s="130" t="s">
        <v>11</v>
      </c>
      <c r="F6" s="111" t="s">
        <v>12</v>
      </c>
      <c r="G6" s="120" t="s">
        <v>87</v>
      </c>
      <c r="H6" s="115"/>
      <c r="I6" s="115"/>
      <c r="J6" s="115"/>
      <c r="K6" s="115"/>
      <c r="L6" s="115" t="s">
        <v>88</v>
      </c>
      <c r="M6" s="115"/>
      <c r="N6" s="115"/>
      <c r="O6" s="115"/>
      <c r="P6" s="115"/>
      <c r="Q6" s="115"/>
      <c r="R6" s="118" t="s">
        <v>89</v>
      </c>
    </row>
    <row r="7" spans="1:18" ht="16.5" customHeight="1">
      <c r="A7" s="129"/>
      <c r="B7" s="129"/>
      <c r="C7" s="124"/>
      <c r="D7" s="124"/>
      <c r="E7" s="130"/>
      <c r="F7" s="111"/>
      <c r="G7" s="112" t="s">
        <v>90</v>
      </c>
      <c r="H7" s="113" t="s">
        <v>91</v>
      </c>
      <c r="I7" s="114" t="s">
        <v>92</v>
      </c>
      <c r="J7" s="114"/>
      <c r="K7" s="113" t="s">
        <v>93</v>
      </c>
      <c r="L7" s="113" t="s">
        <v>90</v>
      </c>
      <c r="M7" s="113" t="s">
        <v>91</v>
      </c>
      <c r="N7" s="114" t="s">
        <v>92</v>
      </c>
      <c r="O7" s="114"/>
      <c r="P7" s="113" t="s">
        <v>93</v>
      </c>
      <c r="Q7" s="25" t="s">
        <v>92</v>
      </c>
      <c r="R7" s="119"/>
    </row>
    <row r="8" spans="1:18" ht="20.25" customHeight="1">
      <c r="A8" s="129"/>
      <c r="B8" s="129"/>
      <c r="C8" s="124"/>
      <c r="D8" s="124"/>
      <c r="E8" s="130"/>
      <c r="F8" s="111"/>
      <c r="G8" s="112"/>
      <c r="H8" s="113"/>
      <c r="I8" s="113" t="s">
        <v>94</v>
      </c>
      <c r="J8" s="131" t="s">
        <v>95</v>
      </c>
      <c r="K8" s="113"/>
      <c r="L8" s="113"/>
      <c r="M8" s="113"/>
      <c r="N8" s="113" t="s">
        <v>94</v>
      </c>
      <c r="O8" s="127" t="s">
        <v>95</v>
      </c>
      <c r="P8" s="113"/>
      <c r="Q8" s="128" t="s">
        <v>96</v>
      </c>
      <c r="R8" s="119"/>
    </row>
    <row r="9" spans="1:18" ht="27" customHeight="1">
      <c r="A9" s="129"/>
      <c r="B9" s="129"/>
      <c r="C9" s="125"/>
      <c r="D9" s="125"/>
      <c r="E9" s="130"/>
      <c r="F9" s="111"/>
      <c r="G9" s="112"/>
      <c r="H9" s="113"/>
      <c r="I9" s="113"/>
      <c r="J9" s="131"/>
      <c r="K9" s="113"/>
      <c r="L9" s="113"/>
      <c r="M9" s="113"/>
      <c r="N9" s="113"/>
      <c r="O9" s="127"/>
      <c r="P9" s="113"/>
      <c r="Q9" s="128"/>
      <c r="R9" s="119"/>
    </row>
    <row r="10" spans="1:18" s="26" customFormat="1" ht="53.25" customHeight="1">
      <c r="A10" s="108" t="s">
        <v>31</v>
      </c>
      <c r="B10" s="108"/>
      <c r="C10" s="108"/>
      <c r="D10" s="108"/>
      <c r="E10" s="108"/>
      <c r="F10" s="97" t="s">
        <v>8</v>
      </c>
      <c r="G10" s="89">
        <f>G11</f>
        <v>36500</v>
      </c>
      <c r="H10" s="89">
        <f aca="true" t="shared" si="0" ref="H10:Q10">H11</f>
        <v>36500</v>
      </c>
      <c r="I10" s="89">
        <f t="shared" si="0"/>
        <v>0</v>
      </c>
      <c r="J10" s="89">
        <f t="shared" si="0"/>
        <v>0</v>
      </c>
      <c r="K10" s="89">
        <f t="shared" si="0"/>
        <v>0</v>
      </c>
      <c r="L10" s="89">
        <f t="shared" si="0"/>
        <v>0</v>
      </c>
      <c r="M10" s="89">
        <f t="shared" si="0"/>
        <v>0</v>
      </c>
      <c r="N10" s="89">
        <f t="shared" si="0"/>
        <v>0</v>
      </c>
      <c r="O10" s="89">
        <f t="shared" si="0"/>
        <v>0</v>
      </c>
      <c r="P10" s="89">
        <f t="shared" si="0"/>
        <v>0</v>
      </c>
      <c r="Q10" s="89">
        <f t="shared" si="0"/>
        <v>0</v>
      </c>
      <c r="R10" s="89">
        <f>SUM(G10,L10)</f>
        <v>36500</v>
      </c>
    </row>
    <row r="11" spans="1:18" s="78" customFormat="1" ht="48" customHeight="1">
      <c r="A11" s="109" t="s">
        <v>32</v>
      </c>
      <c r="B11" s="109"/>
      <c r="C11" s="109"/>
      <c r="D11" s="109"/>
      <c r="E11" s="109"/>
      <c r="F11" s="98" t="s">
        <v>8</v>
      </c>
      <c r="G11" s="89">
        <f>G13</f>
        <v>36500</v>
      </c>
      <c r="H11" s="89">
        <f aca="true" t="shared" si="1" ref="H11:Q11">H13</f>
        <v>36500</v>
      </c>
      <c r="I11" s="89">
        <f t="shared" si="1"/>
        <v>0</v>
      </c>
      <c r="J11" s="89">
        <f t="shared" si="1"/>
        <v>0</v>
      </c>
      <c r="K11" s="89">
        <f t="shared" si="1"/>
        <v>0</v>
      </c>
      <c r="L11" s="89">
        <f t="shared" si="1"/>
        <v>0</v>
      </c>
      <c r="M11" s="89">
        <f t="shared" si="1"/>
        <v>0</v>
      </c>
      <c r="N11" s="89">
        <f t="shared" si="1"/>
        <v>0</v>
      </c>
      <c r="O11" s="89">
        <f t="shared" si="1"/>
        <v>0</v>
      </c>
      <c r="P11" s="89">
        <f t="shared" si="1"/>
        <v>0</v>
      </c>
      <c r="Q11" s="89">
        <f t="shared" si="1"/>
        <v>0</v>
      </c>
      <c r="R11" s="89">
        <f>SUM(G11,L11)</f>
        <v>36500</v>
      </c>
    </row>
    <row r="12" spans="1:18" s="75" customFormat="1" ht="17.25" customHeight="1">
      <c r="A12" s="108"/>
      <c r="B12" s="108"/>
      <c r="C12" s="108"/>
      <c r="D12" s="108"/>
      <c r="E12" s="108"/>
      <c r="F12" s="99" t="s">
        <v>104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s="75" customFormat="1" ht="46.5" customHeight="1">
      <c r="A13" s="108" t="s">
        <v>82</v>
      </c>
      <c r="B13" s="108" t="s">
        <v>83</v>
      </c>
      <c r="C13" s="108" t="s">
        <v>83</v>
      </c>
      <c r="D13" s="108" t="s">
        <v>84</v>
      </c>
      <c r="E13" s="108" t="s">
        <v>82</v>
      </c>
      <c r="F13" s="100" t="s">
        <v>85</v>
      </c>
      <c r="G13" s="89">
        <f>G15</f>
        <v>36500</v>
      </c>
      <c r="H13" s="89">
        <f aca="true" t="shared" si="2" ref="H13:Q13">H15</f>
        <v>36500</v>
      </c>
      <c r="I13" s="89">
        <f t="shared" si="2"/>
        <v>0</v>
      </c>
      <c r="J13" s="89">
        <f t="shared" si="2"/>
        <v>0</v>
      </c>
      <c r="K13" s="89">
        <f t="shared" si="2"/>
        <v>0</v>
      </c>
      <c r="L13" s="89">
        <f t="shared" si="2"/>
        <v>0</v>
      </c>
      <c r="M13" s="89">
        <f t="shared" si="2"/>
        <v>0</v>
      </c>
      <c r="N13" s="89">
        <f t="shared" si="2"/>
        <v>0</v>
      </c>
      <c r="O13" s="89">
        <f t="shared" si="2"/>
        <v>0</v>
      </c>
      <c r="P13" s="89">
        <f t="shared" si="2"/>
        <v>0</v>
      </c>
      <c r="Q13" s="89">
        <f t="shared" si="2"/>
        <v>0</v>
      </c>
      <c r="R13" s="89">
        <f>SUM(G13,L13)</f>
        <v>36500</v>
      </c>
    </row>
    <row r="14" spans="1:18" s="1" customFormat="1" ht="21">
      <c r="A14" s="110"/>
      <c r="B14" s="110"/>
      <c r="C14" s="110"/>
      <c r="D14" s="110"/>
      <c r="E14" s="110"/>
      <c r="F14" s="99" t="s">
        <v>104</v>
      </c>
      <c r="G14" s="89"/>
      <c r="H14" s="90"/>
      <c r="I14" s="90"/>
      <c r="J14" s="90"/>
      <c r="K14" s="90"/>
      <c r="L14" s="89"/>
      <c r="M14" s="90"/>
      <c r="N14" s="90"/>
      <c r="O14" s="90"/>
      <c r="P14" s="90"/>
      <c r="Q14" s="90"/>
      <c r="R14" s="89"/>
    </row>
    <row r="15" spans="1:18" s="3" customFormat="1" ht="26.25" customHeight="1" hidden="1">
      <c r="A15" s="110" t="s">
        <v>86</v>
      </c>
      <c r="B15" s="110" t="s">
        <v>117</v>
      </c>
      <c r="C15" s="110" t="s">
        <v>116</v>
      </c>
      <c r="D15" s="110" t="s">
        <v>14</v>
      </c>
      <c r="E15" s="110" t="s">
        <v>82</v>
      </c>
      <c r="F15" s="99" t="s">
        <v>26</v>
      </c>
      <c r="G15" s="89">
        <f>SUM(H15,K15)</f>
        <v>36500</v>
      </c>
      <c r="H15" s="90">
        <f>H16</f>
        <v>36500</v>
      </c>
      <c r="I15" s="90"/>
      <c r="J15" s="90"/>
      <c r="K15" s="90"/>
      <c r="L15" s="89">
        <f>SUM(M15,P15)</f>
        <v>0</v>
      </c>
      <c r="M15" s="90">
        <f>M16</f>
        <v>0</v>
      </c>
      <c r="N15" s="90">
        <f>N16</f>
        <v>0</v>
      </c>
      <c r="O15" s="90">
        <f>O16</f>
        <v>0</v>
      </c>
      <c r="P15" s="90">
        <f>P16</f>
        <v>0</v>
      </c>
      <c r="Q15" s="90">
        <f>Q16</f>
        <v>0</v>
      </c>
      <c r="R15" s="89">
        <f>SUM(G15,L15)</f>
        <v>36500</v>
      </c>
    </row>
    <row r="16" spans="1:18" s="3" customFormat="1" ht="46.5" customHeight="1">
      <c r="A16" s="110" t="s">
        <v>61</v>
      </c>
      <c r="B16" s="110" t="s">
        <v>62</v>
      </c>
      <c r="C16" s="110"/>
      <c r="D16" s="110"/>
      <c r="E16" s="110" t="s">
        <v>5</v>
      </c>
      <c r="F16" s="101" t="s">
        <v>63</v>
      </c>
      <c r="G16" s="89">
        <f>SUM(H16,K16)</f>
        <v>36500</v>
      </c>
      <c r="H16" s="90">
        <v>36500</v>
      </c>
      <c r="I16" s="90"/>
      <c r="J16" s="90"/>
      <c r="K16" s="90"/>
      <c r="L16" s="89">
        <f>SUM(M16,P16)</f>
        <v>0</v>
      </c>
      <c r="M16" s="90"/>
      <c r="N16" s="90"/>
      <c r="O16" s="90"/>
      <c r="P16" s="90"/>
      <c r="Q16" s="90"/>
      <c r="R16" s="89">
        <f>SUM(G16,L16)</f>
        <v>36500</v>
      </c>
    </row>
    <row r="17" spans="1:18" s="1" customFormat="1" ht="21">
      <c r="A17" s="62"/>
      <c r="B17" s="62"/>
      <c r="C17" s="62"/>
      <c r="D17" s="62"/>
      <c r="E17" s="62"/>
      <c r="F17" s="99" t="s">
        <v>104</v>
      </c>
      <c r="G17" s="89"/>
      <c r="H17" s="91"/>
      <c r="I17" s="91"/>
      <c r="J17" s="91"/>
      <c r="K17" s="91"/>
      <c r="L17" s="89"/>
      <c r="M17" s="91"/>
      <c r="N17" s="91"/>
      <c r="O17" s="91"/>
      <c r="P17" s="91"/>
      <c r="Q17" s="91"/>
      <c r="R17" s="89"/>
    </row>
    <row r="18" spans="1:18" s="26" customFormat="1" ht="40.5" hidden="1">
      <c r="A18" s="62" t="s">
        <v>33</v>
      </c>
      <c r="B18" s="62"/>
      <c r="C18" s="62"/>
      <c r="D18" s="62"/>
      <c r="E18" s="62"/>
      <c r="F18" s="97" t="s">
        <v>75</v>
      </c>
      <c r="G18" s="89">
        <f>G19</f>
        <v>0</v>
      </c>
      <c r="H18" s="89">
        <f aca="true" t="shared" si="3" ref="H18:Q18">H19</f>
        <v>0</v>
      </c>
      <c r="I18" s="89">
        <f t="shared" si="3"/>
        <v>0</v>
      </c>
      <c r="J18" s="89">
        <f t="shared" si="3"/>
        <v>0</v>
      </c>
      <c r="K18" s="89">
        <f t="shared" si="3"/>
        <v>0</v>
      </c>
      <c r="L18" s="89">
        <f t="shared" si="3"/>
        <v>0</v>
      </c>
      <c r="M18" s="89">
        <f t="shared" si="3"/>
        <v>0</v>
      </c>
      <c r="N18" s="89">
        <f t="shared" si="3"/>
        <v>0</v>
      </c>
      <c r="O18" s="89">
        <f t="shared" si="3"/>
        <v>0</v>
      </c>
      <c r="P18" s="89">
        <f t="shared" si="3"/>
        <v>0</v>
      </c>
      <c r="Q18" s="89">
        <f t="shared" si="3"/>
        <v>0</v>
      </c>
      <c r="R18" s="89">
        <f>SUM(G18,L18)</f>
        <v>0</v>
      </c>
    </row>
    <row r="19" spans="1:18" s="78" customFormat="1" ht="40.5" hidden="1">
      <c r="A19" s="77" t="s">
        <v>34</v>
      </c>
      <c r="B19" s="77"/>
      <c r="C19" s="77"/>
      <c r="D19" s="77"/>
      <c r="E19" s="77"/>
      <c r="F19" s="98" t="s">
        <v>75</v>
      </c>
      <c r="G19" s="89">
        <f>G21</f>
        <v>0</v>
      </c>
      <c r="H19" s="89">
        <f aca="true" t="shared" si="4" ref="H19:Q19">H21</f>
        <v>0</v>
      </c>
      <c r="I19" s="89">
        <f t="shared" si="4"/>
        <v>0</v>
      </c>
      <c r="J19" s="89">
        <f t="shared" si="4"/>
        <v>0</v>
      </c>
      <c r="K19" s="89">
        <f t="shared" si="4"/>
        <v>0</v>
      </c>
      <c r="L19" s="89">
        <f t="shared" si="4"/>
        <v>0</v>
      </c>
      <c r="M19" s="89">
        <f t="shared" si="4"/>
        <v>0</v>
      </c>
      <c r="N19" s="89">
        <f t="shared" si="4"/>
        <v>0</v>
      </c>
      <c r="O19" s="89">
        <f t="shared" si="4"/>
        <v>0</v>
      </c>
      <c r="P19" s="89">
        <f t="shared" si="4"/>
        <v>0</v>
      </c>
      <c r="Q19" s="89">
        <f t="shared" si="4"/>
        <v>0</v>
      </c>
      <c r="R19" s="89">
        <f>SUM(G19,L19)</f>
        <v>0</v>
      </c>
    </row>
    <row r="20" spans="1:18" s="75" customFormat="1" ht="20.25" hidden="1">
      <c r="A20" s="62"/>
      <c r="B20" s="62"/>
      <c r="C20" s="62"/>
      <c r="D20" s="62"/>
      <c r="E20" s="62"/>
      <c r="F20" s="100" t="s">
        <v>104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8" s="75" customFormat="1" ht="20.25" hidden="1">
      <c r="A21" s="62" t="s">
        <v>82</v>
      </c>
      <c r="B21" s="62" t="s">
        <v>79</v>
      </c>
      <c r="C21" s="62" t="s">
        <v>79</v>
      </c>
      <c r="D21" s="62" t="s">
        <v>66</v>
      </c>
      <c r="E21" s="62" t="s">
        <v>82</v>
      </c>
      <c r="F21" s="100" t="s">
        <v>67</v>
      </c>
      <c r="G21" s="89">
        <f>G23</f>
        <v>0</v>
      </c>
      <c r="H21" s="89">
        <f aca="true" t="shared" si="5" ref="H21:Q21">H23</f>
        <v>0</v>
      </c>
      <c r="I21" s="89">
        <f t="shared" si="5"/>
        <v>0</v>
      </c>
      <c r="J21" s="89">
        <f t="shared" si="5"/>
        <v>0</v>
      </c>
      <c r="K21" s="89">
        <f t="shared" si="5"/>
        <v>0</v>
      </c>
      <c r="L21" s="89">
        <f t="shared" si="5"/>
        <v>0</v>
      </c>
      <c r="M21" s="89">
        <f t="shared" si="5"/>
        <v>0</v>
      </c>
      <c r="N21" s="89">
        <f t="shared" si="5"/>
        <v>0</v>
      </c>
      <c r="O21" s="89">
        <f t="shared" si="5"/>
        <v>0</v>
      </c>
      <c r="P21" s="89">
        <f t="shared" si="5"/>
        <v>0</v>
      </c>
      <c r="Q21" s="89">
        <f t="shared" si="5"/>
        <v>0</v>
      </c>
      <c r="R21" s="89">
        <f>SUM(G21,L21)</f>
        <v>0</v>
      </c>
    </row>
    <row r="22" spans="1:18" s="2" customFormat="1" ht="21" hidden="1">
      <c r="A22" s="63"/>
      <c r="B22" s="63"/>
      <c r="C22" s="63"/>
      <c r="D22" s="63"/>
      <c r="E22" s="63"/>
      <c r="F22" s="102" t="s">
        <v>104</v>
      </c>
      <c r="G22" s="89"/>
      <c r="H22" s="92"/>
      <c r="I22" s="91"/>
      <c r="J22" s="91"/>
      <c r="K22" s="91"/>
      <c r="L22" s="89"/>
      <c r="M22" s="91"/>
      <c r="N22" s="91"/>
      <c r="O22" s="91"/>
      <c r="P22" s="91"/>
      <c r="Q22" s="92"/>
      <c r="R22" s="89"/>
    </row>
    <row r="23" spans="1:18" s="2" customFormat="1" ht="126" hidden="1">
      <c r="A23" s="63" t="s">
        <v>35</v>
      </c>
      <c r="B23" s="63" t="s">
        <v>64</v>
      </c>
      <c r="C23" s="63" t="s">
        <v>64</v>
      </c>
      <c r="D23" s="63" t="s">
        <v>74</v>
      </c>
      <c r="E23" s="63" t="s">
        <v>0</v>
      </c>
      <c r="F23" s="102" t="s">
        <v>122</v>
      </c>
      <c r="G23" s="89">
        <f>SUM(H23,K23)</f>
        <v>0</v>
      </c>
      <c r="H23" s="92"/>
      <c r="I23" s="91"/>
      <c r="J23" s="91"/>
      <c r="K23" s="91"/>
      <c r="L23" s="89">
        <f>SUM(M23,P23)</f>
        <v>0</v>
      </c>
      <c r="M23" s="91"/>
      <c r="N23" s="91"/>
      <c r="O23" s="91"/>
      <c r="P23" s="91"/>
      <c r="Q23" s="91"/>
      <c r="R23" s="89">
        <f aca="true" t="shared" si="6" ref="R23:R28">SUM(G23,L23)</f>
        <v>0</v>
      </c>
    </row>
    <row r="24" spans="1:18" s="1" customFormat="1" ht="17.25" customHeight="1" hidden="1">
      <c r="A24" s="62"/>
      <c r="B24" s="62"/>
      <c r="C24" s="62"/>
      <c r="D24" s="62"/>
      <c r="E24" s="62"/>
      <c r="F24" s="102" t="s">
        <v>9</v>
      </c>
      <c r="G24" s="89">
        <f>SUM(H24,K24)</f>
        <v>0</v>
      </c>
      <c r="H24" s="92"/>
      <c r="I24" s="91"/>
      <c r="J24" s="91"/>
      <c r="K24" s="91"/>
      <c r="L24" s="89">
        <f>SUM(M24,P24)</f>
        <v>0</v>
      </c>
      <c r="M24" s="91"/>
      <c r="N24" s="91"/>
      <c r="O24" s="91"/>
      <c r="P24" s="91"/>
      <c r="Q24" s="91"/>
      <c r="R24" s="89">
        <f t="shared" si="6"/>
        <v>0</v>
      </c>
    </row>
    <row r="25" spans="1:18" s="1" customFormat="1" ht="81.75" customHeight="1" hidden="1">
      <c r="A25" s="62"/>
      <c r="B25" s="62"/>
      <c r="C25" s="62"/>
      <c r="D25" s="62"/>
      <c r="E25" s="62"/>
      <c r="F25" s="103" t="s">
        <v>57</v>
      </c>
      <c r="G25" s="89">
        <f>SUM(H25,K25)</f>
        <v>0</v>
      </c>
      <c r="H25" s="92"/>
      <c r="I25" s="91"/>
      <c r="J25" s="91"/>
      <c r="K25" s="91"/>
      <c r="L25" s="89">
        <f>SUM(M25,P25)</f>
        <v>0</v>
      </c>
      <c r="M25" s="91"/>
      <c r="N25" s="91"/>
      <c r="O25" s="91"/>
      <c r="P25" s="91"/>
      <c r="Q25" s="91"/>
      <c r="R25" s="89">
        <f t="shared" si="6"/>
        <v>0</v>
      </c>
    </row>
    <row r="26" spans="1:18" s="1" customFormat="1" ht="95.25" customHeight="1" hidden="1">
      <c r="A26" s="62"/>
      <c r="B26" s="62"/>
      <c r="C26" s="62"/>
      <c r="D26" s="62"/>
      <c r="E26" s="62"/>
      <c r="F26" s="103" t="s">
        <v>58</v>
      </c>
      <c r="G26" s="89">
        <f>SUM(H26,K26)</f>
        <v>0</v>
      </c>
      <c r="H26" s="92"/>
      <c r="I26" s="91"/>
      <c r="J26" s="91"/>
      <c r="K26" s="91"/>
      <c r="L26" s="89">
        <f>SUM(M26,P26)</f>
        <v>0</v>
      </c>
      <c r="M26" s="91"/>
      <c r="N26" s="91"/>
      <c r="O26" s="91"/>
      <c r="P26" s="91"/>
      <c r="Q26" s="91"/>
      <c r="R26" s="89">
        <f t="shared" si="6"/>
        <v>0</v>
      </c>
    </row>
    <row r="27" spans="1:18" s="1" customFormat="1" ht="21" hidden="1">
      <c r="A27" s="62"/>
      <c r="B27" s="62"/>
      <c r="C27" s="62"/>
      <c r="D27" s="62"/>
      <c r="E27" s="62"/>
      <c r="F27" s="102" t="s">
        <v>104</v>
      </c>
      <c r="G27" s="89"/>
      <c r="H27" s="92"/>
      <c r="I27" s="91"/>
      <c r="J27" s="91"/>
      <c r="K27" s="91"/>
      <c r="L27" s="89"/>
      <c r="M27" s="91"/>
      <c r="N27" s="91"/>
      <c r="O27" s="91"/>
      <c r="P27" s="91"/>
      <c r="Q27" s="91"/>
      <c r="R27" s="89"/>
    </row>
    <row r="28" spans="1:18" s="26" customFormat="1" ht="48" customHeight="1" hidden="1">
      <c r="A28" s="85" t="s">
        <v>37</v>
      </c>
      <c r="B28" s="85"/>
      <c r="C28" s="85"/>
      <c r="D28" s="85"/>
      <c r="E28" s="85"/>
      <c r="F28" s="97" t="s">
        <v>65</v>
      </c>
      <c r="G28" s="89">
        <f>G29</f>
        <v>0</v>
      </c>
      <c r="H28" s="89">
        <f aca="true" t="shared" si="7" ref="H28:Q28">H29</f>
        <v>0</v>
      </c>
      <c r="I28" s="89">
        <f t="shared" si="7"/>
        <v>0</v>
      </c>
      <c r="J28" s="89">
        <f t="shared" si="7"/>
        <v>0</v>
      </c>
      <c r="K28" s="89">
        <f t="shared" si="7"/>
        <v>0</v>
      </c>
      <c r="L28" s="89">
        <f t="shared" si="7"/>
        <v>0</v>
      </c>
      <c r="M28" s="89">
        <f t="shared" si="7"/>
        <v>0</v>
      </c>
      <c r="N28" s="89">
        <f t="shared" si="7"/>
        <v>0</v>
      </c>
      <c r="O28" s="89">
        <f t="shared" si="7"/>
        <v>0</v>
      </c>
      <c r="P28" s="89">
        <f t="shared" si="7"/>
        <v>0</v>
      </c>
      <c r="Q28" s="89">
        <f t="shared" si="7"/>
        <v>0</v>
      </c>
      <c r="R28" s="89">
        <f t="shared" si="6"/>
        <v>0</v>
      </c>
    </row>
    <row r="29" spans="1:18" s="78" customFormat="1" ht="43.5" customHeight="1" hidden="1">
      <c r="A29" s="86" t="s">
        <v>38</v>
      </c>
      <c r="B29" s="86"/>
      <c r="C29" s="86"/>
      <c r="D29" s="86"/>
      <c r="E29" s="86"/>
      <c r="F29" s="98" t="s">
        <v>65</v>
      </c>
      <c r="G29" s="93">
        <f>G31</f>
        <v>0</v>
      </c>
      <c r="H29" s="93">
        <f aca="true" t="shared" si="8" ref="H29:Q29">H31</f>
        <v>0</v>
      </c>
      <c r="I29" s="93">
        <f t="shared" si="8"/>
        <v>0</v>
      </c>
      <c r="J29" s="93">
        <f t="shared" si="8"/>
        <v>0</v>
      </c>
      <c r="K29" s="93">
        <f t="shared" si="8"/>
        <v>0</v>
      </c>
      <c r="L29" s="93">
        <f t="shared" si="8"/>
        <v>0</v>
      </c>
      <c r="M29" s="93">
        <f t="shared" si="8"/>
        <v>0</v>
      </c>
      <c r="N29" s="93">
        <f t="shared" si="8"/>
        <v>0</v>
      </c>
      <c r="O29" s="93">
        <f t="shared" si="8"/>
        <v>0</v>
      </c>
      <c r="P29" s="93">
        <f t="shared" si="8"/>
        <v>0</v>
      </c>
      <c r="Q29" s="93">
        <f t="shared" si="8"/>
        <v>0</v>
      </c>
      <c r="R29" s="93">
        <f>SUM(G29,L29)</f>
        <v>0</v>
      </c>
    </row>
    <row r="30" spans="1:18" s="75" customFormat="1" ht="21" hidden="1">
      <c r="A30" s="85"/>
      <c r="B30" s="85"/>
      <c r="C30" s="85"/>
      <c r="D30" s="85"/>
      <c r="E30" s="85"/>
      <c r="F30" s="99" t="s">
        <v>104</v>
      </c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</row>
    <row r="31" spans="1:18" s="75" customFormat="1" ht="20.25" hidden="1">
      <c r="A31" s="85" t="s">
        <v>82</v>
      </c>
      <c r="B31" s="85" t="s">
        <v>80</v>
      </c>
      <c r="C31" s="85" t="s">
        <v>80</v>
      </c>
      <c r="D31" s="85" t="s">
        <v>97</v>
      </c>
      <c r="E31" s="85" t="s">
        <v>82</v>
      </c>
      <c r="F31" s="100" t="s">
        <v>98</v>
      </c>
      <c r="G31" s="89">
        <f>G34+G32</f>
        <v>0</v>
      </c>
      <c r="H31" s="89">
        <f aca="true" t="shared" si="9" ref="H31:R31">H34+H32</f>
        <v>0</v>
      </c>
      <c r="I31" s="89">
        <f t="shared" si="9"/>
        <v>0</v>
      </c>
      <c r="J31" s="89">
        <f t="shared" si="9"/>
        <v>0</v>
      </c>
      <c r="K31" s="89">
        <f t="shared" si="9"/>
        <v>0</v>
      </c>
      <c r="L31" s="89">
        <f t="shared" si="9"/>
        <v>0</v>
      </c>
      <c r="M31" s="89">
        <f t="shared" si="9"/>
        <v>0</v>
      </c>
      <c r="N31" s="89">
        <f t="shared" si="9"/>
        <v>0</v>
      </c>
      <c r="O31" s="89">
        <f t="shared" si="9"/>
        <v>0</v>
      </c>
      <c r="P31" s="89">
        <f t="shared" si="9"/>
        <v>0</v>
      </c>
      <c r="Q31" s="89">
        <f t="shared" si="9"/>
        <v>0</v>
      </c>
      <c r="R31" s="89">
        <f t="shared" si="9"/>
        <v>0</v>
      </c>
    </row>
    <row r="32" spans="1:18" s="75" customFormat="1" ht="42" hidden="1">
      <c r="A32" s="87" t="s">
        <v>127</v>
      </c>
      <c r="B32" s="87" t="s">
        <v>128</v>
      </c>
      <c r="C32" s="87"/>
      <c r="D32" s="87"/>
      <c r="E32" s="87" t="s">
        <v>129</v>
      </c>
      <c r="F32" s="104" t="s">
        <v>130</v>
      </c>
      <c r="G32" s="89">
        <f>SUM(H32,K32)</f>
        <v>0</v>
      </c>
      <c r="H32" s="90"/>
      <c r="I32" s="94"/>
      <c r="J32" s="94"/>
      <c r="K32" s="94"/>
      <c r="L32" s="89">
        <f>SUM(M32,P32)</f>
        <v>0</v>
      </c>
      <c r="M32" s="94"/>
      <c r="N32" s="94"/>
      <c r="O32" s="94"/>
      <c r="P32" s="94"/>
      <c r="Q32" s="94"/>
      <c r="R32" s="89">
        <f>SUM(G32,L32)</f>
        <v>0</v>
      </c>
    </row>
    <row r="33" spans="1:18" s="2" customFormat="1" ht="21" hidden="1">
      <c r="A33" s="63"/>
      <c r="B33" s="63"/>
      <c r="C33" s="63"/>
      <c r="D33" s="63"/>
      <c r="E33" s="63"/>
      <c r="F33" s="99" t="s">
        <v>104</v>
      </c>
      <c r="G33" s="93"/>
      <c r="H33" s="92"/>
      <c r="I33" s="91"/>
      <c r="J33" s="91"/>
      <c r="K33" s="91"/>
      <c r="L33" s="93"/>
      <c r="M33" s="91"/>
      <c r="N33" s="91"/>
      <c r="O33" s="91"/>
      <c r="P33" s="91"/>
      <c r="Q33" s="91"/>
      <c r="R33" s="93"/>
    </row>
    <row r="34" spans="1:18" s="2" customFormat="1" ht="42" hidden="1">
      <c r="A34" s="63" t="s">
        <v>40</v>
      </c>
      <c r="B34" s="63" t="s">
        <v>39</v>
      </c>
      <c r="C34" s="63" t="s">
        <v>106</v>
      </c>
      <c r="D34" s="63" t="s">
        <v>99</v>
      </c>
      <c r="E34" s="63" t="s">
        <v>1</v>
      </c>
      <c r="F34" s="102" t="s">
        <v>13</v>
      </c>
      <c r="G34" s="93">
        <f>SUM(H34,K34)</f>
        <v>0</v>
      </c>
      <c r="H34" s="92"/>
      <c r="I34" s="91"/>
      <c r="J34" s="91"/>
      <c r="K34" s="91"/>
      <c r="L34" s="93">
        <f>SUM(M34,P34)</f>
        <v>0</v>
      </c>
      <c r="M34" s="91"/>
      <c r="N34" s="91"/>
      <c r="O34" s="91"/>
      <c r="P34" s="91"/>
      <c r="Q34" s="91"/>
      <c r="R34" s="93">
        <f>SUM(G34,L34)</f>
        <v>0</v>
      </c>
    </row>
    <row r="35" spans="1:18" s="1" customFormat="1" ht="21" hidden="1">
      <c r="A35" s="63"/>
      <c r="B35" s="63"/>
      <c r="C35" s="63"/>
      <c r="D35" s="63"/>
      <c r="E35" s="63"/>
      <c r="F35" s="102" t="s">
        <v>104</v>
      </c>
      <c r="G35" s="93"/>
      <c r="H35" s="91"/>
      <c r="I35" s="91"/>
      <c r="J35" s="91"/>
      <c r="K35" s="91"/>
      <c r="L35" s="93"/>
      <c r="M35" s="91"/>
      <c r="N35" s="91"/>
      <c r="O35" s="91"/>
      <c r="P35" s="91"/>
      <c r="Q35" s="91"/>
      <c r="R35" s="93"/>
    </row>
    <row r="36" spans="1:18" s="26" customFormat="1" ht="60.75" hidden="1">
      <c r="A36" s="62" t="s">
        <v>43</v>
      </c>
      <c r="B36" s="62"/>
      <c r="C36" s="62"/>
      <c r="D36" s="62"/>
      <c r="E36" s="62"/>
      <c r="F36" s="97" t="s">
        <v>76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</row>
    <row r="37" spans="1:18" s="78" customFormat="1" ht="39.75" customHeight="1" hidden="1">
      <c r="A37" s="77" t="s">
        <v>44</v>
      </c>
      <c r="B37" s="77"/>
      <c r="C37" s="77"/>
      <c r="D37" s="77"/>
      <c r="E37" s="77"/>
      <c r="F37" s="98" t="s">
        <v>76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</row>
    <row r="38" spans="1:18" s="1" customFormat="1" ht="21" hidden="1">
      <c r="A38" s="63"/>
      <c r="B38" s="63"/>
      <c r="C38" s="63"/>
      <c r="D38" s="63"/>
      <c r="E38" s="63"/>
      <c r="F38" s="102" t="s">
        <v>104</v>
      </c>
      <c r="G38" s="93"/>
      <c r="H38" s="90"/>
      <c r="I38" s="90"/>
      <c r="J38" s="90"/>
      <c r="K38" s="90"/>
      <c r="L38" s="93"/>
      <c r="M38" s="94"/>
      <c r="N38" s="94"/>
      <c r="O38" s="94"/>
      <c r="P38" s="94"/>
      <c r="Q38" s="94"/>
      <c r="R38" s="93"/>
    </row>
    <row r="39" spans="1:18" s="75" customFormat="1" ht="20.25" hidden="1">
      <c r="A39" s="62" t="s">
        <v>82</v>
      </c>
      <c r="B39" s="62" t="s">
        <v>68</v>
      </c>
      <c r="C39" s="62" t="s">
        <v>68</v>
      </c>
      <c r="D39" s="62" t="s">
        <v>70</v>
      </c>
      <c r="E39" s="62" t="s">
        <v>82</v>
      </c>
      <c r="F39" s="100" t="s">
        <v>69</v>
      </c>
      <c r="G39" s="89">
        <f>G40+G43</f>
        <v>0</v>
      </c>
      <c r="H39" s="89">
        <f>H40+H43</f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</row>
    <row r="40" spans="1:18" s="3" customFormat="1" ht="63" hidden="1">
      <c r="A40" s="63" t="s">
        <v>45</v>
      </c>
      <c r="B40" s="63">
        <v>6010</v>
      </c>
      <c r="C40" s="63" t="s">
        <v>114</v>
      </c>
      <c r="D40" s="63"/>
      <c r="E40" s="63" t="s">
        <v>82</v>
      </c>
      <c r="F40" s="103" t="s">
        <v>113</v>
      </c>
      <c r="G40" s="89">
        <f>G41</f>
        <v>0</v>
      </c>
      <c r="H40" s="90">
        <f>H41</f>
        <v>0</v>
      </c>
      <c r="I40" s="90">
        <v>0</v>
      </c>
      <c r="J40" s="90">
        <v>0</v>
      </c>
      <c r="K40" s="90">
        <v>0</v>
      </c>
      <c r="L40" s="89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89">
        <f>G40</f>
        <v>0</v>
      </c>
    </row>
    <row r="41" spans="1:18" s="56" customFormat="1" ht="42" hidden="1">
      <c r="A41" s="88" t="s">
        <v>27</v>
      </c>
      <c r="B41" s="88">
        <v>6011</v>
      </c>
      <c r="C41" s="88"/>
      <c r="D41" s="88"/>
      <c r="E41" s="63" t="s">
        <v>6</v>
      </c>
      <c r="F41" s="105" t="s">
        <v>28</v>
      </c>
      <c r="G41" s="93">
        <f>H41</f>
        <v>0</v>
      </c>
      <c r="H41" s="95"/>
      <c r="I41" s="95"/>
      <c r="J41" s="95"/>
      <c r="K41" s="95"/>
      <c r="L41" s="93">
        <v>0</v>
      </c>
      <c r="M41" s="95"/>
      <c r="N41" s="95"/>
      <c r="O41" s="95"/>
      <c r="P41" s="95">
        <v>0</v>
      </c>
      <c r="Q41" s="95"/>
      <c r="R41" s="90">
        <f>G41</f>
        <v>0</v>
      </c>
    </row>
    <row r="42" spans="1:18" s="3" customFormat="1" ht="21" hidden="1">
      <c r="A42" s="63"/>
      <c r="B42" s="63"/>
      <c r="C42" s="63"/>
      <c r="D42" s="63"/>
      <c r="E42" s="63"/>
      <c r="F42" s="103" t="s">
        <v>104</v>
      </c>
      <c r="G42" s="93"/>
      <c r="H42" s="90"/>
      <c r="I42" s="90"/>
      <c r="J42" s="90"/>
      <c r="K42" s="90"/>
      <c r="L42" s="93"/>
      <c r="M42" s="90"/>
      <c r="N42" s="90"/>
      <c r="O42" s="90"/>
      <c r="P42" s="90"/>
      <c r="Q42" s="90"/>
      <c r="R42" s="89"/>
    </row>
    <row r="43" spans="1:18" s="3" customFormat="1" ht="42" hidden="1">
      <c r="A43" s="63" t="s">
        <v>47</v>
      </c>
      <c r="B43" s="63">
        <v>6030</v>
      </c>
      <c r="C43" s="63" t="s">
        <v>115</v>
      </c>
      <c r="D43" s="63"/>
      <c r="E43" s="63" t="s">
        <v>6</v>
      </c>
      <c r="F43" s="103" t="s">
        <v>46</v>
      </c>
      <c r="G43" s="89">
        <f>H43</f>
        <v>0</v>
      </c>
      <c r="H43" s="90"/>
      <c r="I43" s="90"/>
      <c r="J43" s="90"/>
      <c r="K43" s="90"/>
      <c r="L43" s="89">
        <v>0</v>
      </c>
      <c r="M43" s="90"/>
      <c r="N43" s="90"/>
      <c r="O43" s="90"/>
      <c r="P43" s="90"/>
      <c r="Q43" s="90"/>
      <c r="R43" s="89">
        <f>G43</f>
        <v>0</v>
      </c>
    </row>
    <row r="44" spans="1:18" s="1" customFormat="1" ht="21" hidden="1">
      <c r="A44" s="63"/>
      <c r="B44" s="63"/>
      <c r="C44" s="63"/>
      <c r="D44" s="63"/>
      <c r="E44" s="63"/>
      <c r="F44" s="99" t="s">
        <v>104</v>
      </c>
      <c r="G44" s="93"/>
      <c r="H44" s="90"/>
      <c r="I44" s="90"/>
      <c r="J44" s="90"/>
      <c r="K44" s="90"/>
      <c r="L44" s="93"/>
      <c r="M44" s="90"/>
      <c r="N44" s="90"/>
      <c r="O44" s="90"/>
      <c r="P44" s="90"/>
      <c r="Q44" s="90"/>
      <c r="R44" s="89"/>
    </row>
    <row r="45" spans="1:18" s="26" customFormat="1" ht="54" customHeight="1" hidden="1">
      <c r="A45" s="62" t="s">
        <v>48</v>
      </c>
      <c r="B45" s="62"/>
      <c r="C45" s="62"/>
      <c r="D45" s="62"/>
      <c r="E45" s="62"/>
      <c r="F45" s="97" t="s">
        <v>77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93">
        <v>0</v>
      </c>
    </row>
    <row r="46" spans="1:18" s="78" customFormat="1" ht="39.75" customHeight="1" hidden="1">
      <c r="A46" s="77" t="s">
        <v>49</v>
      </c>
      <c r="B46" s="77"/>
      <c r="C46" s="77"/>
      <c r="D46" s="77"/>
      <c r="E46" s="77"/>
      <c r="F46" s="98" t="s">
        <v>77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89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</row>
    <row r="47" spans="1:18" s="2" customFormat="1" ht="21" hidden="1">
      <c r="A47" s="63"/>
      <c r="B47" s="63"/>
      <c r="C47" s="63"/>
      <c r="D47" s="63"/>
      <c r="E47" s="63"/>
      <c r="F47" s="106" t="s">
        <v>104</v>
      </c>
      <c r="G47" s="93"/>
      <c r="H47" s="92"/>
      <c r="I47" s="91"/>
      <c r="J47" s="91"/>
      <c r="K47" s="91"/>
      <c r="L47" s="89"/>
      <c r="M47" s="91"/>
      <c r="N47" s="91"/>
      <c r="O47" s="91"/>
      <c r="P47" s="91"/>
      <c r="Q47" s="91"/>
      <c r="R47" s="93"/>
    </row>
    <row r="48" spans="1:18" s="75" customFormat="1" ht="20.25" hidden="1">
      <c r="A48" s="62" t="s">
        <v>82</v>
      </c>
      <c r="B48" s="62" t="s">
        <v>81</v>
      </c>
      <c r="C48" s="62" t="s">
        <v>81</v>
      </c>
      <c r="D48" s="62" t="s">
        <v>100</v>
      </c>
      <c r="E48" s="62" t="s">
        <v>82</v>
      </c>
      <c r="F48" s="100" t="s">
        <v>101</v>
      </c>
      <c r="G48" s="93">
        <v>0</v>
      </c>
      <c r="H48" s="89">
        <v>0</v>
      </c>
      <c r="I48" s="89">
        <v>0</v>
      </c>
      <c r="J48" s="89">
        <v>0</v>
      </c>
      <c r="K48" s="89">
        <v>0</v>
      </c>
      <c r="L48" s="89"/>
      <c r="M48" s="89">
        <v>0</v>
      </c>
      <c r="N48" s="89">
        <v>0</v>
      </c>
      <c r="O48" s="89">
        <v>0</v>
      </c>
      <c r="P48" s="89"/>
      <c r="Q48" s="89"/>
      <c r="R48" s="93"/>
    </row>
    <row r="49" spans="1:18" s="84" customFormat="1" ht="84" hidden="1">
      <c r="A49" s="63" t="s">
        <v>50</v>
      </c>
      <c r="B49" s="63" t="s">
        <v>41</v>
      </c>
      <c r="C49" s="63" t="s">
        <v>121</v>
      </c>
      <c r="D49" s="63">
        <v>110103</v>
      </c>
      <c r="E49" s="63" t="s">
        <v>2</v>
      </c>
      <c r="F49" s="106" t="s">
        <v>42</v>
      </c>
      <c r="G49" s="93">
        <v>0</v>
      </c>
      <c r="H49" s="92"/>
      <c r="I49" s="96"/>
      <c r="J49" s="96"/>
      <c r="K49" s="96"/>
      <c r="L49" s="89"/>
      <c r="M49" s="96"/>
      <c r="N49" s="96"/>
      <c r="O49" s="96"/>
      <c r="P49" s="96"/>
      <c r="Q49" s="91"/>
      <c r="R49" s="93"/>
    </row>
    <row r="50" spans="1:18" s="2" customFormat="1" ht="21" hidden="1">
      <c r="A50" s="63"/>
      <c r="B50" s="63"/>
      <c r="C50" s="63"/>
      <c r="D50" s="63"/>
      <c r="E50" s="63"/>
      <c r="F50" s="102" t="s">
        <v>104</v>
      </c>
      <c r="G50" s="93"/>
      <c r="H50" s="92"/>
      <c r="I50" s="91"/>
      <c r="J50" s="91"/>
      <c r="K50" s="91"/>
      <c r="L50" s="89"/>
      <c r="M50" s="91"/>
      <c r="N50" s="91"/>
      <c r="O50" s="91"/>
      <c r="P50" s="94"/>
      <c r="Q50" s="94"/>
      <c r="R50" s="93"/>
    </row>
    <row r="51" spans="1:18" s="74" customFormat="1" ht="20.25" hidden="1">
      <c r="A51" s="62" t="s">
        <v>82</v>
      </c>
      <c r="B51" s="62" t="s">
        <v>109</v>
      </c>
      <c r="C51" s="62"/>
      <c r="D51" s="62"/>
      <c r="E51" s="62" t="s">
        <v>82</v>
      </c>
      <c r="F51" s="100" t="s">
        <v>110</v>
      </c>
      <c r="G51" s="93">
        <f>G52</f>
        <v>0</v>
      </c>
      <c r="H51" s="93">
        <f aca="true" t="shared" si="10" ref="H51:R51">H52</f>
        <v>0</v>
      </c>
      <c r="I51" s="93">
        <f t="shared" si="10"/>
        <v>0</v>
      </c>
      <c r="J51" s="93">
        <f t="shared" si="10"/>
        <v>0</v>
      </c>
      <c r="K51" s="93">
        <f t="shared" si="10"/>
        <v>0</v>
      </c>
      <c r="L51" s="93">
        <f t="shared" si="10"/>
        <v>0</v>
      </c>
      <c r="M51" s="93">
        <f t="shared" si="10"/>
        <v>0</v>
      </c>
      <c r="N51" s="93">
        <f t="shared" si="10"/>
        <v>0</v>
      </c>
      <c r="O51" s="93">
        <f t="shared" si="10"/>
        <v>0</v>
      </c>
      <c r="P51" s="93">
        <f t="shared" si="10"/>
        <v>0</v>
      </c>
      <c r="Q51" s="93">
        <f t="shared" si="10"/>
        <v>0</v>
      </c>
      <c r="R51" s="93">
        <f t="shared" si="10"/>
        <v>0</v>
      </c>
    </row>
    <row r="52" spans="1:18" s="1" customFormat="1" ht="21" hidden="1">
      <c r="A52" s="63" t="s">
        <v>118</v>
      </c>
      <c r="B52" s="63" t="s">
        <v>72</v>
      </c>
      <c r="C52" s="63" t="s">
        <v>105</v>
      </c>
      <c r="D52" s="63" t="s">
        <v>71</v>
      </c>
      <c r="E52" s="63" t="s">
        <v>82</v>
      </c>
      <c r="F52" s="99" t="s">
        <v>36</v>
      </c>
      <c r="G52" s="95">
        <f>G54</f>
        <v>0</v>
      </c>
      <c r="H52" s="95">
        <f aca="true" t="shared" si="11" ref="H52:R52">H54</f>
        <v>0</v>
      </c>
      <c r="I52" s="95">
        <f t="shared" si="11"/>
        <v>0</v>
      </c>
      <c r="J52" s="95">
        <f t="shared" si="11"/>
        <v>0</v>
      </c>
      <c r="K52" s="95">
        <f t="shared" si="11"/>
        <v>0</v>
      </c>
      <c r="L52" s="95">
        <f t="shared" si="11"/>
        <v>0</v>
      </c>
      <c r="M52" s="95">
        <f t="shared" si="11"/>
        <v>0</v>
      </c>
      <c r="N52" s="95">
        <f t="shared" si="11"/>
        <v>0</v>
      </c>
      <c r="O52" s="95">
        <f t="shared" si="11"/>
        <v>0</v>
      </c>
      <c r="P52" s="95">
        <f t="shared" si="11"/>
        <v>0</v>
      </c>
      <c r="Q52" s="95">
        <f t="shared" si="11"/>
        <v>0</v>
      </c>
      <c r="R52" s="95">
        <f t="shared" si="11"/>
        <v>0</v>
      </c>
    </row>
    <row r="53" spans="1:18" s="1" customFormat="1" ht="21" hidden="1">
      <c r="A53" s="63"/>
      <c r="B53" s="63"/>
      <c r="C53" s="63"/>
      <c r="D53" s="63"/>
      <c r="E53" s="63"/>
      <c r="F53" s="99" t="s">
        <v>104</v>
      </c>
      <c r="G53" s="93"/>
      <c r="H53" s="90"/>
      <c r="I53" s="90"/>
      <c r="J53" s="90"/>
      <c r="K53" s="90"/>
      <c r="L53" s="89"/>
      <c r="M53" s="90"/>
      <c r="N53" s="90"/>
      <c r="O53" s="90"/>
      <c r="P53" s="90"/>
      <c r="Q53" s="90"/>
      <c r="R53" s="93"/>
    </row>
    <row r="54" spans="1:18" s="1" customFormat="1" ht="63" hidden="1">
      <c r="A54" s="63" t="s">
        <v>107</v>
      </c>
      <c r="B54" s="63" t="s">
        <v>30</v>
      </c>
      <c r="C54" s="63"/>
      <c r="D54" s="63"/>
      <c r="E54" s="63" t="s">
        <v>3</v>
      </c>
      <c r="F54" s="99" t="s">
        <v>108</v>
      </c>
      <c r="G54" s="93">
        <f>SUM(H54,K54)</f>
        <v>0</v>
      </c>
      <c r="H54" s="90"/>
      <c r="I54" s="90"/>
      <c r="J54" s="90"/>
      <c r="K54" s="90"/>
      <c r="L54" s="89"/>
      <c r="M54" s="90"/>
      <c r="N54" s="90"/>
      <c r="O54" s="90"/>
      <c r="P54" s="90"/>
      <c r="Q54" s="90"/>
      <c r="R54" s="93">
        <f>SUM(G54,L54)</f>
        <v>0</v>
      </c>
    </row>
    <row r="55" spans="1:18" s="1" customFormat="1" ht="21" hidden="1">
      <c r="A55" s="63"/>
      <c r="B55" s="63"/>
      <c r="C55" s="63"/>
      <c r="D55" s="63"/>
      <c r="E55" s="63"/>
      <c r="F55" s="107" t="s">
        <v>104</v>
      </c>
      <c r="G55" s="93"/>
      <c r="H55" s="90"/>
      <c r="I55" s="90"/>
      <c r="J55" s="90"/>
      <c r="K55" s="90"/>
      <c r="L55" s="89"/>
      <c r="M55" s="90"/>
      <c r="N55" s="90"/>
      <c r="O55" s="90"/>
      <c r="P55" s="90"/>
      <c r="Q55" s="90"/>
      <c r="R55" s="93"/>
    </row>
    <row r="56" spans="1:18" s="26" customFormat="1" ht="40.5" hidden="1">
      <c r="A56" s="62" t="s">
        <v>54</v>
      </c>
      <c r="B56" s="62"/>
      <c r="C56" s="62"/>
      <c r="D56" s="62"/>
      <c r="E56" s="62"/>
      <c r="F56" s="97" t="s">
        <v>78</v>
      </c>
      <c r="G56" s="89">
        <f>G57</f>
        <v>0</v>
      </c>
      <c r="H56" s="89">
        <f aca="true" t="shared" si="12" ref="H56:R56">H57</f>
        <v>0</v>
      </c>
      <c r="I56" s="89">
        <f t="shared" si="12"/>
        <v>0</v>
      </c>
      <c r="J56" s="89">
        <f t="shared" si="12"/>
        <v>0</v>
      </c>
      <c r="K56" s="89">
        <f t="shared" si="12"/>
        <v>0</v>
      </c>
      <c r="L56" s="89">
        <f t="shared" si="12"/>
        <v>0</v>
      </c>
      <c r="M56" s="89">
        <f t="shared" si="12"/>
        <v>0</v>
      </c>
      <c r="N56" s="89">
        <f t="shared" si="12"/>
        <v>0</v>
      </c>
      <c r="O56" s="89">
        <f t="shared" si="12"/>
        <v>0</v>
      </c>
      <c r="P56" s="89">
        <f t="shared" si="12"/>
        <v>0</v>
      </c>
      <c r="Q56" s="89">
        <f t="shared" si="12"/>
        <v>0</v>
      </c>
      <c r="R56" s="89">
        <f t="shared" si="12"/>
        <v>0</v>
      </c>
    </row>
    <row r="57" spans="1:18" s="78" customFormat="1" ht="40.5" hidden="1">
      <c r="A57" s="77" t="s">
        <v>55</v>
      </c>
      <c r="B57" s="77"/>
      <c r="C57" s="77"/>
      <c r="D57" s="77"/>
      <c r="E57" s="77"/>
      <c r="F57" s="98" t="s">
        <v>78</v>
      </c>
      <c r="G57" s="93">
        <f>G59</f>
        <v>0</v>
      </c>
      <c r="H57" s="93">
        <f aca="true" t="shared" si="13" ref="H57:R57">H59</f>
        <v>0</v>
      </c>
      <c r="I57" s="93">
        <f t="shared" si="13"/>
        <v>0</v>
      </c>
      <c r="J57" s="93">
        <f t="shared" si="13"/>
        <v>0</v>
      </c>
      <c r="K57" s="93">
        <f t="shared" si="13"/>
        <v>0</v>
      </c>
      <c r="L57" s="93">
        <f t="shared" si="13"/>
        <v>0</v>
      </c>
      <c r="M57" s="93">
        <f t="shared" si="13"/>
        <v>0</v>
      </c>
      <c r="N57" s="93">
        <f t="shared" si="13"/>
        <v>0</v>
      </c>
      <c r="O57" s="93">
        <f t="shared" si="13"/>
        <v>0</v>
      </c>
      <c r="P57" s="93">
        <f t="shared" si="13"/>
        <v>0</v>
      </c>
      <c r="Q57" s="93">
        <f t="shared" si="13"/>
        <v>0</v>
      </c>
      <c r="R57" s="93">
        <f t="shared" si="13"/>
        <v>0</v>
      </c>
    </row>
    <row r="58" spans="1:18" s="75" customFormat="1" ht="20.25" hidden="1">
      <c r="A58" s="62"/>
      <c r="B58" s="62"/>
      <c r="C58" s="62"/>
      <c r="D58" s="62"/>
      <c r="E58" s="62"/>
      <c r="F58" s="100" t="s">
        <v>104</v>
      </c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s="74" customFormat="1" ht="20.25" hidden="1">
      <c r="A59" s="62" t="s">
        <v>82</v>
      </c>
      <c r="B59" s="62" t="s">
        <v>109</v>
      </c>
      <c r="C59" s="62"/>
      <c r="D59" s="62"/>
      <c r="E59" s="62" t="s">
        <v>82</v>
      </c>
      <c r="F59" s="100" t="s">
        <v>110</v>
      </c>
      <c r="G59" s="89">
        <f>G60+G62</f>
        <v>0</v>
      </c>
      <c r="H59" s="89">
        <f aca="true" t="shared" si="14" ref="H59:R59">H60+H62</f>
        <v>0</v>
      </c>
      <c r="I59" s="89">
        <f t="shared" si="14"/>
        <v>0</v>
      </c>
      <c r="J59" s="89">
        <f t="shared" si="14"/>
        <v>0</v>
      </c>
      <c r="K59" s="89">
        <f t="shared" si="14"/>
        <v>0</v>
      </c>
      <c r="L59" s="89">
        <f t="shared" si="14"/>
        <v>0</v>
      </c>
      <c r="M59" s="89">
        <f t="shared" si="14"/>
        <v>0</v>
      </c>
      <c r="N59" s="89">
        <f t="shared" si="14"/>
        <v>0</v>
      </c>
      <c r="O59" s="89">
        <f t="shared" si="14"/>
        <v>0</v>
      </c>
      <c r="P59" s="89">
        <f t="shared" si="14"/>
        <v>0</v>
      </c>
      <c r="Q59" s="89">
        <f t="shared" si="14"/>
        <v>0</v>
      </c>
      <c r="R59" s="89">
        <f t="shared" si="14"/>
        <v>0</v>
      </c>
    </row>
    <row r="60" spans="1:18" s="1" customFormat="1" ht="42" hidden="1">
      <c r="A60" s="63" t="s">
        <v>119</v>
      </c>
      <c r="B60" s="63" t="s">
        <v>51</v>
      </c>
      <c r="C60" s="63" t="s">
        <v>72</v>
      </c>
      <c r="D60" s="63" t="s">
        <v>73</v>
      </c>
      <c r="E60" s="63" t="s">
        <v>82</v>
      </c>
      <c r="F60" s="99" t="s">
        <v>111</v>
      </c>
      <c r="G60" s="89">
        <f>G61</f>
        <v>0</v>
      </c>
      <c r="H60" s="89">
        <f aca="true" t="shared" si="15" ref="H60:R60">H61</f>
        <v>0</v>
      </c>
      <c r="I60" s="89">
        <f t="shared" si="15"/>
        <v>0</v>
      </c>
      <c r="J60" s="89">
        <f t="shared" si="15"/>
        <v>0</v>
      </c>
      <c r="K60" s="89">
        <f t="shared" si="15"/>
        <v>0</v>
      </c>
      <c r="L60" s="89">
        <f t="shared" si="15"/>
        <v>0</v>
      </c>
      <c r="M60" s="89">
        <f t="shared" si="15"/>
        <v>0</v>
      </c>
      <c r="N60" s="89">
        <f t="shared" si="15"/>
        <v>0</v>
      </c>
      <c r="O60" s="89">
        <f t="shared" si="15"/>
        <v>0</v>
      </c>
      <c r="P60" s="89">
        <f t="shared" si="15"/>
        <v>0</v>
      </c>
      <c r="Q60" s="89">
        <f t="shared" si="15"/>
        <v>0</v>
      </c>
      <c r="R60" s="89">
        <f t="shared" si="15"/>
        <v>0</v>
      </c>
    </row>
    <row r="61" spans="1:18" s="2" customFormat="1" ht="21" hidden="1">
      <c r="A61" s="63" t="s">
        <v>56</v>
      </c>
      <c r="B61" s="63" t="s">
        <v>52</v>
      </c>
      <c r="C61" s="63" t="s">
        <v>29</v>
      </c>
      <c r="D61" s="63" t="s">
        <v>7</v>
      </c>
      <c r="E61" s="63" t="s">
        <v>4</v>
      </c>
      <c r="F61" s="103" t="s">
        <v>53</v>
      </c>
      <c r="G61" s="89">
        <f>H61+K61</f>
        <v>0</v>
      </c>
      <c r="H61" s="90">
        <v>0</v>
      </c>
      <c r="I61" s="94">
        <v>0</v>
      </c>
      <c r="J61" s="94">
        <v>0</v>
      </c>
      <c r="K61" s="94"/>
      <c r="L61" s="89"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89">
        <f>G61+L61</f>
        <v>0</v>
      </c>
    </row>
    <row r="62" spans="1:18" s="2" customFormat="1" ht="21" hidden="1">
      <c r="A62" s="63" t="s">
        <v>125</v>
      </c>
      <c r="B62" s="63" t="s">
        <v>72</v>
      </c>
      <c r="C62" s="63" t="s">
        <v>105</v>
      </c>
      <c r="D62" s="63" t="s">
        <v>71</v>
      </c>
      <c r="E62" s="63" t="s">
        <v>82</v>
      </c>
      <c r="F62" s="99" t="s">
        <v>36</v>
      </c>
      <c r="G62" s="89">
        <f>G63</f>
        <v>0</v>
      </c>
      <c r="H62" s="89">
        <f aca="true" t="shared" si="16" ref="H62:R62">H63</f>
        <v>0</v>
      </c>
      <c r="I62" s="89">
        <f t="shared" si="16"/>
        <v>0</v>
      </c>
      <c r="J62" s="89">
        <f t="shared" si="16"/>
        <v>0</v>
      </c>
      <c r="K62" s="89">
        <f t="shared" si="16"/>
        <v>0</v>
      </c>
      <c r="L62" s="89">
        <f t="shared" si="16"/>
        <v>0</v>
      </c>
      <c r="M62" s="89">
        <f t="shared" si="16"/>
        <v>0</v>
      </c>
      <c r="N62" s="89">
        <f t="shared" si="16"/>
        <v>0</v>
      </c>
      <c r="O62" s="89">
        <f t="shared" si="16"/>
        <v>0</v>
      </c>
      <c r="P62" s="89">
        <f t="shared" si="16"/>
        <v>0</v>
      </c>
      <c r="Q62" s="89">
        <f t="shared" si="16"/>
        <v>0</v>
      </c>
      <c r="R62" s="89">
        <f t="shared" si="16"/>
        <v>0</v>
      </c>
    </row>
    <row r="63" spans="1:18" s="2" customFormat="1" ht="42" hidden="1">
      <c r="A63" s="63" t="s">
        <v>126</v>
      </c>
      <c r="B63" s="63" t="s">
        <v>123</v>
      </c>
      <c r="C63" s="63"/>
      <c r="D63" s="63"/>
      <c r="E63" s="63" t="s">
        <v>3</v>
      </c>
      <c r="F63" s="106" t="s">
        <v>124</v>
      </c>
      <c r="G63" s="89">
        <f>H63</f>
        <v>0</v>
      </c>
      <c r="H63" s="90"/>
      <c r="I63" s="90"/>
      <c r="J63" s="90"/>
      <c r="K63" s="90"/>
      <c r="L63" s="89">
        <f>M63+P63</f>
        <v>0</v>
      </c>
      <c r="M63" s="90"/>
      <c r="N63" s="90"/>
      <c r="O63" s="90"/>
      <c r="P63" s="90"/>
      <c r="Q63" s="90">
        <f>P63</f>
        <v>0</v>
      </c>
      <c r="R63" s="89">
        <f>G63+L63</f>
        <v>0</v>
      </c>
    </row>
    <row r="64" spans="1:18" s="2" customFormat="1" ht="21" hidden="1">
      <c r="A64" s="63"/>
      <c r="B64" s="63"/>
      <c r="C64" s="63"/>
      <c r="D64" s="63"/>
      <c r="E64" s="63"/>
      <c r="F64" s="107" t="s">
        <v>104</v>
      </c>
      <c r="G64" s="89"/>
      <c r="H64" s="90"/>
      <c r="I64" s="90"/>
      <c r="J64" s="90"/>
      <c r="K64" s="90"/>
      <c r="L64" s="89"/>
      <c r="M64" s="90"/>
      <c r="N64" s="90"/>
      <c r="O64" s="90"/>
      <c r="P64" s="90"/>
      <c r="Q64" s="90"/>
      <c r="R64" s="89"/>
    </row>
    <row r="65" spans="1:18" s="26" customFormat="1" ht="37.5" customHeight="1">
      <c r="A65" s="63"/>
      <c r="B65" s="62"/>
      <c r="C65" s="62"/>
      <c r="D65" s="62"/>
      <c r="E65" s="62"/>
      <c r="F65" s="100" t="s">
        <v>90</v>
      </c>
      <c r="G65" s="89">
        <f>G10+G18+G28+G36+G45+G56</f>
        <v>36500</v>
      </c>
      <c r="H65" s="89">
        <f aca="true" t="shared" si="17" ref="H65:R65">H10+H18+H28+H36+H45+H56</f>
        <v>36500</v>
      </c>
      <c r="I65" s="89">
        <f t="shared" si="17"/>
        <v>0</v>
      </c>
      <c r="J65" s="89">
        <f t="shared" si="17"/>
        <v>0</v>
      </c>
      <c r="K65" s="89">
        <f t="shared" si="17"/>
        <v>0</v>
      </c>
      <c r="L65" s="89">
        <f t="shared" si="17"/>
        <v>0</v>
      </c>
      <c r="M65" s="89">
        <f t="shared" si="17"/>
        <v>0</v>
      </c>
      <c r="N65" s="89">
        <f t="shared" si="17"/>
        <v>0</v>
      </c>
      <c r="O65" s="89">
        <f t="shared" si="17"/>
        <v>0</v>
      </c>
      <c r="P65" s="89">
        <f t="shared" si="17"/>
        <v>0</v>
      </c>
      <c r="Q65" s="89">
        <f t="shared" si="17"/>
        <v>0</v>
      </c>
      <c r="R65" s="89">
        <f t="shared" si="17"/>
        <v>36500</v>
      </c>
    </row>
    <row r="66" spans="1:18" s="66" customFormat="1" ht="134.25" customHeight="1">
      <c r="A66" s="126" t="s">
        <v>120</v>
      </c>
      <c r="B66" s="126"/>
      <c r="C66" s="126"/>
      <c r="D66" s="126"/>
      <c r="E66" s="126"/>
      <c r="F66" s="126"/>
      <c r="G66" s="64"/>
      <c r="H66" s="65"/>
      <c r="K66" s="67"/>
      <c r="M66" s="65"/>
      <c r="N66" s="68"/>
      <c r="P66" s="69"/>
      <c r="Q66" s="69"/>
      <c r="R66" s="68" t="s">
        <v>59</v>
      </c>
    </row>
    <row r="67" spans="6:18" ht="17.25">
      <c r="F67" s="27"/>
      <c r="G67" s="28"/>
      <c r="H67" s="54"/>
      <c r="I67" s="3"/>
      <c r="J67" s="11"/>
      <c r="K67" s="7"/>
      <c r="L67" s="28"/>
      <c r="M67" s="3"/>
      <c r="N67" s="3"/>
      <c r="O67" s="3"/>
      <c r="P67" s="3"/>
      <c r="Q67" s="35"/>
      <c r="R67" s="4"/>
    </row>
    <row r="68" spans="6:18" ht="17.25">
      <c r="F68" s="29"/>
      <c r="G68" s="28"/>
      <c r="H68" s="55"/>
      <c r="I68" s="3"/>
      <c r="J68" s="11"/>
      <c r="K68" s="7"/>
      <c r="L68" s="30"/>
      <c r="M68" s="3"/>
      <c r="N68" s="3"/>
      <c r="O68" s="3"/>
      <c r="P68" s="3"/>
      <c r="Q68" s="31"/>
      <c r="R68" s="4"/>
    </row>
    <row r="69" spans="6:18" ht="17.25">
      <c r="F69" s="29"/>
      <c r="G69" s="28"/>
      <c r="H69" s="56"/>
      <c r="I69" s="3"/>
      <c r="J69" s="11"/>
      <c r="K69" s="7"/>
      <c r="L69" s="30"/>
      <c r="M69" s="3"/>
      <c r="N69" s="3"/>
      <c r="O69" s="3"/>
      <c r="P69" s="3"/>
      <c r="Q69" s="30"/>
      <c r="R69" s="4"/>
    </row>
    <row r="70" spans="6:18" ht="17.25">
      <c r="F70" s="27"/>
      <c r="G70" s="28"/>
      <c r="H70" s="56"/>
      <c r="I70" s="3"/>
      <c r="J70" s="11"/>
      <c r="K70" s="7"/>
      <c r="L70" s="30"/>
      <c r="M70" s="3"/>
      <c r="N70" s="3"/>
      <c r="O70" s="3"/>
      <c r="P70" s="3"/>
      <c r="Q70" s="30"/>
      <c r="R70" s="4"/>
    </row>
    <row r="71" spans="6:18" ht="17.25">
      <c r="F71" s="27"/>
      <c r="G71" s="28"/>
      <c r="H71" s="57"/>
      <c r="I71" s="32"/>
      <c r="J71" s="11"/>
      <c r="K71" s="7"/>
      <c r="L71" s="28"/>
      <c r="M71" s="28"/>
      <c r="N71" s="32"/>
      <c r="O71" s="2"/>
      <c r="P71" s="2"/>
      <c r="Q71" s="31"/>
      <c r="R71" s="4"/>
    </row>
    <row r="72" spans="6:18" ht="17.25">
      <c r="F72" s="27"/>
      <c r="G72" s="28"/>
      <c r="H72" s="58"/>
      <c r="I72" s="2"/>
      <c r="J72" s="11"/>
      <c r="K72" s="7"/>
      <c r="L72" s="28"/>
      <c r="M72" s="2"/>
      <c r="N72" s="2"/>
      <c r="O72" s="2"/>
      <c r="P72" s="2"/>
      <c r="Q72" s="31"/>
      <c r="R72" s="4"/>
    </row>
    <row r="73" spans="6:18" ht="17.25">
      <c r="F73" s="27"/>
      <c r="G73" s="33"/>
      <c r="H73" s="58"/>
      <c r="I73" s="2"/>
      <c r="J73" s="11"/>
      <c r="K73" s="7"/>
      <c r="L73" s="28"/>
      <c r="M73" s="2"/>
      <c r="N73" s="2"/>
      <c r="O73" s="2"/>
      <c r="P73" s="2"/>
      <c r="Q73" s="34"/>
      <c r="R73" s="4"/>
    </row>
    <row r="74" spans="6:18" ht="17.25">
      <c r="F74" s="9"/>
      <c r="G74" s="70"/>
      <c r="H74" s="59"/>
      <c r="I74" s="2"/>
      <c r="J74" s="11"/>
      <c r="K74" s="7"/>
      <c r="L74" s="35"/>
      <c r="M74" s="2"/>
      <c r="N74" s="2"/>
      <c r="O74" s="2"/>
      <c r="P74" s="2"/>
      <c r="Q74" s="35"/>
      <c r="R74" s="4"/>
    </row>
    <row r="75" spans="6:18" ht="17.25">
      <c r="F75" s="9"/>
      <c r="G75" s="36"/>
      <c r="H75" s="59"/>
      <c r="I75" s="2"/>
      <c r="J75" s="11"/>
      <c r="K75" s="7"/>
      <c r="L75" s="30"/>
      <c r="M75" s="2"/>
      <c r="N75" s="2"/>
      <c r="O75" s="2"/>
      <c r="P75" s="2"/>
      <c r="Q75" s="30"/>
      <c r="R75" s="4"/>
    </row>
    <row r="76" spans="1:18" s="5" customFormat="1" ht="17.25">
      <c r="A76" s="11"/>
      <c r="B76" s="11"/>
      <c r="C76" s="11"/>
      <c r="D76" s="11"/>
      <c r="E76" s="11"/>
      <c r="F76" s="9"/>
      <c r="G76" s="10"/>
      <c r="H76" s="59"/>
      <c r="I76" s="2"/>
      <c r="J76" s="6"/>
      <c r="K76" s="7"/>
      <c r="L76" s="8"/>
      <c r="M76" s="2"/>
      <c r="N76" s="2"/>
      <c r="O76" s="2"/>
      <c r="P76" s="2"/>
      <c r="Q76" s="8"/>
      <c r="R76" s="4"/>
    </row>
    <row r="77" spans="6:18" ht="24">
      <c r="F77" s="37"/>
      <c r="G77" s="36"/>
      <c r="H77" s="59"/>
      <c r="I77" s="2"/>
      <c r="J77" s="11"/>
      <c r="K77" s="7"/>
      <c r="L77" s="28"/>
      <c r="M77" s="2"/>
      <c r="N77" s="2"/>
      <c r="O77" s="2"/>
      <c r="P77" s="2"/>
      <c r="Q77" s="38"/>
      <c r="R77" s="4"/>
    </row>
    <row r="78" spans="1:10" s="42" customFormat="1" ht="22.5">
      <c r="A78" s="11"/>
      <c r="B78" s="11"/>
      <c r="C78" s="11"/>
      <c r="D78" s="11"/>
      <c r="E78" s="11"/>
      <c r="F78" s="71"/>
      <c r="G78" s="39"/>
      <c r="H78" s="60"/>
      <c r="I78" s="40"/>
      <c r="J78" s="41"/>
    </row>
    <row r="79" spans="6:18" ht="21">
      <c r="F79" s="71"/>
      <c r="G79" s="43"/>
      <c r="H79" s="61"/>
      <c r="I79" s="1"/>
      <c r="J79" s="11"/>
      <c r="K79" s="7"/>
      <c r="L79" s="28"/>
      <c r="M79" s="1"/>
      <c r="N79" s="1"/>
      <c r="O79" s="1"/>
      <c r="P79" s="1"/>
      <c r="Q79" s="38"/>
      <c r="R79" s="1"/>
    </row>
    <row r="80" spans="6:18" ht="21">
      <c r="F80" s="71"/>
      <c r="G80" s="44"/>
      <c r="H80" s="61"/>
      <c r="I80" s="1"/>
      <c r="J80" s="11"/>
      <c r="K80" s="7"/>
      <c r="L80" s="1"/>
      <c r="M80" s="1"/>
      <c r="N80" s="1"/>
      <c r="O80" s="1"/>
      <c r="P80" s="1"/>
      <c r="Q80" s="45"/>
      <c r="R80" s="45"/>
    </row>
    <row r="81" spans="6:18" ht="21">
      <c r="F81" s="71"/>
      <c r="Q81" s="47"/>
      <c r="R81" s="76"/>
    </row>
    <row r="82" spans="6:17" ht="21">
      <c r="F82" s="71"/>
      <c r="Q82" s="47"/>
    </row>
    <row r="83" ht="20.25">
      <c r="F83" s="72"/>
    </row>
    <row r="91" spans="6:18" ht="15">
      <c r="F91" s="79"/>
      <c r="G91" s="80"/>
      <c r="H91" s="80"/>
      <c r="I91" s="80"/>
      <c r="J91" s="80"/>
      <c r="K91" s="81"/>
      <c r="L91" s="80"/>
      <c r="M91" s="80"/>
      <c r="N91" s="80"/>
      <c r="O91" s="80"/>
      <c r="P91" s="80"/>
      <c r="Q91" s="80"/>
      <c r="R91" s="4"/>
    </row>
    <row r="93" spans="1:18" s="5" customFormat="1" ht="12.75">
      <c r="A93" s="11"/>
      <c r="B93" s="11"/>
      <c r="C93" s="11"/>
      <c r="D93" s="11"/>
      <c r="E93" s="11"/>
      <c r="F93" s="11"/>
      <c r="G93" s="11"/>
      <c r="H93" s="7"/>
      <c r="I93" s="6"/>
      <c r="J93" s="6"/>
      <c r="K93" s="46"/>
      <c r="L93" s="11"/>
      <c r="M93" s="7"/>
      <c r="N93" s="6"/>
      <c r="O93" s="6"/>
      <c r="P93" s="48"/>
      <c r="Q93" s="48"/>
      <c r="R93" s="11"/>
    </row>
    <row r="94" spans="6:18" ht="12.75">
      <c r="F94" s="6"/>
      <c r="G94" s="6"/>
      <c r="I94" s="11"/>
      <c r="J94" s="11"/>
      <c r="K94" s="7"/>
      <c r="L94" s="6"/>
      <c r="M94" s="46"/>
      <c r="N94" s="11"/>
      <c r="O94" s="11"/>
      <c r="P94" s="7"/>
      <c r="Q94" s="6"/>
      <c r="R94" s="6"/>
    </row>
    <row r="99" ht="12.75">
      <c r="G99" s="47"/>
    </row>
    <row r="105" spans="7:16" ht="21">
      <c r="G105" s="11" t="s">
        <v>20</v>
      </c>
      <c r="H105" s="7" t="s">
        <v>21</v>
      </c>
      <c r="I105" s="6" t="s">
        <v>22</v>
      </c>
      <c r="O105" s="6" t="s">
        <v>15</v>
      </c>
      <c r="P105" s="49">
        <v>18983</v>
      </c>
    </row>
    <row r="106" spans="6:16" ht="21">
      <c r="F106" s="11">
        <v>10116</v>
      </c>
      <c r="G106" s="50">
        <v>35561000</v>
      </c>
      <c r="H106" s="51" t="e">
        <f>#REF!+#REF!+#REF!+#REF!+#REF!+#REF!+#REF!+#REF!+#REF!+#REF!+#REF!+#REF!+#REF!+#REF!</f>
        <v>#REF!</v>
      </c>
      <c r="I106" s="52" t="e">
        <f>G106-H106</f>
        <v>#REF!</v>
      </c>
      <c r="O106" s="6" t="s">
        <v>16</v>
      </c>
      <c r="P106" s="49">
        <f>1500+1000+3000+2885.3+2802.6+500</f>
        <v>11687.9</v>
      </c>
    </row>
    <row r="107" spans="6:16" ht="21">
      <c r="F107" s="11">
        <v>70000</v>
      </c>
      <c r="G107" s="50">
        <f>434648200+2500000+4800000+1070400-21050</f>
        <v>442997550</v>
      </c>
      <c r="H107" s="51" t="e">
        <f>G21+#REF!</f>
        <v>#REF!</v>
      </c>
      <c r="I107" s="52" t="e">
        <f aca="true" t="shared" si="18" ref="I107:I125">G107-H107</f>
        <v>#REF!</v>
      </c>
      <c r="O107" s="6" t="s">
        <v>17</v>
      </c>
      <c r="P107" s="49">
        <v>2500</v>
      </c>
    </row>
    <row r="108" spans="6:16" ht="21">
      <c r="F108" s="11">
        <v>80000</v>
      </c>
      <c r="G108" s="50">
        <v>284320800</v>
      </c>
      <c r="H108" s="51">
        <f>G31</f>
        <v>0</v>
      </c>
      <c r="I108" s="52">
        <f t="shared" si="18"/>
        <v>284320800</v>
      </c>
      <c r="O108" s="6" t="s">
        <v>18</v>
      </c>
      <c r="P108" s="49">
        <v>300</v>
      </c>
    </row>
    <row r="109" spans="6:16" ht="21">
      <c r="F109" s="11">
        <v>90000</v>
      </c>
      <c r="G109" s="50">
        <f>4768300+12000</f>
        <v>4780300</v>
      </c>
      <c r="H109" s="51" t="e">
        <f>#REF!+#REF!+#REF!+#REF!+#REF!+#REF!+#REF!+#REF!+#REF!</f>
        <v>#REF!</v>
      </c>
      <c r="I109" s="52" t="e">
        <f t="shared" si="18"/>
        <v>#REF!</v>
      </c>
      <c r="O109" s="6" t="s">
        <v>19</v>
      </c>
      <c r="P109" s="49">
        <f>1424+245+1500+1200+6491</f>
        <v>10860</v>
      </c>
    </row>
    <row r="110" spans="6:16" ht="21">
      <c r="F110" s="11">
        <v>100000</v>
      </c>
      <c r="G110" s="50">
        <f>87155900-2000000-340000</f>
        <v>84815900</v>
      </c>
      <c r="H110" s="51" t="e">
        <f>G36-#REF!-#REF!-#REF!+#REF!</f>
        <v>#REF!</v>
      </c>
      <c r="I110" s="52" t="e">
        <f t="shared" si="18"/>
        <v>#REF!</v>
      </c>
      <c r="O110" s="6" t="s">
        <v>23</v>
      </c>
      <c r="P110" s="49">
        <f>SUBTOTAL(9,P103:P109)</f>
        <v>44330.9</v>
      </c>
    </row>
    <row r="111" spans="6:9" ht="12.75">
      <c r="F111" s="11">
        <v>110000</v>
      </c>
      <c r="G111" s="50">
        <v>37891800</v>
      </c>
      <c r="H111" s="51" t="e">
        <f>#REF!</f>
        <v>#REF!</v>
      </c>
      <c r="I111" s="52" t="e">
        <f t="shared" si="18"/>
        <v>#REF!</v>
      </c>
    </row>
    <row r="112" spans="6:9" ht="12.75">
      <c r="F112" s="11">
        <v>120000</v>
      </c>
      <c r="G112" s="50">
        <v>2200000</v>
      </c>
      <c r="H112" s="51" t="e">
        <f>#REF!+#REF!</f>
        <v>#REF!</v>
      </c>
      <c r="I112" s="52" t="e">
        <f t="shared" si="18"/>
        <v>#REF!</v>
      </c>
    </row>
    <row r="113" spans="6:9" ht="12.75">
      <c r="F113" s="11">
        <v>130000</v>
      </c>
      <c r="G113" s="50">
        <f>16545600+14600+21050</f>
        <v>16581250</v>
      </c>
      <c r="H113" s="51" t="e">
        <f>#REF!+#REF!</f>
        <v>#REF!</v>
      </c>
      <c r="I113" s="52" t="e">
        <f t="shared" si="18"/>
        <v>#REF!</v>
      </c>
    </row>
    <row r="114" spans="6:9" ht="12.75">
      <c r="F114" s="11">
        <v>150000</v>
      </c>
      <c r="G114" s="50">
        <v>392500</v>
      </c>
      <c r="H114" s="51" t="e">
        <f>#REF!+#REF!</f>
        <v>#REF!</v>
      </c>
      <c r="I114" s="52" t="e">
        <f t="shared" si="18"/>
        <v>#REF!</v>
      </c>
    </row>
    <row r="115" spans="6:9" ht="12.75">
      <c r="F115" s="11">
        <v>170000</v>
      </c>
      <c r="G115" s="50">
        <f>37792000+400000</f>
        <v>38192000</v>
      </c>
      <c r="H115" s="51" t="e">
        <f>#REF!+#REF!-#REF!-#REF!</f>
        <v>#REF!</v>
      </c>
      <c r="I115" s="52" t="e">
        <f t="shared" si="18"/>
        <v>#REF!</v>
      </c>
    </row>
    <row r="116" spans="6:9" ht="12.75">
      <c r="F116" s="11">
        <v>180000</v>
      </c>
      <c r="G116" s="50">
        <v>125000</v>
      </c>
      <c r="H116" s="51" t="e">
        <f>#REF!</f>
        <v>#REF!</v>
      </c>
      <c r="I116" s="52" t="e">
        <f t="shared" si="18"/>
        <v>#REF!</v>
      </c>
    </row>
    <row r="117" spans="6:9" ht="12.75">
      <c r="F117" s="11">
        <v>210000</v>
      </c>
      <c r="G117" s="50">
        <f>248900-17100</f>
        <v>231800</v>
      </c>
      <c r="H117" s="51" t="e">
        <f>#REF!+#REF!</f>
        <v>#REF!</v>
      </c>
      <c r="I117" s="52" t="e">
        <f t="shared" si="18"/>
        <v>#REF!</v>
      </c>
    </row>
    <row r="118" spans="6:9" ht="12.75">
      <c r="F118" s="11">
        <v>230000</v>
      </c>
      <c r="G118" s="50">
        <v>111900</v>
      </c>
      <c r="H118" s="51" t="e">
        <f>#REF!</f>
        <v>#REF!</v>
      </c>
      <c r="I118" s="52" t="e">
        <f t="shared" si="18"/>
        <v>#REF!</v>
      </c>
    </row>
    <row r="119" spans="6:9" ht="12.75">
      <c r="F119" s="11">
        <v>250102</v>
      </c>
      <c r="G119" s="50">
        <v>500000</v>
      </c>
      <c r="H119" s="51" t="e">
        <f>#REF!</f>
        <v>#REF!</v>
      </c>
      <c r="I119" s="52" t="e">
        <f t="shared" si="18"/>
        <v>#REF!</v>
      </c>
    </row>
    <row r="120" spans="6:9" ht="12.75">
      <c r="F120" s="11">
        <v>250404</v>
      </c>
      <c r="G120" s="50">
        <v>1798700</v>
      </c>
      <c r="H120" s="51" t="e">
        <f>#REF!+#REF!+#REF!</f>
        <v>#REF!</v>
      </c>
      <c r="I120" s="52" t="e">
        <f t="shared" si="18"/>
        <v>#REF!</v>
      </c>
    </row>
    <row r="121" spans="6:9" ht="12.75">
      <c r="F121" s="11">
        <v>250908</v>
      </c>
      <c r="G121" s="50"/>
      <c r="H121" s="51"/>
      <c r="I121" s="52">
        <f t="shared" si="18"/>
        <v>0</v>
      </c>
    </row>
    <row r="122" spans="6:9" ht="12.75">
      <c r="F122" s="11">
        <v>250913</v>
      </c>
      <c r="G122" s="50">
        <v>30000</v>
      </c>
      <c r="H122" s="51" t="e">
        <f>#REF!</f>
        <v>#REF!</v>
      </c>
      <c r="I122" s="52" t="e">
        <f t="shared" si="18"/>
        <v>#REF!</v>
      </c>
    </row>
    <row r="123" spans="6:9" ht="12.75">
      <c r="F123" s="11">
        <v>250315</v>
      </c>
      <c r="G123" s="50">
        <v>52961300</v>
      </c>
      <c r="H123" s="51" t="e">
        <f>#REF!</f>
        <v>#REF!</v>
      </c>
      <c r="I123" s="52" t="e">
        <f t="shared" si="18"/>
        <v>#REF!</v>
      </c>
    </row>
    <row r="124" spans="6:9" ht="12.75">
      <c r="F124" s="53" t="s">
        <v>24</v>
      </c>
      <c r="G124" s="50" t="e">
        <f>#REF!</f>
        <v>#REF!</v>
      </c>
      <c r="H124" s="51" t="e">
        <f>#REF!</f>
        <v>#REF!</v>
      </c>
      <c r="I124" s="52" t="e">
        <f t="shared" si="18"/>
        <v>#REF!</v>
      </c>
    </row>
    <row r="125" spans="6:18" ht="12.75">
      <c r="F125" s="53" t="s">
        <v>23</v>
      </c>
      <c r="G125" s="50" t="e">
        <f>SUBTOTAL(9,G106:G124)</f>
        <v>#REF!</v>
      </c>
      <c r="H125" s="51" t="e">
        <f>SUBTOTAL(9,H106:H124)</f>
        <v>#REF!</v>
      </c>
      <c r="I125" s="50" t="e">
        <f t="shared" si="18"/>
        <v>#REF!</v>
      </c>
      <c r="J125" s="11"/>
      <c r="K125" s="7"/>
      <c r="L125" s="6"/>
      <c r="M125" s="46"/>
      <c r="N125" s="11"/>
      <c r="O125" s="11"/>
      <c r="P125" s="7"/>
      <c r="Q125" s="6"/>
      <c r="R125" s="6"/>
    </row>
    <row r="126" ht="12.75">
      <c r="G126" s="47">
        <f>G65</f>
        <v>36500</v>
      </c>
    </row>
    <row r="127" ht="12.75">
      <c r="G127" s="47" t="e">
        <f>G125-G126</f>
        <v>#REF!</v>
      </c>
    </row>
    <row r="128" ht="12.75">
      <c r="G128" s="11">
        <f>4768300</f>
        <v>4768300</v>
      </c>
    </row>
    <row r="129" ht="12.75">
      <c r="G129" s="47" t="e">
        <f>#REF!+#REF!+#REF!+#REF!+#REF!+#REF!+#REF!+#REF!+#REF!</f>
        <v>#REF!</v>
      </c>
    </row>
    <row r="130" ht="12.75">
      <c r="G130" s="47" t="e">
        <f>G128-G129</f>
        <v>#REF!</v>
      </c>
    </row>
  </sheetData>
  <sheetProtection/>
  <protectedRanges>
    <protectedRange sqref="I22" name="Диапазон1_99_2"/>
    <protectedRange sqref="I23 I25:I26" name="Диапазон1_99_1_1"/>
  </protectedRanges>
  <autoFilter ref="A9:R75"/>
  <mergeCells count="26">
    <mergeCell ref="A66:F66"/>
    <mergeCell ref="O8:O9"/>
    <mergeCell ref="P7:P9"/>
    <mergeCell ref="Q8:Q9"/>
    <mergeCell ref="A6:A9"/>
    <mergeCell ref="D6:D9"/>
    <mergeCell ref="E6:E9"/>
    <mergeCell ref="B6:B9"/>
    <mergeCell ref="J8:J9"/>
    <mergeCell ref="N8:N9"/>
    <mergeCell ref="O1:R1"/>
    <mergeCell ref="O2:R2"/>
    <mergeCell ref="R6:R9"/>
    <mergeCell ref="I7:J7"/>
    <mergeCell ref="G6:K6"/>
    <mergeCell ref="K7:K9"/>
    <mergeCell ref="H7:H9"/>
    <mergeCell ref="I8:I9"/>
    <mergeCell ref="A4:R4"/>
    <mergeCell ref="C6:C9"/>
    <mergeCell ref="F6:F9"/>
    <mergeCell ref="G7:G9"/>
    <mergeCell ref="M7:M9"/>
    <mergeCell ref="N7:O7"/>
    <mergeCell ref="L7:L9"/>
    <mergeCell ref="L6:Q6"/>
  </mergeCells>
  <printOptions horizontalCentered="1"/>
  <pageMargins left="0.15748031496062992" right="0.15748031496062992" top="0.99" bottom="0.52" header="0.79" footer="0.1968503937007874"/>
  <pageSetup fitToHeight="0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Світлана А. Горбач</cp:lastModifiedBy>
  <cp:lastPrinted>2018-06-06T13:35:56Z</cp:lastPrinted>
  <dcterms:created xsi:type="dcterms:W3CDTF">2014-01-17T10:52:16Z</dcterms:created>
  <dcterms:modified xsi:type="dcterms:W3CDTF">2018-06-12T13:23:59Z</dcterms:modified>
  <cp:category/>
  <cp:version/>
  <cp:contentType/>
  <cp:contentStatus/>
</cp:coreProperties>
</file>